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6035" windowHeight="7710" firstSheet="16" activeTab="18"/>
  </bookViews>
  <sheets>
    <sheet name="GDP growth, annual to Q2 2016" sheetId="2" r:id="rId1"/>
    <sheet name="real econ shares in GDP " sheetId="3" r:id="rId2"/>
    <sheet name="sales in constant rand Q2 2016" sheetId="4" r:id="rId3"/>
    <sheet name="employment in second quarter" sheetId="5" r:id="rId4"/>
    <sheet name="QES re mining" sheetId="6" r:id="rId5"/>
    <sheet name="mfg empl comp rest of economy" sheetId="7" r:id="rId6"/>
    <sheet name="employment in mfg subsectors" sheetId="8" r:id="rId7"/>
    <sheet name="trade in USD" sheetId="9" r:id="rId8"/>
    <sheet name="trade in constant rand" sheetId="11" r:id="rId9"/>
    <sheet name="imports in rand &amp; USD by sector" sheetId="13" r:id="rId10"/>
    <sheet name="exports in rand &amp; USD by sector" sheetId="14" r:id="rId11"/>
    <sheet name="trade by mfg subsectors" sheetId="15" r:id="rId12"/>
    <sheet name="exports by country" sheetId="16" r:id="rId13"/>
    <sheet name="investment" sheetId="17" r:id="rId14"/>
    <sheet name="expenditure drivers for GDP" sheetId="18" r:id="rId15"/>
    <sheet name="GDP growth from 1994" sheetId="19" r:id="rId16"/>
    <sheet name="growth trading ptners" sheetId="21" r:id="rId17"/>
    <sheet name="GDP growth all sectors" sheetId="22" r:id="rId18"/>
    <sheet name="mfg industry groups growth" sheetId="23" r:id="rId19"/>
    <sheet name="BRICS growth" sheetId="24" r:id="rId20"/>
    <sheet name="long term commodity prices" sheetId="25" r:id="rId21"/>
    <sheet name="SA exports to Af rand" sheetId="26" r:id="rId22"/>
    <sheet name="SA exports to africa usd" sheetId="27" r:id="rId23"/>
    <sheet name="share of SA exports to SADC" sheetId="28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localSheetId="6" hidden="1">"'Partitions:6'"</definedName>
    <definedName name="_AMO_RefreshMultipleList" localSheetId="3" hidden="1">"'Partitions:6'"</definedName>
    <definedName name="_AMO_RefreshMultipleList" localSheetId="5" hidden="1">"'Partitions:6'"</definedName>
    <definedName name="_AMO_RefreshMultipleList" localSheetId="4" hidden="1">"'Partitions:6'"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6" hidden="1">'[6]Table 2.5'!#REF!</definedName>
    <definedName name="_AMO_SingleObject_104386094_ROM_F0.SEC2.Tabulate_1.SEC2.BDY.Cross_tabular_summary_report_Table_1" localSheetId="3" hidden="1">'[6]Table 2.5'!#REF!</definedName>
    <definedName name="_AMO_SingleObject_104386094_ROM_F0.SEC2.Tabulate_1.SEC2.BDY.Cross_tabular_summary_report_Table_1" localSheetId="17" hidden="1">'[1]Table 2.5'!#REF!</definedName>
    <definedName name="_AMO_SingleObject_104386094_ROM_F0.SEC2.Tabulate_1.SEC2.BDY.Cross_tabular_summary_report_Table_1" localSheetId="5" hidden="1">'[6]Table 2.5'!#REF!</definedName>
    <definedName name="_AMO_SingleObject_104386094_ROM_F0.SEC2.Tabulate_1.SEC2.BDY.Cross_tabular_summary_report_Table_1" localSheetId="4" hidden="1">'[6]Table 2.5'!#REF!</definedName>
    <definedName name="_AMO_SingleObject_104386094_ROM_F0.SEC2.Tabulate_1.SEC2.BDY.Cross_tabular_summary_report_Table_1" hidden="1">'[1]Table 2.5'!#REF!</definedName>
    <definedName name="_AMO_SingleObject_205779628_ROM_F0.SEC2.Tabulate_1.SEC2.BDY.Cross_tabular_summary_report_Table_1" localSheetId="6" hidden="1">[6]Table3.8b!#REF!</definedName>
    <definedName name="_AMO_SingleObject_205779628_ROM_F0.SEC2.Tabulate_1.SEC2.BDY.Cross_tabular_summary_report_Table_1" localSheetId="3" hidden="1">[6]Table3.8b!#REF!</definedName>
    <definedName name="_AMO_SingleObject_205779628_ROM_F0.SEC2.Tabulate_1.SEC2.BDY.Cross_tabular_summary_report_Table_1" localSheetId="17" hidden="1">[1]Table3.8b!#REF!</definedName>
    <definedName name="_AMO_SingleObject_205779628_ROM_F0.SEC2.Tabulate_1.SEC2.BDY.Cross_tabular_summary_report_Table_1" localSheetId="5" hidden="1">[6]Table3.8b!#REF!</definedName>
    <definedName name="_AMO_SingleObject_205779628_ROM_F0.SEC2.Tabulate_1.SEC2.BDY.Cross_tabular_summary_report_Table_1" localSheetId="4" hidden="1">[6]Table3.8b!#REF!</definedName>
    <definedName name="_AMO_SingleObject_205779628_ROM_F0.SEC2.Tabulate_1.SEC2.BDY.Cross_tabular_summary_report_Table_1" hidden="1">[1]Table3.8b!#REF!</definedName>
    <definedName name="_AMO_SingleObject_30194841_ROM_F0.SEC2.Tabulate_1.SEC1.FTR.TXT1" localSheetId="6" hidden="1">[6]Table6!#REF!</definedName>
    <definedName name="_AMO_SingleObject_30194841_ROM_F0.SEC2.Tabulate_1.SEC1.FTR.TXT1" localSheetId="3" hidden="1">[6]Table6!#REF!</definedName>
    <definedName name="_AMO_SingleObject_30194841_ROM_F0.SEC2.Tabulate_1.SEC1.FTR.TXT1" localSheetId="17" hidden="1">[1]Table6!#REF!</definedName>
    <definedName name="_AMO_SingleObject_30194841_ROM_F0.SEC2.Tabulate_1.SEC1.FTR.TXT1" localSheetId="5" hidden="1">[6]Table6!#REF!</definedName>
    <definedName name="_AMO_SingleObject_30194841_ROM_F0.SEC2.Tabulate_1.SEC1.FTR.TXT1" localSheetId="4" hidden="1">[6]Table6!#REF!</definedName>
    <definedName name="_AMO_SingleObject_30194841_ROM_F0.SEC2.Tabulate_1.SEC1.FTR.TXT1" hidden="1">[1]Table6!#REF!</definedName>
    <definedName name="_AMO_SingleObject_362274166__A1">'[2]Use table 2007 '!$A$2:$BN$121</definedName>
    <definedName name="_AMO_SingleObject_37461558_ROM_F0.SEC2.Tabulate_1.SEC1.HDR.TXT1" localSheetId="6" hidden="1">'[6]Table 2.4'!#REF!</definedName>
    <definedName name="_AMO_SingleObject_37461558_ROM_F0.SEC2.Tabulate_1.SEC1.HDR.TXT1" localSheetId="3" hidden="1">'[6]Table 2.4'!#REF!</definedName>
    <definedName name="_AMO_SingleObject_37461558_ROM_F0.SEC2.Tabulate_1.SEC1.HDR.TXT1" localSheetId="17" hidden="1">'[1]Table 2.4'!#REF!</definedName>
    <definedName name="_AMO_SingleObject_37461558_ROM_F0.SEC2.Tabulate_1.SEC1.HDR.TXT1" localSheetId="5" hidden="1">'[6]Table 2.4'!#REF!</definedName>
    <definedName name="_AMO_SingleObject_37461558_ROM_F0.SEC2.Tabulate_1.SEC1.HDR.TXT1" localSheetId="4" hidden="1">'[6]Table 2.4'!#REF!</definedName>
    <definedName name="_AMO_SingleObject_37461558_ROM_F0.SEC2.Tabulate_1.SEC1.HDR.TXT1" hidden="1">'[1]Table 2.4'!#REF!</definedName>
    <definedName name="_AMO_SingleObject_732119577_ROM_F0.SEC2.Tabulate_1.SEC2.BDY.Cross_tabular_summary_report_Table_1" localSheetId="6" hidden="1">[6]Table3.8c!#REF!</definedName>
    <definedName name="_AMO_SingleObject_732119577_ROM_F0.SEC2.Tabulate_1.SEC2.BDY.Cross_tabular_summary_report_Table_1" localSheetId="3" hidden="1">[6]Table3.8c!#REF!</definedName>
    <definedName name="_AMO_SingleObject_732119577_ROM_F0.SEC2.Tabulate_1.SEC2.BDY.Cross_tabular_summary_report_Table_1" localSheetId="17" hidden="1">[1]Table3.8c!#REF!</definedName>
    <definedName name="_AMO_SingleObject_732119577_ROM_F0.SEC2.Tabulate_1.SEC2.BDY.Cross_tabular_summary_report_Table_1" localSheetId="5" hidden="1">[6]Table3.8c!#REF!</definedName>
    <definedName name="_AMO_SingleObject_732119577_ROM_F0.SEC2.Tabulate_1.SEC2.BDY.Cross_tabular_summary_report_Table_1" localSheetId="4" hidden="1">[6]Table3.8c!#REF!</definedName>
    <definedName name="_AMO_SingleObject_732119577_ROM_F0.SEC2.Tabulate_1.SEC2.BDY.Cross_tabular_summary_report_Table_1" hidden="1">[1]Table3.8c!#REF!</definedName>
    <definedName name="_AMO_SingleObject_921006515_ROM_F0.SEC2.Tabulate_1.SEC1.FTR.TXT1" localSheetId="6" hidden="1">'[6]Table 2'!#REF!</definedName>
    <definedName name="_AMO_SingleObject_921006515_ROM_F0.SEC2.Tabulate_1.SEC1.FTR.TXT1" localSheetId="3" hidden="1">'[6]Table 2'!#REF!</definedName>
    <definedName name="_AMO_SingleObject_921006515_ROM_F0.SEC2.Tabulate_1.SEC1.FTR.TXT1" localSheetId="17" hidden="1">'[1]Table 2'!#REF!</definedName>
    <definedName name="_AMO_SingleObject_921006515_ROM_F0.SEC2.Tabulate_1.SEC1.FTR.TXT1" localSheetId="5" hidden="1">'[6]Table 2'!#REF!</definedName>
    <definedName name="_AMO_SingleObject_921006515_ROM_F0.SEC2.Tabulate_1.SEC1.FTR.TXT1" localSheetId="4" hidden="1">'[6]Table 2'!#REF!</definedName>
    <definedName name="_AMO_SingleObject_921006515_ROM_F0.SEC2.Tabulate_1.SEC1.FTR.TXT1" hidden="1">'[1]Table 2'!#REF!</definedName>
    <definedName name="_AMO_SingleObject_921006515_ROM_F0.SEC2.Tabulate_1.SEC1.HDR.TXT1" localSheetId="6" hidden="1">'[6]Table 2'!#REF!</definedName>
    <definedName name="_AMO_SingleObject_921006515_ROM_F0.SEC2.Tabulate_1.SEC1.HDR.TXT1" localSheetId="3" hidden="1">'[6]Table 2'!#REF!</definedName>
    <definedName name="_AMO_SingleObject_921006515_ROM_F0.SEC2.Tabulate_1.SEC1.HDR.TXT1" localSheetId="17" hidden="1">'[1]Table 2'!#REF!</definedName>
    <definedName name="_AMO_SingleObject_921006515_ROM_F0.SEC2.Tabulate_1.SEC1.HDR.TXT1" localSheetId="5" hidden="1">'[6]Table 2'!#REF!</definedName>
    <definedName name="_AMO_SingleObject_921006515_ROM_F0.SEC2.Tabulate_1.SEC1.HDR.TXT1" localSheetId="4" hidden="1">'[6]Table 2'!#REF!</definedName>
    <definedName name="_AMO_SingleObject_921006515_ROM_F0.SEC2.Tabulate_1.SEC1.HDR.TXT1" hidden="1">'[1]Table 2'!#REF!</definedName>
    <definedName name="_AMO_SingleObject_991905274_ROM_F0.SEC2.Tabulate_1.SEC1.BDY.Cross_tabular_summary_report_Table" localSheetId="3" hidden="1">'employment in second quarter'!$A$1:$M$22</definedName>
    <definedName name="_AMO_SingleObject_991905274_ROM_F0.SEC2.Tabulate_1.SEC1.BDY.Cross_tabular_summary_report_Table" localSheetId="5" hidden="1">'mfg empl comp rest of economy'!$A$1:$M$8</definedName>
    <definedName name="_AMO_SingleObject_991905274_ROM_F0.SEC2.Tabulate_1.SEC1.BDY.Cross_tabular_summary_report_Table_1" localSheetId="3" hidden="1">'employment in second quarter'!$A$1:$M$22</definedName>
    <definedName name="_AMO_SingleObject_991905274_ROM_F0.SEC2.Tabulate_1.SEC1.BDY.Cross_tabular_summary_report_Table_1" localSheetId="5" hidden="1">'mfg empl comp rest of economy'!$A$1:$M$8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6" hidden="1">"'1b747e39-c320-4639-b18d-8c13a71b5592'"</definedName>
    <definedName name="_AMO_UniqueIdentifier" localSheetId="3" hidden="1">"'1b747e39-c320-4639-b18d-8c13a71b5592'"</definedName>
    <definedName name="_AMO_UniqueIdentifier" localSheetId="14" hidden="1">"'e6fa4566-ad58-4037-b4a0-1814ea3c541c'"</definedName>
    <definedName name="_AMO_UniqueIdentifier" localSheetId="13" hidden="1">"'e6fa4566-ad58-4037-b4a0-1814ea3c541c'"</definedName>
    <definedName name="_AMO_UniqueIdentifier" localSheetId="5" hidden="1">"'1b747e39-c320-4639-b18d-8c13a71b5592'"</definedName>
    <definedName name="_AMO_UniqueIdentifier" localSheetId="4" hidden="1">"'1b747e39-c320-4639-b18d-8c13a71b5592'"</definedName>
    <definedName name="_AMO_UniqueIdentifier" hidden="1">"'1d42739f-d7fd-4229-a551-64b856bb941d'"</definedName>
    <definedName name="_AMO_XmlVersion" hidden="1">"'1'"</definedName>
    <definedName name="B1_av78" localSheetId="17">#REF!</definedName>
    <definedName name="B1_av78">#REF!</definedName>
    <definedName name="Budget_adjusted_96_97" localSheetId="17">#REF!</definedName>
    <definedName name="Budget_adjusted_96_97">#REF!</definedName>
    <definedName name="Budget_main_96_97" localSheetId="17">#REF!</definedName>
    <definedName name="Budget_main_96_97">#REF!</definedName>
    <definedName name="Budget_main_97_98" localSheetId="17">#REF!</definedName>
    <definedName name="Budget_main_97_98">#REF!</definedName>
    <definedName name="DHDHDH" localSheetId="17">#REF!</definedName>
    <definedName name="DHDHDH">#REF!</definedName>
    <definedName name="End_column" localSheetId="17">#REF!</definedName>
    <definedName name="End_column">#REF!</definedName>
    <definedName name="End_Row" localSheetId="17">#REF!</definedName>
    <definedName name="End_Row">#REF!</definedName>
    <definedName name="End_sheet" localSheetId="17">#REF!</definedName>
    <definedName name="End_sheet">#REF!</definedName>
    <definedName name="Expend_actual_96_97" localSheetId="17">#REF!</definedName>
    <definedName name="Expend_actual_96_97">#REF!</definedName>
    <definedName name="FitTall" localSheetId="17">#REF!</definedName>
    <definedName name="FitTall">#REF!</definedName>
    <definedName name="FitWide" localSheetId="17">#REF!</definedName>
    <definedName name="FitWide">#REF!</definedName>
    <definedName name="FooterLeft1" localSheetId="17">#REF!</definedName>
    <definedName name="FooterLeft1">#REF!</definedName>
    <definedName name="FooterLeft2" localSheetId="17">#REF!</definedName>
    <definedName name="FooterLeft2">#REF!</definedName>
    <definedName name="FooterLeft3" localSheetId="17">#REF!</definedName>
    <definedName name="FooterLeft3">#REF!</definedName>
    <definedName name="FooterLeft4" localSheetId="17">#REF!</definedName>
    <definedName name="FooterLeft4">#REF!</definedName>
    <definedName name="FooterLeft5" localSheetId="17">#REF!</definedName>
    <definedName name="FooterLeft5">#REF!</definedName>
    <definedName name="FooterLeft6" localSheetId="17">#REF!</definedName>
    <definedName name="FooterLeft6">#REF!</definedName>
    <definedName name="FooterRight1" localSheetId="17">#REF!</definedName>
    <definedName name="FooterRight1">#REF!</definedName>
    <definedName name="FooterRight2" localSheetId="17">#REF!</definedName>
    <definedName name="FooterRight2">#REF!</definedName>
    <definedName name="FooterRight3" localSheetId="17">#REF!</definedName>
    <definedName name="FooterRight3">#REF!</definedName>
    <definedName name="FooterRight4" localSheetId="17">#REF!</definedName>
    <definedName name="FooterRight4">#REF!</definedName>
    <definedName name="FooterRight5" localSheetId="17">#REF!</definedName>
    <definedName name="FooterRight5">#REF!</definedName>
    <definedName name="FooterRight6" localSheetId="17">#REF!</definedName>
    <definedName name="FooterRight6">#REF!</definedName>
    <definedName name="HeaderLeft1" localSheetId="17">#REF!</definedName>
    <definedName name="HeaderLeft1">#REF!</definedName>
    <definedName name="HeaderLeft2" localSheetId="17">#REF!</definedName>
    <definedName name="HeaderLeft2">#REF!</definedName>
    <definedName name="HeaderLeft3" localSheetId="17">#REF!</definedName>
    <definedName name="HeaderLeft3">#REF!</definedName>
    <definedName name="HeaderLeft4" localSheetId="17">#REF!</definedName>
    <definedName name="HeaderLeft4">#REF!</definedName>
    <definedName name="HeaderLeft5" localSheetId="17">#REF!</definedName>
    <definedName name="HeaderLeft5">#REF!</definedName>
    <definedName name="HeaderLeft6" localSheetId="17">#REF!</definedName>
    <definedName name="HeaderLeft6">#REF!</definedName>
    <definedName name="HeaderRight1" localSheetId="17">#REF!</definedName>
    <definedName name="HeaderRight1">#REF!</definedName>
    <definedName name="HeaderRight2" localSheetId="17">#REF!</definedName>
    <definedName name="HeaderRight2">#REF!</definedName>
    <definedName name="HeaderRight3" localSheetId="17">#REF!</definedName>
    <definedName name="HeaderRight3">#REF!</definedName>
    <definedName name="HeaderRight4" localSheetId="17">#REF!</definedName>
    <definedName name="HeaderRight4">#REF!</definedName>
    <definedName name="HeaderRight5" localSheetId="17">#REF!</definedName>
    <definedName name="HeaderRight5">#REF!</definedName>
    <definedName name="HeaderRight6" localSheetId="17">#REF!</definedName>
    <definedName name="HeaderRight6">#REF!</definedName>
    <definedName name="Hennie_Table_5_Page_1" localSheetId="17">#REF!</definedName>
    <definedName name="Hennie_Table_5_Page_1">#REF!</definedName>
    <definedName name="Hennie_Table_5_page_2" localSheetId="17">#REF!</definedName>
    <definedName name="Hennie_Table_5_page_2">#REF!</definedName>
    <definedName name="huh" localSheetId="17">#REF!</definedName>
    <definedName name="huh">#REF!</definedName>
    <definedName name="IDX" localSheetId="17">'GDP growth all sectors'!#REF!</definedName>
    <definedName name="IDX" localSheetId="15">'GDP growth from 1994'!#REF!</definedName>
    <definedName name="IDX" localSheetId="0">'GDP growth, annual to Q2 2016'!#REF!</definedName>
    <definedName name="IDX" localSheetId="18">'mfg industry groups growth'!#REF!</definedName>
    <definedName name="IDX" localSheetId="2">'sales in constant rand Q2 2016'!#REF!</definedName>
    <definedName name="MTEF_initial_00_01" localSheetId="17">#REF!</definedName>
    <definedName name="MTEF_initial_00_01">#REF!</definedName>
    <definedName name="MTEF_initial_98_99" localSheetId="17">#REF!</definedName>
    <definedName name="MTEF_initial_98_99">#REF!</definedName>
    <definedName name="MTEF_initial_99_00" localSheetId="17">#REF!</definedName>
    <definedName name="MTEF_initial_99_00">#REF!</definedName>
    <definedName name="MTEF_revised_00_01" localSheetId="17">#REF!</definedName>
    <definedName name="MTEF_revised_00_01">#REF!</definedName>
    <definedName name="MTEF_revised_98_99" localSheetId="17">#REF!</definedName>
    <definedName name="MTEF_revised_98_99">#REF!</definedName>
    <definedName name="MTEF_revised_99_00" localSheetId="17">#REF!</definedName>
    <definedName name="MTEF_revised_99_00">#REF!</definedName>
    <definedName name="MyCurYear" localSheetId="17">#REF!</definedName>
    <definedName name="MyCurYear">#REF!</definedName>
    <definedName name="myHeight" localSheetId="17">#REF!</definedName>
    <definedName name="myHeight">#REF!</definedName>
    <definedName name="myWidth" localSheetId="17">#REF!</definedName>
    <definedName name="myWidth">#REF!</definedName>
    <definedName name="myWodth" localSheetId="17">#REF!</definedName>
    <definedName name="myWodth">#REF!</definedName>
    <definedName name="_xlnm.Print_Area" localSheetId="3">'employment in second quarter'!$A$1:$M$22</definedName>
    <definedName name="_xlnm.Print_Area" localSheetId="14">'expenditure drivers for GDP'!$S$3:$AD$14</definedName>
    <definedName name="_xlnm.Print_Area" localSheetId="13">investment!$R$2:$AA$72</definedName>
    <definedName name="_xlnm.Print_Area" localSheetId="5">'mfg empl comp rest of economy'!$A$1:$M$8</definedName>
    <definedName name="_xlnm.Print_Area" localSheetId="1">'real econ shares in GDP '!$N$3:$W$74</definedName>
    <definedName name="_xlnm.Print_Titles" localSheetId="14">'expenditure drivers for GDP'!$A:$A</definedName>
    <definedName name="_xlnm.Print_Titles" localSheetId="13">investment!$A:$A</definedName>
    <definedName name="_xlnm.Print_Titles" localSheetId="1">'real econ shares in GDP '!$A:$A</definedName>
    <definedName name="PrintArea" localSheetId="17">#REF!</definedName>
    <definedName name="PrintArea">#REF!</definedName>
    <definedName name="Projection_adjusted_97_98" localSheetId="17">#REF!</definedName>
    <definedName name="Projection_adjusted_97_98">#REF!</definedName>
    <definedName name="Projection_arithmetic_97_98" localSheetId="17">#REF!</definedName>
    <definedName name="Projection_arithmetic_97_98">#REF!</definedName>
    <definedName name="Projection_initial_97_98" localSheetId="17">#REF!</definedName>
    <definedName name="Projection_initial_97_98">#REF!</definedName>
    <definedName name="RowSettings" localSheetId="17">#REF!</definedName>
    <definedName name="RowSettings">#REF!</definedName>
    <definedName name="SASApp_GDPDATA_DISCREPANCY_TABLE" localSheetId="14">#REF!</definedName>
    <definedName name="SASApp_GDPDATA_DISCREPANCY_TABLE" localSheetId="17">#REF!</definedName>
    <definedName name="SASApp_GDPDATA_DISCREPANCY_TABLE" localSheetId="13">#REF!</definedName>
    <definedName name="SASApp_GDPDATA_DISCREPANCY_TABLE" localSheetId="1">#REF!</definedName>
    <definedName name="SASApp_GDPDATA_DISCREPANCY_TABLE">#REF!</definedName>
    <definedName name="SASApp_GDPDATA_SUPPLY_TABLE_FIRST" localSheetId="14">#REF!</definedName>
    <definedName name="SASApp_GDPDATA_SUPPLY_TABLE_FIRST" localSheetId="17">#REF!</definedName>
    <definedName name="SASApp_GDPDATA_SUPPLY_TABLE_FIRST" localSheetId="13">#REF!</definedName>
    <definedName name="SASApp_GDPDATA_SUPPLY_TABLE_FIRST" localSheetId="1">#REF!</definedName>
    <definedName name="SASApp_GDPDATA_SUPPLY_TABLE_FIRST">#REF!</definedName>
    <definedName name="SASApp_GDPDATA_SUPPLY_TABLE_SECOND" localSheetId="14">#REF!</definedName>
    <definedName name="SASApp_GDPDATA_SUPPLY_TABLE_SECOND" localSheetId="17">#REF!</definedName>
    <definedName name="SASApp_GDPDATA_SUPPLY_TABLE_SECOND" localSheetId="13">#REF!</definedName>
    <definedName name="SASApp_GDPDATA_SUPPLY_TABLE_SECOND" localSheetId="1">#REF!</definedName>
    <definedName name="SASApp_GDPDATA_SUPPLY_TABLE_SECOND">#REF!</definedName>
    <definedName name="SASApp_GDPDATA_USE_TABLE_FIRST" localSheetId="14">#REF!</definedName>
    <definedName name="SASApp_GDPDATA_USE_TABLE_FIRST" localSheetId="17">#REF!</definedName>
    <definedName name="SASApp_GDPDATA_USE_TABLE_FIRST" localSheetId="13">#REF!</definedName>
    <definedName name="SASApp_GDPDATA_USE_TABLE_FIRST" localSheetId="1">#REF!</definedName>
    <definedName name="SASApp_GDPDATA_USE_TABLE_FIRST">#REF!</definedName>
    <definedName name="SASApp_GDPDATA_USE_TABLE_SECOND" localSheetId="14">#REF!</definedName>
    <definedName name="SASApp_GDPDATA_USE_TABLE_SECOND" localSheetId="17">#REF!</definedName>
    <definedName name="SASApp_GDPDATA_USE_TABLE_SECOND" localSheetId="13">#REF!</definedName>
    <definedName name="SASApp_GDPDATA_USE_TABLE_SECOND" localSheetId="1">#REF!</definedName>
    <definedName name="SASApp_GDPDATA_USE_TABLE_SECOND">#REF!</definedName>
    <definedName name="SEP08N_SML" localSheetId="17">#REF!</definedName>
    <definedName name="SEP08N_SML">#REF!</definedName>
    <definedName name="Start_column" localSheetId="17">#REF!</definedName>
    <definedName name="Start_column">#REF!</definedName>
    <definedName name="Start_Row" localSheetId="17">#REF!</definedName>
    <definedName name="Start_Row">#REF!</definedName>
    <definedName name="Start_sheet" localSheetId="17">#REF!</definedName>
    <definedName name="Start_sheet">#REF!</definedName>
    <definedName name="Summary_Tables" localSheetId="6">[6]Table1!#REF!</definedName>
    <definedName name="Summary_Tables" localSheetId="3">[6]Table1!#REF!</definedName>
    <definedName name="Summary_Tables" localSheetId="17">[1]Table1!#REF!</definedName>
    <definedName name="Summary_Tables" localSheetId="5">[6]Table1!#REF!</definedName>
    <definedName name="Summary_Tables" localSheetId="4">[6]Table1!#REF!</definedName>
    <definedName name="Summary_Tables">[1]Table1!#REF!</definedName>
    <definedName name="Summary_Tables_10" localSheetId="6">#REF!</definedName>
    <definedName name="Summary_Tables_10" localSheetId="3">#REF!</definedName>
    <definedName name="Summary_Tables_10" localSheetId="17">#REF!</definedName>
    <definedName name="Summary_Tables_10" localSheetId="5">#REF!</definedName>
    <definedName name="Summary_Tables_10" localSheetId="4">#REF!</definedName>
    <definedName name="Summary_Tables_10">#REF!</definedName>
    <definedName name="Summary_Tables_11" localSheetId="6">[6]Table2.1!#REF!</definedName>
    <definedName name="Summary_Tables_11" localSheetId="3">[6]Table2.1!#REF!</definedName>
    <definedName name="Summary_Tables_11" localSheetId="17">[1]Table2.1!#REF!</definedName>
    <definedName name="Summary_Tables_11" localSheetId="5">[6]Table2.1!#REF!</definedName>
    <definedName name="Summary_Tables_11" localSheetId="4">[6]Table2.1!#REF!</definedName>
    <definedName name="Summary_Tables_11">[1]Table2.1!#REF!</definedName>
    <definedName name="Summary_Tables_14" localSheetId="6">#REF!</definedName>
    <definedName name="Summary_Tables_14" localSheetId="3">#REF!</definedName>
    <definedName name="Summary_Tables_14" localSheetId="17">#REF!</definedName>
    <definedName name="Summary_Tables_14" localSheetId="5">#REF!</definedName>
    <definedName name="Summary_Tables_14" localSheetId="4">#REF!</definedName>
    <definedName name="Summary_Tables_14">#REF!</definedName>
    <definedName name="Summary_Tables_15" localSheetId="6">#REF!</definedName>
    <definedName name="Summary_Tables_15" localSheetId="3">#REF!</definedName>
    <definedName name="Summary_Tables_15" localSheetId="17">#REF!</definedName>
    <definedName name="Summary_Tables_15" localSheetId="5">#REF!</definedName>
    <definedName name="Summary_Tables_15" localSheetId="4">#REF!</definedName>
    <definedName name="Summary_Tables_15">#REF!</definedName>
    <definedName name="Summary_Tables_17" localSheetId="6">[6]Table3.7!#REF!</definedName>
    <definedName name="Summary_Tables_17" localSheetId="3">[6]Table3.7!#REF!</definedName>
    <definedName name="Summary_Tables_17" localSheetId="17">[1]Table3.7!#REF!</definedName>
    <definedName name="Summary_Tables_17" localSheetId="5">[6]Table3.7!#REF!</definedName>
    <definedName name="Summary_Tables_17" localSheetId="4">[6]Table3.7!#REF!</definedName>
    <definedName name="Summary_Tables_17">[1]Table3.7!#REF!</definedName>
    <definedName name="Summary_Tables_18" localSheetId="6">[6]Table3.6!#REF!</definedName>
    <definedName name="Summary_Tables_18" localSheetId="3">[6]Table3.6!#REF!</definedName>
    <definedName name="Summary_Tables_18" localSheetId="17">[1]Table3.6!#REF!</definedName>
    <definedName name="Summary_Tables_18" localSheetId="5">[6]Table3.6!#REF!</definedName>
    <definedName name="Summary_Tables_18" localSheetId="4">[6]Table3.6!#REF!</definedName>
    <definedName name="Summary_Tables_18">[1]Table3.6!#REF!</definedName>
    <definedName name="Summary_Tables_19" localSheetId="6">#REF!</definedName>
    <definedName name="Summary_Tables_19" localSheetId="3">#REF!</definedName>
    <definedName name="Summary_Tables_19" localSheetId="17">#REF!</definedName>
    <definedName name="Summary_Tables_19" localSheetId="5">#REF!</definedName>
    <definedName name="Summary_Tables_19" localSheetId="4">#REF!</definedName>
    <definedName name="Summary_Tables_19">#REF!</definedName>
    <definedName name="Summary_Tables_2" localSheetId="6">[6]Table1!#REF!</definedName>
    <definedName name="Summary_Tables_2" localSheetId="3">[6]Table1!#REF!</definedName>
    <definedName name="Summary_Tables_2" localSheetId="17">[1]Table1!#REF!</definedName>
    <definedName name="Summary_Tables_2" localSheetId="5">[6]Table1!#REF!</definedName>
    <definedName name="Summary_Tables_2" localSheetId="4">[6]Table1!#REF!</definedName>
    <definedName name="Summary_Tables_2">[1]Table1!#REF!</definedName>
    <definedName name="Summary_Tables_20" localSheetId="6">[6]Table4!#REF!</definedName>
    <definedName name="Summary_Tables_20" localSheetId="3">[6]Table4!#REF!</definedName>
    <definedName name="Summary_Tables_20" localSheetId="17">[1]Table4!#REF!</definedName>
    <definedName name="Summary_Tables_20" localSheetId="5">[6]Table4!#REF!</definedName>
    <definedName name="Summary_Tables_20" localSheetId="4">[6]Table4!#REF!</definedName>
    <definedName name="Summary_Tables_20">[1]Table4!#REF!</definedName>
    <definedName name="Summary_Tables_24" localSheetId="6">[6]Table8!#REF!</definedName>
    <definedName name="Summary_Tables_24" localSheetId="3">[6]Table8!#REF!</definedName>
    <definedName name="Summary_Tables_24" localSheetId="17">[1]Table8!#REF!</definedName>
    <definedName name="Summary_Tables_24" localSheetId="5">[6]Table8!#REF!</definedName>
    <definedName name="Summary_Tables_24" localSheetId="4">[6]Table8!#REF!</definedName>
    <definedName name="Summary_Tables_24">[1]Table8!#REF!</definedName>
    <definedName name="Summary_Tables_25" localSheetId="6">[6]Table2.2!#REF!</definedName>
    <definedName name="Summary_Tables_25" localSheetId="3">[6]Table2.2!#REF!</definedName>
    <definedName name="Summary_Tables_25" localSheetId="17">[1]Table2.2!#REF!</definedName>
    <definedName name="Summary_Tables_25" localSheetId="5">[6]Table2.2!#REF!</definedName>
    <definedName name="Summary_Tables_25" localSheetId="4">[6]Table2.2!#REF!</definedName>
    <definedName name="Summary_Tables_25">[1]Table2.2!#REF!</definedName>
    <definedName name="Summary_Tables_26" localSheetId="6">[6]Table2.2!#REF!</definedName>
    <definedName name="Summary_Tables_26" localSheetId="3">[6]Table2.2!#REF!</definedName>
    <definedName name="Summary_Tables_26" localSheetId="17">[1]Table2.2!#REF!</definedName>
    <definedName name="Summary_Tables_26" localSheetId="5">[6]Table2.2!#REF!</definedName>
    <definedName name="Summary_Tables_26" localSheetId="4">[6]Table2.2!#REF!</definedName>
    <definedName name="Summary_Tables_26">[1]Table2.2!#REF!</definedName>
    <definedName name="Summary_Tables_27" localSheetId="6">#REF!</definedName>
    <definedName name="Summary_Tables_27" localSheetId="3">#REF!</definedName>
    <definedName name="Summary_Tables_27" localSheetId="17">#REF!</definedName>
    <definedName name="Summary_Tables_27" localSheetId="5">#REF!</definedName>
    <definedName name="Summary_Tables_27" localSheetId="4">#REF!</definedName>
    <definedName name="Summary_Tables_27">#REF!</definedName>
    <definedName name="Summary_Tables_28" localSheetId="6">'[6]Table 2'!#REF!</definedName>
    <definedName name="Summary_Tables_28" localSheetId="3">'[6]Table 2'!#REF!</definedName>
    <definedName name="Summary_Tables_28" localSheetId="17">'[1]Table 2'!#REF!</definedName>
    <definedName name="Summary_Tables_28" localSheetId="5">'[6]Table 2'!#REF!</definedName>
    <definedName name="Summary_Tables_28" localSheetId="4">'[6]Table 2'!#REF!</definedName>
    <definedName name="Summary_Tables_28">'[1]Table 2'!#REF!</definedName>
    <definedName name="Summary_Tables_29" localSheetId="6">'[6]Table 2'!#REF!</definedName>
    <definedName name="Summary_Tables_29" localSheetId="3">'[6]Table 2'!#REF!</definedName>
    <definedName name="Summary_Tables_29" localSheetId="17">'[1]Table 2'!#REF!</definedName>
    <definedName name="Summary_Tables_29" localSheetId="5">'[6]Table 2'!#REF!</definedName>
    <definedName name="Summary_Tables_29" localSheetId="4">'[6]Table 2'!#REF!</definedName>
    <definedName name="Summary_Tables_29">'[1]Table 2'!#REF!</definedName>
    <definedName name="Summary_Tables_3" localSheetId="6">[3]Table2.2!#REF!</definedName>
    <definedName name="Summary_Tables_3" localSheetId="3">[3]Table2.2!#REF!</definedName>
    <definedName name="Summary_Tables_3" localSheetId="17">[3]Table2.2!#REF!</definedName>
    <definedName name="Summary_Tables_3" localSheetId="5">[3]Table2.2!#REF!</definedName>
    <definedName name="Summary_Tables_3" localSheetId="4">[3]Table2.2!#REF!</definedName>
    <definedName name="Summary_Tables_3">[3]Table2.2!#REF!</definedName>
    <definedName name="Summary_Tables_30" localSheetId="6">'[6]Table 2'!#REF!</definedName>
    <definedName name="Summary_Tables_30" localSheetId="3">'[6]Table 2'!#REF!</definedName>
    <definedName name="Summary_Tables_30" localSheetId="17">'[1]Table 2'!#REF!</definedName>
    <definedName name="Summary_Tables_30" localSheetId="5">'[6]Table 2'!#REF!</definedName>
    <definedName name="Summary_Tables_30" localSheetId="4">'[6]Table 2'!#REF!</definedName>
    <definedName name="Summary_Tables_30">'[1]Table 2'!#REF!</definedName>
    <definedName name="Summary_Tables_31" localSheetId="6">'[6]Table 2.3'!#REF!</definedName>
    <definedName name="Summary_Tables_31" localSheetId="3">'[6]Table 2.3'!#REF!</definedName>
    <definedName name="Summary_Tables_31" localSheetId="17">#REF!</definedName>
    <definedName name="Summary_Tables_31" localSheetId="5">'[6]Table 2.3'!#REF!</definedName>
    <definedName name="Summary_Tables_31" localSheetId="4">'[6]Table 2.3'!#REF!</definedName>
    <definedName name="Summary_Tables_31">#REF!</definedName>
    <definedName name="Summary_Tables_32" localSheetId="6">'[6]Table 2.3'!#REF!</definedName>
    <definedName name="Summary_Tables_32" localSheetId="3">'[6]Table 2.3'!#REF!</definedName>
    <definedName name="Summary_Tables_32" localSheetId="17">#REF!</definedName>
    <definedName name="Summary_Tables_32" localSheetId="5">'[6]Table 2.3'!#REF!</definedName>
    <definedName name="Summary_Tables_32" localSheetId="4">'[6]Table 2.3'!#REF!</definedName>
    <definedName name="Summary_Tables_32">#REF!</definedName>
    <definedName name="Summary_Tables_34" localSheetId="6">[6]Table3.8a!#REF!</definedName>
    <definedName name="Summary_Tables_34" localSheetId="3">[6]Table3.8a!#REF!</definedName>
    <definedName name="Summary_Tables_34" localSheetId="17">[1]Table3.8a!#REF!</definedName>
    <definedName name="Summary_Tables_34" localSheetId="5">[6]Table3.8a!#REF!</definedName>
    <definedName name="Summary_Tables_34" localSheetId="4">[6]Table3.8a!#REF!</definedName>
    <definedName name="Summary_Tables_34">[1]Table3.8a!#REF!</definedName>
    <definedName name="Summary_Tables_35" localSheetId="6">[6]Table3.8b!#REF!</definedName>
    <definedName name="Summary_Tables_35" localSheetId="3">[6]Table3.8b!#REF!</definedName>
    <definedName name="Summary_Tables_35" localSheetId="17">[1]Table3.8b!#REF!</definedName>
    <definedName name="Summary_Tables_35" localSheetId="5">[6]Table3.8b!#REF!</definedName>
    <definedName name="Summary_Tables_35" localSheetId="4">[6]Table3.8b!#REF!</definedName>
    <definedName name="Summary_Tables_35">[1]Table3.8b!#REF!</definedName>
    <definedName name="Summary_Tables_36" localSheetId="6">#REF!</definedName>
    <definedName name="Summary_Tables_36" localSheetId="3">#REF!</definedName>
    <definedName name="Summary_Tables_36" localSheetId="17">#REF!</definedName>
    <definedName name="Summary_Tables_36" localSheetId="5">#REF!</definedName>
    <definedName name="Summary_Tables_36" localSheetId="4">#REF!</definedName>
    <definedName name="Summary_Tables_36">#REF!</definedName>
    <definedName name="Summary_Tables_37" localSheetId="6">[6]Table3.8c!#REF!</definedName>
    <definedName name="Summary_Tables_37" localSheetId="3">[6]Table3.8c!#REF!</definedName>
    <definedName name="Summary_Tables_37" localSheetId="17">[1]Table3.8c!#REF!</definedName>
    <definedName name="Summary_Tables_37" localSheetId="5">[6]Table3.8c!#REF!</definedName>
    <definedName name="Summary_Tables_37" localSheetId="4">[6]Table3.8c!#REF!</definedName>
    <definedName name="Summary_Tables_37">[1]Table3.8c!#REF!</definedName>
    <definedName name="Summary_Tables_38" localSheetId="6">[6]Table3.6!#REF!</definedName>
    <definedName name="Summary_Tables_38" localSheetId="3">[6]Table3.6!#REF!</definedName>
    <definedName name="Summary_Tables_38" localSheetId="17">[1]Table3.6!#REF!</definedName>
    <definedName name="Summary_Tables_38" localSheetId="5">[6]Table3.6!#REF!</definedName>
    <definedName name="Summary_Tables_38" localSheetId="4">[6]Table3.6!#REF!</definedName>
    <definedName name="Summary_Tables_38">[1]Table3.6!#REF!</definedName>
    <definedName name="Summary_Tables_4" localSheetId="6">[3]Table2.2!#REF!</definedName>
    <definedName name="Summary_Tables_4" localSheetId="3">[3]Table2.2!#REF!</definedName>
    <definedName name="Summary_Tables_4" localSheetId="17">[3]Table2.2!#REF!</definedName>
    <definedName name="Summary_Tables_4" localSheetId="5">[3]Table2.2!#REF!</definedName>
    <definedName name="Summary_Tables_4" localSheetId="4">[3]Table2.2!#REF!</definedName>
    <definedName name="Summary_Tables_4">[3]Table2.2!#REF!</definedName>
    <definedName name="Summary_Tables_44" localSheetId="6">[6]Table2.1!#REF!</definedName>
    <definedName name="Summary_Tables_44" localSheetId="3">[6]Table2.1!#REF!</definedName>
    <definedName name="Summary_Tables_44" localSheetId="17">[1]Table2.1!#REF!</definedName>
    <definedName name="Summary_Tables_44" localSheetId="5">[6]Table2.1!#REF!</definedName>
    <definedName name="Summary_Tables_44" localSheetId="4">[6]Table2.1!#REF!</definedName>
    <definedName name="Summary_Tables_44">[1]Table2.1!#REF!</definedName>
    <definedName name="Summary_Tables_45" localSheetId="6">[6]Table2.2!#REF!</definedName>
    <definedName name="Summary_Tables_45" localSheetId="3">[6]Table2.2!#REF!</definedName>
    <definedName name="Summary_Tables_45" localSheetId="17">[1]Table2.2!#REF!</definedName>
    <definedName name="Summary_Tables_45" localSheetId="5">[6]Table2.2!#REF!</definedName>
    <definedName name="Summary_Tables_45" localSheetId="4">[6]Table2.2!#REF!</definedName>
    <definedName name="Summary_Tables_45">[1]Table2.2!#REF!</definedName>
    <definedName name="Summary_Tables_46" localSheetId="6">[6]Table2.2!#REF!</definedName>
    <definedName name="Summary_Tables_46" localSheetId="3">[6]Table2.2!#REF!</definedName>
    <definedName name="Summary_Tables_46" localSheetId="17">[1]Table2.2!#REF!</definedName>
    <definedName name="Summary_Tables_46" localSheetId="5">[6]Table2.2!#REF!</definedName>
    <definedName name="Summary_Tables_46" localSheetId="4">[6]Table2.2!#REF!</definedName>
    <definedName name="Summary_Tables_46">[1]Table2.2!#REF!</definedName>
    <definedName name="Summary_Tables_5" localSheetId="6">[3]Table2.2!#REF!</definedName>
    <definedName name="Summary_Tables_5" localSheetId="3">[3]Table2.2!#REF!</definedName>
    <definedName name="Summary_Tables_5" localSheetId="17">[3]Table2.2!#REF!</definedName>
    <definedName name="Summary_Tables_5" localSheetId="5">[3]Table2.2!#REF!</definedName>
    <definedName name="Summary_Tables_5" localSheetId="4">[3]Table2.2!#REF!</definedName>
    <definedName name="Summary_Tables_5">[3]Table2.2!#REF!</definedName>
    <definedName name="Summary_Tables_6" localSheetId="3">'employment in second quarter'!$A$1:$M$22</definedName>
    <definedName name="Summary_Tables_6" localSheetId="5">'mfg empl comp rest of economy'!$A$1:$M$8</definedName>
    <definedName name="Z_B5B3C281_3E7C_11D3_BF6D_444553540000_.wvu.Cols" localSheetId="17" hidden="1">#REF!,#REF!,#REF!,#REF!</definedName>
    <definedName name="Z_B5B3C281_3E7C_11D3_BF6D_444553540000_.wvu.Cols" hidden="1">#REF!,#REF!,#REF!,#REF!</definedName>
    <definedName name="Z_B5B3C281_3E7C_11D3_BF6D_444553540000_.wvu.PrintArea" localSheetId="17" hidden="1">#REF!</definedName>
    <definedName name="Z_B5B3C281_3E7C_11D3_BF6D_444553540000_.wvu.PrintArea" hidden="1">#REF!</definedName>
    <definedName name="Z_B5B3C281_3E7C_11D3_BF6D_444553540000_.wvu.Rows" localSheetId="17" hidden="1">#REF!</definedName>
    <definedName name="Z_B5B3C281_3E7C_11D3_BF6D_444553540000_.wvu.Rows" hidden="1">#REF!</definedName>
  </definedNames>
  <calcPr calcId="145621"/>
</workbook>
</file>

<file path=xl/calcChain.xml><?xml version="1.0" encoding="utf-8"?>
<calcChain xmlns="http://schemas.openxmlformats.org/spreadsheetml/2006/main">
  <c r="G41" i="27" l="1"/>
  <c r="F41" i="27"/>
  <c r="E41" i="27"/>
  <c r="D41" i="27"/>
  <c r="C41" i="27"/>
  <c r="B41" i="27"/>
  <c r="G35" i="27"/>
  <c r="F35" i="27"/>
  <c r="E35" i="27"/>
  <c r="D35" i="27"/>
  <c r="C35" i="27"/>
  <c r="B35" i="27"/>
  <c r="G34" i="27"/>
  <c r="F34" i="27"/>
  <c r="E34" i="27"/>
  <c r="D34" i="27"/>
  <c r="C34" i="27"/>
  <c r="B34" i="27"/>
  <c r="G23" i="27"/>
  <c r="F23" i="27"/>
  <c r="E23" i="27"/>
  <c r="D23" i="27"/>
  <c r="C23" i="27"/>
  <c r="B23" i="27"/>
  <c r="G22" i="27"/>
  <c r="F22" i="27"/>
  <c r="E22" i="27"/>
  <c r="D22" i="27"/>
  <c r="C22" i="27"/>
  <c r="B22" i="27"/>
  <c r="G21" i="27"/>
  <c r="F21" i="27"/>
  <c r="E21" i="27"/>
  <c r="D21" i="27"/>
  <c r="C21" i="27"/>
  <c r="B21" i="27"/>
  <c r="G20" i="27"/>
  <c r="F20" i="27"/>
  <c r="E20" i="27"/>
  <c r="D20" i="27"/>
  <c r="C20" i="27"/>
  <c r="B20" i="27"/>
  <c r="G19" i="27"/>
  <c r="F19" i="27"/>
  <c r="E19" i="27"/>
  <c r="D19" i="27"/>
  <c r="C19" i="27"/>
  <c r="B19" i="27"/>
  <c r="G18" i="27"/>
  <c r="F18" i="27"/>
  <c r="E18" i="27"/>
  <c r="D18" i="27"/>
  <c r="C18" i="27"/>
  <c r="B18" i="27"/>
  <c r="G17" i="27"/>
  <c r="F17" i="27"/>
  <c r="E17" i="27"/>
  <c r="D17" i="27"/>
  <c r="C17" i="27"/>
  <c r="B17" i="27"/>
  <c r="G16" i="27"/>
  <c r="F16" i="27"/>
  <c r="E16" i="27"/>
  <c r="D16" i="27"/>
  <c r="C16" i="27"/>
  <c r="B16" i="27"/>
  <c r="G15" i="27"/>
  <c r="F15" i="27"/>
  <c r="E15" i="27"/>
  <c r="D15" i="27"/>
  <c r="C15" i="27"/>
  <c r="B15" i="27"/>
  <c r="G14" i="27"/>
  <c r="F14" i="27"/>
  <c r="E14" i="27"/>
  <c r="D14" i="27"/>
  <c r="C14" i="27"/>
  <c r="B14" i="27"/>
  <c r="G33" i="26"/>
  <c r="G34" i="26" s="1"/>
  <c r="G27" i="26" s="1"/>
  <c r="G16" i="26" s="1"/>
  <c r="F33" i="26"/>
  <c r="F34" i="26" s="1"/>
  <c r="F27" i="26" s="1"/>
  <c r="E33" i="26"/>
  <c r="E34" i="26" s="1"/>
  <c r="E27" i="26" s="1"/>
  <c r="D33" i="26"/>
  <c r="D34" i="26" s="1"/>
  <c r="D27" i="26" s="1"/>
  <c r="D16" i="26" s="1"/>
  <c r="C33" i="26"/>
  <c r="C34" i="26" s="1"/>
  <c r="C27" i="26" s="1"/>
  <c r="C16" i="26" s="1"/>
  <c r="B33" i="26"/>
  <c r="B34" i="26" s="1"/>
  <c r="B27" i="26" s="1"/>
  <c r="F26" i="26"/>
  <c r="F15" i="26" s="1"/>
  <c r="E26" i="26"/>
  <c r="E15" i="26" s="1"/>
  <c r="B26" i="26"/>
  <c r="B15" i="26" s="1"/>
  <c r="G25" i="26"/>
  <c r="G14" i="26" s="1"/>
  <c r="F25" i="26"/>
  <c r="E25" i="26"/>
  <c r="D25" i="26"/>
  <c r="D14" i="26" s="1"/>
  <c r="C25" i="26"/>
  <c r="C14" i="26" s="1"/>
  <c r="B25" i="26"/>
  <c r="G24" i="26"/>
  <c r="F24" i="26"/>
  <c r="F13" i="26" s="1"/>
  <c r="E24" i="26"/>
  <c r="E13" i="26" s="1"/>
  <c r="D24" i="26"/>
  <c r="C24" i="26"/>
  <c r="B24" i="26"/>
  <c r="B13" i="26" s="1"/>
  <c r="G23" i="26"/>
  <c r="G12" i="26" s="1"/>
  <c r="F23" i="26"/>
  <c r="E23" i="26"/>
  <c r="D23" i="26"/>
  <c r="D12" i="26" s="1"/>
  <c r="C23" i="26"/>
  <c r="C12" i="26" s="1"/>
  <c r="B23" i="26"/>
  <c r="G22" i="26"/>
  <c r="F22" i="26"/>
  <c r="F11" i="26" s="1"/>
  <c r="E22" i="26"/>
  <c r="E11" i="26" s="1"/>
  <c r="D22" i="26"/>
  <c r="C22" i="26"/>
  <c r="B22" i="26"/>
  <c r="B11" i="26" s="1"/>
  <c r="G21" i="26"/>
  <c r="G10" i="26" s="1"/>
  <c r="F21" i="26"/>
  <c r="E21" i="26"/>
  <c r="D21" i="26"/>
  <c r="D10" i="26" s="1"/>
  <c r="C21" i="26"/>
  <c r="C10" i="26" s="1"/>
  <c r="B21" i="26"/>
  <c r="G18" i="26"/>
  <c r="F18" i="26"/>
  <c r="E18" i="26"/>
  <c r="D18" i="26"/>
  <c r="C18" i="26"/>
  <c r="B18" i="26"/>
  <c r="B14" i="26" s="1"/>
  <c r="F14" i="26"/>
  <c r="E14" i="26"/>
  <c r="G13" i="26"/>
  <c r="D13" i="26"/>
  <c r="C13" i="26"/>
  <c r="F12" i="26"/>
  <c r="E12" i="26"/>
  <c r="B12" i="26"/>
  <c r="G11" i="26"/>
  <c r="D11" i="26"/>
  <c r="C11" i="26"/>
  <c r="F10" i="26"/>
  <c r="E10" i="26"/>
  <c r="B10" i="26"/>
  <c r="D26" i="26" l="1"/>
  <c r="D15" i="26" s="1"/>
  <c r="B16" i="26"/>
  <c r="F16" i="26"/>
  <c r="C26" i="26"/>
  <c r="C15" i="26" s="1"/>
  <c r="G26" i="26"/>
  <c r="G15" i="26" s="1"/>
  <c r="E16" i="26"/>
  <c r="G121" i="25"/>
  <c r="F121" i="25"/>
  <c r="E121" i="25"/>
  <c r="D121" i="25"/>
  <c r="C121" i="25"/>
  <c r="B121" i="25"/>
  <c r="G120" i="25"/>
  <c r="F120" i="25"/>
  <c r="E120" i="25"/>
  <c r="D120" i="25"/>
  <c r="C120" i="25"/>
  <c r="B120" i="25"/>
  <c r="G119" i="25"/>
  <c r="F119" i="25"/>
  <c r="E119" i="25"/>
  <c r="D119" i="25"/>
  <c r="C119" i="25"/>
  <c r="B119" i="25"/>
  <c r="G118" i="25"/>
  <c r="F118" i="25"/>
  <c r="E118" i="25"/>
  <c r="D118" i="25"/>
  <c r="C118" i="25"/>
  <c r="B118" i="25"/>
  <c r="G117" i="25"/>
  <c r="F117" i="25"/>
  <c r="E117" i="25"/>
  <c r="D117" i="25"/>
  <c r="C117" i="25"/>
  <c r="B117" i="25"/>
  <c r="G116" i="25"/>
  <c r="F116" i="25"/>
  <c r="E116" i="25"/>
  <c r="D116" i="25"/>
  <c r="C116" i="25"/>
  <c r="B116" i="25"/>
  <c r="G115" i="25"/>
  <c r="F115" i="25"/>
  <c r="E115" i="25"/>
  <c r="D115" i="25"/>
  <c r="C115" i="25"/>
  <c r="B115" i="25"/>
  <c r="G114" i="25"/>
  <c r="F114" i="25"/>
  <c r="E114" i="25"/>
  <c r="D114" i="25"/>
  <c r="C114" i="25"/>
  <c r="B114" i="25"/>
  <c r="G113" i="25"/>
  <c r="F113" i="25"/>
  <c r="E113" i="25"/>
  <c r="D113" i="25"/>
  <c r="C113" i="25"/>
  <c r="B113" i="25"/>
  <c r="G112" i="25"/>
  <c r="F112" i="25"/>
  <c r="E112" i="25"/>
  <c r="D112" i="25"/>
  <c r="C112" i="25"/>
  <c r="B112" i="25"/>
  <c r="G111" i="25"/>
  <c r="F111" i="25"/>
  <c r="E111" i="25"/>
  <c r="D111" i="25"/>
  <c r="C111" i="25"/>
  <c r="B111" i="25"/>
  <c r="G110" i="25"/>
  <c r="F110" i="25"/>
  <c r="E110" i="25"/>
  <c r="D110" i="25"/>
  <c r="C110" i="25"/>
  <c r="B110" i="25"/>
  <c r="G109" i="25"/>
  <c r="F109" i="25"/>
  <c r="E109" i="25"/>
  <c r="D109" i="25"/>
  <c r="C109" i="25"/>
  <c r="B109" i="25"/>
  <c r="G108" i="25"/>
  <c r="F108" i="25"/>
  <c r="E108" i="25"/>
  <c r="D108" i="25"/>
  <c r="C108" i="25"/>
  <c r="B108" i="25"/>
  <c r="G107" i="25"/>
  <c r="F107" i="25"/>
  <c r="E107" i="25"/>
  <c r="D107" i="25"/>
  <c r="C107" i="25"/>
  <c r="B107" i="25"/>
  <c r="G106" i="25"/>
  <c r="F106" i="25"/>
  <c r="E106" i="25"/>
  <c r="D106" i="25"/>
  <c r="C106" i="25"/>
  <c r="B106" i="25"/>
  <c r="G105" i="25"/>
  <c r="F105" i="25"/>
  <c r="E105" i="25"/>
  <c r="D105" i="25"/>
  <c r="C105" i="25"/>
  <c r="B105" i="25"/>
  <c r="G104" i="25"/>
  <c r="F104" i="25"/>
  <c r="E104" i="25"/>
  <c r="D104" i="25"/>
  <c r="C104" i="25"/>
  <c r="B104" i="25"/>
  <c r="G103" i="25"/>
  <c r="F103" i="25"/>
  <c r="E103" i="25"/>
  <c r="D103" i="25"/>
  <c r="C103" i="25"/>
  <c r="B103" i="25"/>
  <c r="G102" i="25"/>
  <c r="F102" i="25"/>
  <c r="E102" i="25"/>
  <c r="D102" i="25"/>
  <c r="C102" i="25"/>
  <c r="B102" i="25"/>
  <c r="G101" i="25"/>
  <c r="F101" i="25"/>
  <c r="E101" i="25"/>
  <c r="D101" i="25"/>
  <c r="C101" i="25"/>
  <c r="B101" i="25"/>
  <c r="G100" i="25"/>
  <c r="F100" i="25"/>
  <c r="E100" i="25"/>
  <c r="D100" i="25"/>
  <c r="C100" i="25"/>
  <c r="B100" i="25"/>
  <c r="G99" i="25"/>
  <c r="F99" i="25"/>
  <c r="E99" i="25"/>
  <c r="D99" i="25"/>
  <c r="C99" i="25"/>
  <c r="B99" i="25"/>
  <c r="G98" i="25"/>
  <c r="F98" i="25"/>
  <c r="E98" i="25"/>
  <c r="D98" i="25"/>
  <c r="C98" i="25"/>
  <c r="B98" i="25"/>
  <c r="G97" i="25"/>
  <c r="F97" i="25"/>
  <c r="E97" i="25"/>
  <c r="D97" i="25"/>
  <c r="C97" i="25"/>
  <c r="B97" i="25"/>
  <c r="G96" i="25"/>
  <c r="F96" i="25"/>
  <c r="E96" i="25"/>
  <c r="D96" i="25"/>
  <c r="C96" i="25"/>
  <c r="B96" i="25"/>
  <c r="G95" i="25"/>
  <c r="F95" i="25"/>
  <c r="E95" i="25"/>
  <c r="D95" i="25"/>
  <c r="C95" i="25"/>
  <c r="B95" i="25"/>
  <c r="G94" i="25"/>
  <c r="F94" i="25"/>
  <c r="E94" i="25"/>
  <c r="D94" i="25"/>
  <c r="C94" i="25"/>
  <c r="B94" i="25"/>
  <c r="G93" i="25"/>
  <c r="F93" i="25"/>
  <c r="E93" i="25"/>
  <c r="D93" i="25"/>
  <c r="C93" i="25"/>
  <c r="B93" i="25"/>
  <c r="G92" i="25"/>
  <c r="F92" i="25"/>
  <c r="E92" i="25"/>
  <c r="D92" i="25"/>
  <c r="C92" i="25"/>
  <c r="B92" i="25"/>
  <c r="G91" i="25"/>
  <c r="F91" i="25"/>
  <c r="E91" i="25"/>
  <c r="D91" i="25"/>
  <c r="C91" i="25"/>
  <c r="B91" i="25"/>
  <c r="G90" i="25"/>
  <c r="F90" i="25"/>
  <c r="E90" i="25"/>
  <c r="D90" i="25"/>
  <c r="C90" i="25"/>
  <c r="B90" i="25"/>
  <c r="G89" i="25"/>
  <c r="F89" i="25"/>
  <c r="E89" i="25"/>
  <c r="D89" i="25"/>
  <c r="C89" i="25"/>
  <c r="B89" i="25"/>
  <c r="G88" i="25"/>
  <c r="F88" i="25"/>
  <c r="E88" i="25"/>
  <c r="D88" i="25"/>
  <c r="C88" i="25"/>
  <c r="B88" i="25"/>
  <c r="G87" i="25"/>
  <c r="F87" i="25"/>
  <c r="E87" i="25"/>
  <c r="D87" i="25"/>
  <c r="C87" i="25"/>
  <c r="B87" i="25"/>
  <c r="G86" i="25"/>
  <c r="F86" i="25"/>
  <c r="E86" i="25"/>
  <c r="D86" i="25"/>
  <c r="C86" i="25"/>
  <c r="B86" i="25"/>
  <c r="G85" i="25"/>
  <c r="F85" i="25"/>
  <c r="E85" i="25"/>
  <c r="D85" i="25"/>
  <c r="C85" i="25"/>
  <c r="B85" i="25"/>
  <c r="G84" i="25"/>
  <c r="F84" i="25"/>
  <c r="E84" i="25"/>
  <c r="D84" i="25"/>
  <c r="C84" i="25"/>
  <c r="B84" i="25"/>
  <c r="G83" i="25"/>
  <c r="F83" i="25"/>
  <c r="E83" i="25"/>
  <c r="D83" i="25"/>
  <c r="C83" i="25"/>
  <c r="B83" i="25"/>
  <c r="G82" i="25"/>
  <c r="F82" i="25"/>
  <c r="E82" i="25"/>
  <c r="D82" i="25"/>
  <c r="C82" i="25"/>
  <c r="B82" i="25"/>
  <c r="G81" i="25"/>
  <c r="F81" i="25"/>
  <c r="E81" i="25"/>
  <c r="D81" i="25"/>
  <c r="C81" i="25"/>
  <c r="B81" i="25"/>
  <c r="G80" i="25"/>
  <c r="F80" i="25"/>
  <c r="E80" i="25"/>
  <c r="D80" i="25"/>
  <c r="C80" i="25"/>
  <c r="B80" i="25"/>
  <c r="G79" i="25"/>
  <c r="F79" i="25"/>
  <c r="E79" i="25"/>
  <c r="D79" i="25"/>
  <c r="C79" i="25"/>
  <c r="B79" i="25"/>
  <c r="G78" i="25"/>
  <c r="F78" i="25"/>
  <c r="E78" i="25"/>
  <c r="D78" i="25"/>
  <c r="C78" i="25"/>
  <c r="B78" i="25"/>
  <c r="G77" i="25"/>
  <c r="F77" i="25"/>
  <c r="E77" i="25"/>
  <c r="D77" i="25"/>
  <c r="C77" i="25"/>
  <c r="B77" i="25"/>
  <c r="G76" i="25"/>
  <c r="F76" i="25"/>
  <c r="E76" i="25"/>
  <c r="D76" i="25"/>
  <c r="C76" i="25"/>
  <c r="B76" i="25"/>
  <c r="G75" i="25"/>
  <c r="F75" i="25"/>
  <c r="E75" i="25"/>
  <c r="D75" i="25"/>
  <c r="C75" i="25"/>
  <c r="B75" i="25"/>
  <c r="G74" i="25"/>
  <c r="F74" i="25"/>
  <c r="E74" i="25"/>
  <c r="D74" i="25"/>
  <c r="C74" i="25"/>
  <c r="B74" i="25"/>
  <c r="G73" i="25"/>
  <c r="F73" i="25"/>
  <c r="E73" i="25"/>
  <c r="D73" i="25"/>
  <c r="C73" i="25"/>
  <c r="B73" i="25"/>
  <c r="G72" i="25"/>
  <c r="F72" i="25"/>
  <c r="E72" i="25"/>
  <c r="D72" i="25"/>
  <c r="C72" i="25"/>
  <c r="B72" i="25"/>
  <c r="G71" i="25"/>
  <c r="F71" i="25"/>
  <c r="E71" i="25"/>
  <c r="D71" i="25"/>
  <c r="C71" i="25"/>
  <c r="B71" i="25"/>
  <c r="G70" i="25"/>
  <c r="F70" i="25"/>
  <c r="E70" i="25"/>
  <c r="D70" i="25"/>
  <c r="C70" i="25"/>
  <c r="B70" i="25"/>
  <c r="G69" i="25"/>
  <c r="F69" i="25"/>
  <c r="E69" i="25"/>
  <c r="D69" i="25"/>
  <c r="C69" i="25"/>
  <c r="B69" i="25"/>
  <c r="G68" i="25"/>
  <c r="F68" i="25"/>
  <c r="E68" i="25"/>
  <c r="D68" i="25"/>
  <c r="C68" i="25"/>
  <c r="B68" i="25"/>
  <c r="G67" i="25"/>
  <c r="F67" i="25"/>
  <c r="E67" i="25"/>
  <c r="D67" i="25"/>
  <c r="C67" i="25"/>
  <c r="B67" i="25"/>
  <c r="G66" i="25"/>
  <c r="F66" i="25"/>
  <c r="E66" i="25"/>
  <c r="D66" i="25"/>
  <c r="C66" i="25"/>
  <c r="B66" i="25"/>
  <c r="G65" i="25"/>
  <c r="F65" i="25"/>
  <c r="E65" i="25"/>
  <c r="D65" i="25"/>
  <c r="C65" i="25"/>
  <c r="B65" i="25"/>
  <c r="G64" i="25"/>
  <c r="F64" i="25"/>
  <c r="E64" i="25"/>
  <c r="D64" i="25"/>
  <c r="C64" i="25"/>
  <c r="B64" i="25"/>
  <c r="G63" i="25"/>
  <c r="F63" i="25"/>
  <c r="E63" i="25"/>
  <c r="D63" i="25"/>
  <c r="C63" i="25"/>
  <c r="B63" i="25"/>
  <c r="G62" i="25"/>
  <c r="F62" i="25"/>
  <c r="E62" i="25"/>
  <c r="D62" i="25"/>
  <c r="C62" i="25"/>
  <c r="B62" i="25"/>
  <c r="G61" i="25"/>
  <c r="F61" i="25"/>
  <c r="E61" i="25"/>
  <c r="D61" i="25"/>
  <c r="C61" i="25"/>
  <c r="B61" i="25"/>
  <c r="G60" i="25"/>
  <c r="F60" i="25"/>
  <c r="E60" i="25"/>
  <c r="D60" i="25"/>
  <c r="C60" i="25"/>
  <c r="B60" i="25"/>
  <c r="G59" i="25"/>
  <c r="F59" i="25"/>
  <c r="E59" i="25"/>
  <c r="D59" i="25"/>
  <c r="C59" i="25"/>
  <c r="B59" i="25"/>
  <c r="G58" i="25"/>
  <c r="F58" i="25"/>
  <c r="E58" i="25"/>
  <c r="D58" i="25"/>
  <c r="C58" i="25"/>
  <c r="B58" i="25"/>
  <c r="G57" i="25"/>
  <c r="F57" i="25"/>
  <c r="E57" i="25"/>
  <c r="D57" i="25"/>
  <c r="C57" i="25"/>
  <c r="B57" i="25"/>
  <c r="G56" i="25"/>
  <c r="F56" i="25"/>
  <c r="E56" i="25"/>
  <c r="D56" i="25"/>
  <c r="C56" i="25"/>
  <c r="B56" i="25"/>
  <c r="G55" i="25"/>
  <c r="F55" i="25"/>
  <c r="E55" i="25"/>
  <c r="D55" i="25"/>
  <c r="C55" i="25"/>
  <c r="B55" i="25"/>
  <c r="G54" i="25"/>
  <c r="F54" i="25"/>
  <c r="E54" i="25"/>
  <c r="D54" i="25"/>
  <c r="C54" i="25"/>
  <c r="B54" i="25"/>
  <c r="G53" i="25"/>
  <c r="F53" i="25"/>
  <c r="E53" i="25"/>
  <c r="D53" i="25"/>
  <c r="C53" i="25"/>
  <c r="B53" i="25"/>
  <c r="G52" i="25"/>
  <c r="F52" i="25"/>
  <c r="E52" i="25"/>
  <c r="D52" i="25"/>
  <c r="C52" i="25"/>
  <c r="B52" i="25"/>
  <c r="G51" i="25"/>
  <c r="F51" i="25"/>
  <c r="E51" i="25"/>
  <c r="D51" i="25"/>
  <c r="C51" i="25"/>
  <c r="B51" i="25"/>
  <c r="G50" i="25"/>
  <c r="F50" i="25"/>
  <c r="E50" i="25"/>
  <c r="D50" i="25"/>
  <c r="C50" i="25"/>
  <c r="B50" i="25"/>
  <c r="G49" i="25"/>
  <c r="F49" i="25"/>
  <c r="E49" i="25"/>
  <c r="D49" i="25"/>
  <c r="C49" i="25"/>
  <c r="B49" i="25"/>
  <c r="G48" i="25"/>
  <c r="F48" i="25"/>
  <c r="E48" i="25"/>
  <c r="D48" i="25"/>
  <c r="C48" i="25"/>
  <c r="B48" i="25"/>
  <c r="G47" i="25"/>
  <c r="F47" i="25"/>
  <c r="E47" i="25"/>
  <c r="D47" i="25"/>
  <c r="C47" i="25"/>
  <c r="B47" i="25"/>
  <c r="G46" i="25"/>
  <c r="F46" i="25"/>
  <c r="E46" i="25"/>
  <c r="D46" i="25"/>
  <c r="C46" i="25"/>
  <c r="B46" i="25"/>
  <c r="G45" i="25"/>
  <c r="F45" i="25"/>
  <c r="E45" i="25"/>
  <c r="D45" i="25"/>
  <c r="C45" i="25"/>
  <c r="B45" i="25"/>
  <c r="G44" i="25"/>
  <c r="F44" i="25"/>
  <c r="E44" i="25"/>
  <c r="D44" i="25"/>
  <c r="C44" i="25"/>
  <c r="B44" i="25"/>
  <c r="G43" i="25"/>
  <c r="F43" i="25"/>
  <c r="E43" i="25"/>
  <c r="D43" i="25"/>
  <c r="C43" i="25"/>
  <c r="B43" i="25"/>
  <c r="G42" i="25"/>
  <c r="F42" i="25"/>
  <c r="E42" i="25"/>
  <c r="D42" i="25"/>
  <c r="C42" i="25"/>
  <c r="B42" i="25"/>
  <c r="G41" i="25"/>
  <c r="F41" i="25"/>
  <c r="E41" i="25"/>
  <c r="D41" i="25"/>
  <c r="C41" i="25"/>
  <c r="B41" i="25"/>
  <c r="G40" i="25"/>
  <c r="F40" i="25"/>
  <c r="E40" i="25"/>
  <c r="D40" i="25"/>
  <c r="C40" i="25"/>
  <c r="B40" i="25"/>
  <c r="G39" i="25"/>
  <c r="F39" i="25"/>
  <c r="E39" i="25"/>
  <c r="D39" i="25"/>
  <c r="C39" i="25"/>
  <c r="B39" i="25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G35" i="25"/>
  <c r="F35" i="25"/>
  <c r="E35" i="25"/>
  <c r="D35" i="25"/>
  <c r="C35" i="25"/>
  <c r="B35" i="25"/>
  <c r="G34" i="25"/>
  <c r="F34" i="25"/>
  <c r="E34" i="25"/>
  <c r="D34" i="25"/>
  <c r="C34" i="25"/>
  <c r="B34" i="25"/>
  <c r="G33" i="25"/>
  <c r="F33" i="25"/>
  <c r="E33" i="25"/>
  <c r="D33" i="25"/>
  <c r="C33" i="25"/>
  <c r="B33" i="25"/>
  <c r="G32" i="25"/>
  <c r="F32" i="25"/>
  <c r="E32" i="25"/>
  <c r="D32" i="25"/>
  <c r="C32" i="25"/>
  <c r="B32" i="25"/>
  <c r="G31" i="25"/>
  <c r="F31" i="25"/>
  <c r="E31" i="25"/>
  <c r="D31" i="25"/>
  <c r="C31" i="25"/>
  <c r="B31" i="25"/>
  <c r="G30" i="25"/>
  <c r="F30" i="25"/>
  <c r="E30" i="25"/>
  <c r="D30" i="25"/>
  <c r="C30" i="25"/>
  <c r="B30" i="25"/>
  <c r="G29" i="25"/>
  <c r="F29" i="25"/>
  <c r="E29" i="25"/>
  <c r="D29" i="25"/>
  <c r="C29" i="25"/>
  <c r="B29" i="25"/>
  <c r="G28" i="25"/>
  <c r="F28" i="25"/>
  <c r="E28" i="25"/>
  <c r="D28" i="25"/>
  <c r="C28" i="25"/>
  <c r="B28" i="25"/>
  <c r="G27" i="25"/>
  <c r="F27" i="25"/>
  <c r="E27" i="25"/>
  <c r="D27" i="25"/>
  <c r="C27" i="25"/>
  <c r="B27" i="25"/>
  <c r="G26" i="25"/>
  <c r="F26" i="25"/>
  <c r="E26" i="25"/>
  <c r="D26" i="25"/>
  <c r="C26" i="25"/>
  <c r="B26" i="25"/>
  <c r="G25" i="25"/>
  <c r="F25" i="25"/>
  <c r="E25" i="25"/>
  <c r="D25" i="25"/>
  <c r="C25" i="25"/>
  <c r="B25" i="25"/>
  <c r="G24" i="25"/>
  <c r="F24" i="25"/>
  <c r="E24" i="25"/>
  <c r="D24" i="25"/>
  <c r="C24" i="25"/>
  <c r="B24" i="25"/>
  <c r="G23" i="25"/>
  <c r="F23" i="25"/>
  <c r="E23" i="25"/>
  <c r="D23" i="25"/>
  <c r="C23" i="25"/>
  <c r="B23" i="25"/>
  <c r="G22" i="25"/>
  <c r="F22" i="25"/>
  <c r="E22" i="25"/>
  <c r="D22" i="25"/>
  <c r="C22" i="25"/>
  <c r="B22" i="25"/>
  <c r="G21" i="25"/>
  <c r="F21" i="25"/>
  <c r="E21" i="25"/>
  <c r="D21" i="25"/>
  <c r="C21" i="25"/>
  <c r="B21" i="25"/>
  <c r="G20" i="25"/>
  <c r="F20" i="25"/>
  <c r="E20" i="25"/>
  <c r="D20" i="25"/>
  <c r="C20" i="25"/>
  <c r="B20" i="25"/>
  <c r="G19" i="25"/>
  <c r="F19" i="25"/>
  <c r="E19" i="25"/>
  <c r="D19" i="25"/>
  <c r="C19" i="25"/>
  <c r="B19" i="25"/>
  <c r="G18" i="25"/>
  <c r="F18" i="25"/>
  <c r="E18" i="25"/>
  <c r="D18" i="25"/>
  <c r="C18" i="25"/>
  <c r="B18" i="25"/>
  <c r="G17" i="25"/>
  <c r="F17" i="25"/>
  <c r="E17" i="25"/>
  <c r="D17" i="25"/>
  <c r="C17" i="25"/>
  <c r="B17" i="25"/>
  <c r="G16" i="25"/>
  <c r="F16" i="25"/>
  <c r="E16" i="25"/>
  <c r="D16" i="25"/>
  <c r="C16" i="25"/>
  <c r="B16" i="25"/>
  <c r="G15" i="25"/>
  <c r="F15" i="25"/>
  <c r="E15" i="25"/>
  <c r="D15" i="25"/>
  <c r="C15" i="25"/>
  <c r="B15" i="25"/>
  <c r="G14" i="25"/>
  <c r="F14" i="25"/>
  <c r="E14" i="25"/>
  <c r="D14" i="25"/>
  <c r="C14" i="25"/>
  <c r="B14" i="25"/>
  <c r="G13" i="25"/>
  <c r="F13" i="25"/>
  <c r="E13" i="25"/>
  <c r="D13" i="25"/>
  <c r="C13" i="25"/>
  <c r="B13" i="25"/>
  <c r="G12" i="25"/>
  <c r="F12" i="25"/>
  <c r="E12" i="25"/>
  <c r="D12" i="25"/>
  <c r="C12" i="25"/>
  <c r="B12" i="25"/>
  <c r="G11" i="25"/>
  <c r="F11" i="25"/>
  <c r="E11" i="25"/>
  <c r="D11" i="25"/>
  <c r="C11" i="25"/>
  <c r="B11" i="25"/>
  <c r="G10" i="25"/>
  <c r="F10" i="25"/>
  <c r="E10" i="25"/>
  <c r="D10" i="25"/>
  <c r="C10" i="25"/>
  <c r="B10" i="25"/>
  <c r="G9" i="25"/>
  <c r="F9" i="25"/>
  <c r="E9" i="25"/>
  <c r="D9" i="25"/>
  <c r="C9" i="25"/>
  <c r="B9" i="25"/>
  <c r="G8" i="25"/>
  <c r="F8" i="25"/>
  <c r="E8" i="25"/>
  <c r="D8" i="25"/>
  <c r="C8" i="25"/>
  <c r="B8" i="25"/>
  <c r="G7" i="25"/>
  <c r="F7" i="25"/>
  <c r="E7" i="25"/>
  <c r="D7" i="25"/>
  <c r="C7" i="25"/>
  <c r="B7" i="25"/>
  <c r="G6" i="25"/>
  <c r="F6" i="25"/>
  <c r="E6" i="25"/>
  <c r="D6" i="25"/>
  <c r="C6" i="25"/>
  <c r="B6" i="25"/>
  <c r="F18" i="24" l="1"/>
  <c r="E18" i="24"/>
  <c r="D18" i="24"/>
  <c r="C18" i="24"/>
  <c r="B18" i="24"/>
  <c r="F17" i="24"/>
  <c r="E17" i="24"/>
  <c r="D17" i="24"/>
  <c r="C17" i="24"/>
  <c r="B17" i="24"/>
  <c r="F16" i="24"/>
  <c r="E16" i="24"/>
  <c r="D16" i="24"/>
  <c r="C16" i="24"/>
  <c r="B16" i="24"/>
  <c r="F15" i="24"/>
  <c r="E15" i="24"/>
  <c r="D15" i="24"/>
  <c r="C15" i="24"/>
  <c r="B15" i="24"/>
  <c r="F14" i="24"/>
  <c r="E14" i="24"/>
  <c r="D14" i="24"/>
  <c r="C14" i="24"/>
  <c r="B14" i="24"/>
  <c r="F13" i="24"/>
  <c r="E13" i="24"/>
  <c r="D13" i="24"/>
  <c r="C13" i="24"/>
  <c r="B13" i="24"/>
  <c r="F12" i="24"/>
  <c r="E12" i="24"/>
  <c r="D12" i="24"/>
  <c r="C12" i="24"/>
  <c r="B12" i="24"/>
  <c r="F11" i="24"/>
  <c r="E11" i="24"/>
  <c r="D11" i="24"/>
  <c r="C11" i="24"/>
  <c r="B11" i="24"/>
  <c r="F10" i="24"/>
  <c r="E10" i="24"/>
  <c r="D10" i="24"/>
  <c r="C10" i="24"/>
  <c r="B10" i="24"/>
  <c r="F9" i="24"/>
  <c r="E9" i="24"/>
  <c r="D9" i="24"/>
  <c r="C9" i="24"/>
  <c r="B9" i="24"/>
  <c r="F8" i="24"/>
  <c r="E8" i="24"/>
  <c r="D8" i="24"/>
  <c r="C8" i="24"/>
  <c r="B8" i="24"/>
  <c r="F7" i="24"/>
  <c r="E7" i="24"/>
  <c r="D7" i="24"/>
  <c r="C7" i="24"/>
  <c r="B7" i="24"/>
  <c r="F6" i="24"/>
  <c r="E6" i="24"/>
  <c r="D6" i="24"/>
  <c r="C6" i="24"/>
  <c r="B6" i="24"/>
  <c r="F5" i="24"/>
  <c r="E5" i="24"/>
  <c r="D5" i="24"/>
  <c r="C5" i="24"/>
  <c r="B5" i="24"/>
  <c r="F4" i="24"/>
  <c r="E4" i="24"/>
  <c r="D4" i="24"/>
  <c r="C4" i="24"/>
  <c r="B4" i="24"/>
  <c r="B15" i="23" l="1"/>
  <c r="T9" i="23"/>
  <c r="S9" i="23"/>
  <c r="R9" i="23"/>
  <c r="Q9" i="23"/>
  <c r="P9" i="23"/>
  <c r="O9" i="23"/>
  <c r="N9" i="23"/>
  <c r="M9" i="23"/>
  <c r="B17" i="23" s="1"/>
  <c r="L9" i="23"/>
  <c r="K9" i="23"/>
  <c r="J9" i="23"/>
  <c r="I9" i="23"/>
  <c r="H9" i="23"/>
  <c r="G9" i="23"/>
  <c r="F9" i="23"/>
  <c r="E9" i="23"/>
  <c r="D9" i="23"/>
  <c r="C9" i="23"/>
  <c r="B9" i="23"/>
  <c r="T8" i="23"/>
  <c r="E16" i="23" s="1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T7" i="23"/>
  <c r="S7" i="23"/>
  <c r="R7" i="23"/>
  <c r="Q7" i="23"/>
  <c r="P7" i="23"/>
  <c r="O7" i="23"/>
  <c r="D15" i="23" s="1"/>
  <c r="N7" i="23"/>
  <c r="M7" i="23"/>
  <c r="L7" i="23"/>
  <c r="C15" i="23" s="1"/>
  <c r="K7" i="23"/>
  <c r="J7" i="23"/>
  <c r="I7" i="23"/>
  <c r="H7" i="23"/>
  <c r="G7" i="23"/>
  <c r="F7" i="23"/>
  <c r="E7" i="23"/>
  <c r="D7" i="23"/>
  <c r="C7" i="23"/>
  <c r="B7" i="23"/>
  <c r="T6" i="23"/>
  <c r="S6" i="23"/>
  <c r="R6" i="23"/>
  <c r="Q6" i="23"/>
  <c r="P6" i="23"/>
  <c r="O6" i="23"/>
  <c r="D14" i="23" s="1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B14" i="23" s="1"/>
  <c r="T5" i="23"/>
  <c r="S5" i="23"/>
  <c r="R5" i="23"/>
  <c r="Q5" i="23"/>
  <c r="P5" i="23"/>
  <c r="O5" i="23"/>
  <c r="N5" i="23"/>
  <c r="M5" i="23"/>
  <c r="C13" i="23" s="1"/>
  <c r="L5" i="23"/>
  <c r="K5" i="23"/>
  <c r="J5" i="23"/>
  <c r="I5" i="23"/>
  <c r="H5" i="23"/>
  <c r="G5" i="23"/>
  <c r="F5" i="23"/>
  <c r="E5" i="23"/>
  <c r="D5" i="23"/>
  <c r="C5" i="23"/>
  <c r="B5" i="23"/>
  <c r="D13" i="23" l="1"/>
  <c r="E14" i="23"/>
  <c r="D17" i="23"/>
  <c r="E13" i="23"/>
  <c r="C14" i="23"/>
  <c r="D16" i="23"/>
  <c r="E17" i="23"/>
  <c r="E15" i="23"/>
  <c r="C16" i="23"/>
  <c r="B16" i="23"/>
  <c r="B13" i="23"/>
  <c r="C17" i="23"/>
  <c r="B6" i="22" l="1"/>
  <c r="C6" i="22"/>
  <c r="D6" i="22"/>
  <c r="B7" i="22"/>
  <c r="C7" i="22"/>
  <c r="D7" i="22"/>
  <c r="B8" i="22"/>
  <c r="C8" i="22"/>
  <c r="D8" i="22"/>
  <c r="D9" i="22"/>
  <c r="E9" i="22"/>
  <c r="F9" i="22"/>
  <c r="G9" i="22"/>
  <c r="H9" i="22"/>
  <c r="B9" i="22" s="1"/>
  <c r="I9" i="22"/>
  <c r="J9" i="22"/>
  <c r="B10" i="22"/>
  <c r="C10" i="22"/>
  <c r="E10" i="22"/>
  <c r="F10" i="22"/>
  <c r="G10" i="22"/>
  <c r="H10" i="22"/>
  <c r="I10" i="22"/>
  <c r="J10" i="22"/>
  <c r="D10" i="22" s="1"/>
  <c r="B11" i="22"/>
  <c r="E11" i="22"/>
  <c r="F11" i="22"/>
  <c r="G11" i="22"/>
  <c r="H11" i="22"/>
  <c r="I11" i="22"/>
  <c r="C11" i="22" s="1"/>
  <c r="J11" i="22"/>
  <c r="D11" i="22" s="1"/>
  <c r="E12" i="22"/>
  <c r="F12" i="22"/>
  <c r="G12" i="22"/>
  <c r="H12" i="22"/>
  <c r="B12" i="22" s="1"/>
  <c r="I12" i="22"/>
  <c r="C12" i="22" s="1"/>
  <c r="J12" i="22"/>
  <c r="D13" i="22"/>
  <c r="E13" i="22"/>
  <c r="F13" i="22"/>
  <c r="G13" i="22"/>
  <c r="H13" i="22"/>
  <c r="C13" i="22" s="1"/>
  <c r="I13" i="22"/>
  <c r="J13" i="22"/>
  <c r="B16" i="22"/>
  <c r="C16" i="22"/>
  <c r="D16" i="22"/>
  <c r="B17" i="22"/>
  <c r="C17" i="22"/>
  <c r="D17" i="22"/>
  <c r="B18" i="22"/>
  <c r="C18" i="22"/>
  <c r="D18" i="22"/>
  <c r="B19" i="22"/>
  <c r="C19" i="22"/>
  <c r="D19" i="22"/>
  <c r="B20" i="22"/>
  <c r="C20" i="22"/>
  <c r="D20" i="22"/>
  <c r="B21" i="22"/>
  <c r="C21" i="22"/>
  <c r="D21" i="22"/>
  <c r="B22" i="22"/>
  <c r="C22" i="22"/>
  <c r="D22" i="22"/>
  <c r="D12" i="22" l="1"/>
  <c r="C9" i="22"/>
  <c r="B13" i="22"/>
  <c r="B8" i="18" l="1"/>
  <c r="C8" i="18"/>
  <c r="D8" i="18"/>
  <c r="B9" i="18"/>
  <c r="C9" i="18"/>
  <c r="D9" i="18"/>
  <c r="B10" i="18"/>
  <c r="C10" i="18"/>
  <c r="D10" i="18"/>
  <c r="B11" i="18"/>
  <c r="C11" i="18"/>
  <c r="D11" i="18"/>
  <c r="B12" i="18"/>
  <c r="C12" i="18"/>
  <c r="D12" i="18"/>
  <c r="B13" i="18"/>
  <c r="C13" i="18"/>
  <c r="D13" i="18"/>
  <c r="AA27" i="17" l="1"/>
  <c r="AA33" i="17" s="1"/>
  <c r="AA9" i="17" s="1"/>
  <c r="Z27" i="17"/>
  <c r="Z33" i="17" s="1"/>
  <c r="Z9" i="17" s="1"/>
  <c r="Y27" i="17"/>
  <c r="X27" i="17"/>
  <c r="X33" i="17" s="1"/>
  <c r="X9" i="17" s="1"/>
  <c r="W27" i="17"/>
  <c r="W33" i="17" s="1"/>
  <c r="W9" i="17" s="1"/>
  <c r="V27" i="17"/>
  <c r="V33" i="17" s="1"/>
  <c r="V9" i="17" s="1"/>
  <c r="U27" i="17"/>
  <c r="T27" i="17"/>
  <c r="T33" i="17" s="1"/>
  <c r="T9" i="17" s="1"/>
  <c r="S27" i="17"/>
  <c r="S33" i="17" s="1"/>
  <c r="S9" i="17" s="1"/>
  <c r="R27" i="17"/>
  <c r="R33" i="17" s="1"/>
  <c r="R9" i="17" s="1"/>
  <c r="Q27" i="17"/>
  <c r="P27" i="17"/>
  <c r="P33" i="17" s="1"/>
  <c r="P9" i="17" s="1"/>
  <c r="O27" i="17"/>
  <c r="O33" i="17" s="1"/>
  <c r="O9" i="17" s="1"/>
  <c r="N27" i="17"/>
  <c r="N33" i="17" s="1"/>
  <c r="N9" i="17" s="1"/>
  <c r="M27" i="17"/>
  <c r="L27" i="17"/>
  <c r="L33" i="17" s="1"/>
  <c r="L9" i="17" s="1"/>
  <c r="K27" i="17"/>
  <c r="K33" i="17" s="1"/>
  <c r="J27" i="17"/>
  <c r="J33" i="17" s="1"/>
  <c r="J9" i="17" s="1"/>
  <c r="I27" i="17"/>
  <c r="H27" i="17"/>
  <c r="H33" i="17" s="1"/>
  <c r="H9" i="17" s="1"/>
  <c r="G27" i="17"/>
  <c r="G33" i="17" s="1"/>
  <c r="F27" i="17"/>
  <c r="F33" i="17" s="1"/>
  <c r="F9" i="17" s="1"/>
  <c r="E27" i="17"/>
  <c r="D27" i="17"/>
  <c r="D33" i="17" s="1"/>
  <c r="D9" i="17" s="1"/>
  <c r="C27" i="17"/>
  <c r="C33" i="17" s="1"/>
  <c r="C9" i="17" s="1"/>
  <c r="B27" i="17"/>
  <c r="B33" i="17" s="1"/>
  <c r="B9" i="17" s="1"/>
  <c r="AA26" i="17"/>
  <c r="AA32" i="17" s="1"/>
  <c r="AA8" i="17" s="1"/>
  <c r="Z26" i="17"/>
  <c r="Z32" i="17" s="1"/>
  <c r="Y26" i="17"/>
  <c r="Y32" i="17" s="1"/>
  <c r="Y8" i="17" s="1"/>
  <c r="X26" i="17"/>
  <c r="X32" i="17" s="1"/>
  <c r="W26" i="17"/>
  <c r="W32" i="17" s="1"/>
  <c r="W8" i="17" s="1"/>
  <c r="V26" i="17"/>
  <c r="V32" i="17" s="1"/>
  <c r="V8" i="17" s="1"/>
  <c r="U26" i="17"/>
  <c r="U32" i="17" s="1"/>
  <c r="U8" i="17" s="1"/>
  <c r="T26" i="17"/>
  <c r="T32" i="17" s="1"/>
  <c r="T8" i="17" s="1"/>
  <c r="S26" i="17"/>
  <c r="S32" i="17" s="1"/>
  <c r="S8" i="17" s="1"/>
  <c r="R26" i="17"/>
  <c r="R32" i="17" s="1"/>
  <c r="Q26" i="17"/>
  <c r="Q32" i="17" s="1"/>
  <c r="Q8" i="17" s="1"/>
  <c r="P26" i="17"/>
  <c r="P32" i="17" s="1"/>
  <c r="P8" i="17" s="1"/>
  <c r="O26" i="17"/>
  <c r="O32" i="17" s="1"/>
  <c r="O8" i="17" s="1"/>
  <c r="N26" i="17"/>
  <c r="N32" i="17" s="1"/>
  <c r="N8" i="17" s="1"/>
  <c r="M26" i="17"/>
  <c r="M32" i="17" s="1"/>
  <c r="M8" i="17" s="1"/>
  <c r="L26" i="17"/>
  <c r="L32" i="17" s="1"/>
  <c r="K26" i="17"/>
  <c r="K32" i="17" s="1"/>
  <c r="K8" i="17" s="1"/>
  <c r="J26" i="17"/>
  <c r="J32" i="17" s="1"/>
  <c r="J8" i="17" s="1"/>
  <c r="I26" i="17"/>
  <c r="I32" i="17" s="1"/>
  <c r="I8" i="17" s="1"/>
  <c r="H26" i="17"/>
  <c r="H32" i="17" s="1"/>
  <c r="H8" i="17" s="1"/>
  <c r="G26" i="17"/>
  <c r="G32" i="17" s="1"/>
  <c r="G8" i="17" s="1"/>
  <c r="F26" i="17"/>
  <c r="F32" i="17" s="1"/>
  <c r="F8" i="17" s="1"/>
  <c r="E26" i="17"/>
  <c r="E32" i="17" s="1"/>
  <c r="E8" i="17" s="1"/>
  <c r="D26" i="17"/>
  <c r="D32" i="17" s="1"/>
  <c r="D8" i="17" s="1"/>
  <c r="C26" i="17"/>
  <c r="C32" i="17" s="1"/>
  <c r="C8" i="17" s="1"/>
  <c r="B26" i="17"/>
  <c r="B32" i="17" s="1"/>
  <c r="AA25" i="17"/>
  <c r="AA31" i="17" s="1"/>
  <c r="AA7" i="17" s="1"/>
  <c r="AB7" i="17" s="1"/>
  <c r="Z25" i="17"/>
  <c r="Y25" i="17"/>
  <c r="X25" i="17"/>
  <c r="X31" i="17" s="1"/>
  <c r="X7" i="17" s="1"/>
  <c r="W25" i="17"/>
  <c r="W31" i="17" s="1"/>
  <c r="W7" i="17" s="1"/>
  <c r="V25" i="17"/>
  <c r="U25" i="17"/>
  <c r="T25" i="17"/>
  <c r="T31" i="17" s="1"/>
  <c r="T7" i="17" s="1"/>
  <c r="S25" i="17"/>
  <c r="S31" i="17" s="1"/>
  <c r="S7" i="17" s="1"/>
  <c r="R25" i="17"/>
  <c r="Q25" i="17"/>
  <c r="P25" i="17"/>
  <c r="P31" i="17" s="1"/>
  <c r="P7" i="17" s="1"/>
  <c r="O25" i="17"/>
  <c r="O31" i="17" s="1"/>
  <c r="N25" i="17"/>
  <c r="M25" i="17"/>
  <c r="L25" i="17"/>
  <c r="L31" i="17" s="1"/>
  <c r="L7" i="17" s="1"/>
  <c r="K25" i="17"/>
  <c r="K31" i="17" s="1"/>
  <c r="K7" i="17" s="1"/>
  <c r="J25" i="17"/>
  <c r="I25" i="17"/>
  <c r="H25" i="17"/>
  <c r="H31" i="17" s="1"/>
  <c r="H7" i="17" s="1"/>
  <c r="G25" i="17"/>
  <c r="G31" i="17" s="1"/>
  <c r="F25" i="17"/>
  <c r="E25" i="17"/>
  <c r="D25" i="17"/>
  <c r="D31" i="17" s="1"/>
  <c r="D7" i="17" s="1"/>
  <c r="C25" i="17"/>
  <c r="C31" i="17" s="1"/>
  <c r="C7" i="17" s="1"/>
  <c r="B25" i="17"/>
  <c r="AA24" i="17"/>
  <c r="AA30" i="17" s="1"/>
  <c r="AA6" i="17" s="1"/>
  <c r="Z24" i="17"/>
  <c r="Z30" i="17" s="1"/>
  <c r="Y24" i="17"/>
  <c r="Y30" i="17" s="1"/>
  <c r="Y6" i="17" s="1"/>
  <c r="X24" i="17"/>
  <c r="X30" i="17" s="1"/>
  <c r="X6" i="17" s="1"/>
  <c r="X10" i="17" s="1"/>
  <c r="W24" i="17"/>
  <c r="W30" i="17" s="1"/>
  <c r="W6" i="17" s="1"/>
  <c r="V24" i="17"/>
  <c r="V30" i="17" s="1"/>
  <c r="V6" i="17" s="1"/>
  <c r="U24" i="17"/>
  <c r="U30" i="17" s="1"/>
  <c r="U6" i="17" s="1"/>
  <c r="T24" i="17"/>
  <c r="T30" i="17" s="1"/>
  <c r="T6" i="17" s="1"/>
  <c r="S24" i="17"/>
  <c r="S30" i="17" s="1"/>
  <c r="S6" i="17" s="1"/>
  <c r="R24" i="17"/>
  <c r="R30" i="17" s="1"/>
  <c r="Q24" i="17"/>
  <c r="Q30" i="17" s="1"/>
  <c r="Q6" i="17" s="1"/>
  <c r="P24" i="17"/>
  <c r="P30" i="17" s="1"/>
  <c r="O24" i="17"/>
  <c r="O30" i="17" s="1"/>
  <c r="O6" i="17" s="1"/>
  <c r="N24" i="17"/>
  <c r="N30" i="17" s="1"/>
  <c r="N6" i="17" s="1"/>
  <c r="M24" i="17"/>
  <c r="M30" i="17" s="1"/>
  <c r="M6" i="17" s="1"/>
  <c r="L24" i="17"/>
  <c r="L30" i="17" s="1"/>
  <c r="L6" i="17" s="1"/>
  <c r="K24" i="17"/>
  <c r="K30" i="17" s="1"/>
  <c r="K6" i="17" s="1"/>
  <c r="J24" i="17"/>
  <c r="J30" i="17" s="1"/>
  <c r="I24" i="17"/>
  <c r="I30" i="17" s="1"/>
  <c r="I6" i="17" s="1"/>
  <c r="H24" i="17"/>
  <c r="H30" i="17" s="1"/>
  <c r="H6" i="17" s="1"/>
  <c r="G24" i="17"/>
  <c r="G30" i="17" s="1"/>
  <c r="G6" i="17" s="1"/>
  <c r="F24" i="17"/>
  <c r="F30" i="17" s="1"/>
  <c r="F6" i="17" s="1"/>
  <c r="E24" i="17"/>
  <c r="E30" i="17" s="1"/>
  <c r="E6" i="17" s="1"/>
  <c r="D24" i="17"/>
  <c r="D30" i="17" s="1"/>
  <c r="C24" i="17"/>
  <c r="C30" i="17" s="1"/>
  <c r="C6" i="17" s="1"/>
  <c r="B24" i="17"/>
  <c r="B30" i="17" s="1"/>
  <c r="B6" i="17" s="1"/>
  <c r="K9" i="17"/>
  <c r="G9" i="17"/>
  <c r="Z8" i="17"/>
  <c r="X8" i="17"/>
  <c r="AB8" i="17" s="1"/>
  <c r="R8" i="17"/>
  <c r="L8" i="17"/>
  <c r="B8" i="17"/>
  <c r="O7" i="17"/>
  <c r="G7" i="17"/>
  <c r="Z6" i="17"/>
  <c r="R6" i="17"/>
  <c r="P6" i="17"/>
  <c r="J6" i="17"/>
  <c r="D6" i="17"/>
  <c r="E33" i="17" l="1"/>
  <c r="E9" i="17" s="1"/>
  <c r="I33" i="17"/>
  <c r="I9" i="17" s="1"/>
  <c r="M33" i="17"/>
  <c r="M9" i="17" s="1"/>
  <c r="Q33" i="17"/>
  <c r="Q9" i="17" s="1"/>
  <c r="U33" i="17"/>
  <c r="U9" i="17" s="1"/>
  <c r="Y33" i="17"/>
  <c r="Y9" i="17" s="1"/>
  <c r="AB6" i="17"/>
  <c r="AA10" i="17"/>
  <c r="AB10" i="17" s="1"/>
  <c r="E31" i="17"/>
  <c r="E7" i="17" s="1"/>
  <c r="I31" i="17"/>
  <c r="I7" i="17" s="1"/>
  <c r="M31" i="17"/>
  <c r="M7" i="17" s="1"/>
  <c r="Q31" i="17"/>
  <c r="Q7" i="17" s="1"/>
  <c r="U31" i="17"/>
  <c r="U7" i="17" s="1"/>
  <c r="Y31" i="17"/>
  <c r="Y7" i="17" s="1"/>
  <c r="Y10" i="17" s="1"/>
  <c r="B31" i="17"/>
  <c r="B7" i="17" s="1"/>
  <c r="F31" i="17"/>
  <c r="F7" i="17" s="1"/>
  <c r="J31" i="17"/>
  <c r="J7" i="17" s="1"/>
  <c r="N31" i="17"/>
  <c r="N7" i="17" s="1"/>
  <c r="R31" i="17"/>
  <c r="R7" i="17" s="1"/>
  <c r="V31" i="17"/>
  <c r="V7" i="17" s="1"/>
  <c r="Z31" i="17"/>
  <c r="Z7" i="17" s="1"/>
  <c r="Z10" i="17"/>
  <c r="AB9" i="17"/>
  <c r="L18" i="16" l="1"/>
  <c r="L17" i="16"/>
  <c r="L16" i="16"/>
  <c r="P14" i="16"/>
  <c r="O14" i="16"/>
  <c r="L14" i="16"/>
  <c r="M14" i="16" s="1"/>
  <c r="M17" i="16" l="1"/>
  <c r="M18" i="16"/>
  <c r="M16" i="16"/>
  <c r="B31" i="9" l="1"/>
  <c r="C31" i="9"/>
  <c r="G15" i="8" l="1"/>
  <c r="H15" i="8" s="1"/>
  <c r="F15" i="8"/>
  <c r="E15" i="8"/>
  <c r="D15" i="8"/>
  <c r="C15" i="8"/>
  <c r="B15" i="8"/>
  <c r="G14" i="8"/>
  <c r="F14" i="8"/>
  <c r="H14" i="8" s="1"/>
  <c r="E14" i="8"/>
  <c r="D14" i="8"/>
  <c r="C14" i="8"/>
  <c r="B14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H11" i="8" s="1"/>
  <c r="F11" i="8"/>
  <c r="E11" i="8"/>
  <c r="D11" i="8"/>
  <c r="C11" i="8"/>
  <c r="B11" i="8"/>
  <c r="H10" i="8"/>
  <c r="G10" i="8"/>
  <c r="F10" i="8"/>
  <c r="E10" i="8"/>
  <c r="D10" i="8"/>
  <c r="C10" i="8"/>
  <c r="B10" i="8"/>
  <c r="G9" i="8"/>
  <c r="F9" i="8"/>
  <c r="E9" i="8"/>
  <c r="D9" i="8"/>
  <c r="C9" i="8"/>
  <c r="B9" i="8"/>
  <c r="G8" i="8"/>
  <c r="H8" i="8" s="1"/>
  <c r="F8" i="8"/>
  <c r="E8" i="8"/>
  <c r="D8" i="8"/>
  <c r="C8" i="8"/>
  <c r="B8" i="8"/>
  <c r="G7" i="8"/>
  <c r="F7" i="8"/>
  <c r="E7" i="8"/>
  <c r="D7" i="8"/>
  <c r="C7" i="8"/>
  <c r="B7" i="8"/>
  <c r="G6" i="8"/>
  <c r="F6" i="8"/>
  <c r="E6" i="8"/>
  <c r="E16" i="8" s="1"/>
  <c r="D6" i="8"/>
  <c r="C6" i="8"/>
  <c r="B6" i="8"/>
  <c r="AK10" i="7"/>
  <c r="AJ10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M8" i="7"/>
  <c r="AL8" i="7"/>
  <c r="AK8" i="7"/>
  <c r="AJ8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J30" i="5"/>
  <c r="I30" i="5"/>
  <c r="H30" i="5"/>
  <c r="G30" i="5"/>
  <c r="F30" i="5"/>
  <c r="E30" i="5"/>
  <c r="D30" i="5"/>
  <c r="C30" i="5"/>
  <c r="B30" i="5"/>
  <c r="J28" i="5"/>
  <c r="F28" i="5"/>
  <c r="B28" i="5"/>
  <c r="J27" i="5"/>
  <c r="I27" i="5"/>
  <c r="I28" i="5" s="1"/>
  <c r="H27" i="5"/>
  <c r="G27" i="5"/>
  <c r="G28" i="5" s="1"/>
  <c r="F27" i="5"/>
  <c r="E27" i="5"/>
  <c r="E28" i="5" s="1"/>
  <c r="D27" i="5"/>
  <c r="C27" i="5"/>
  <c r="D28" i="5" s="1"/>
  <c r="B27" i="5"/>
  <c r="J15" i="5"/>
  <c r="I15" i="5"/>
  <c r="H15" i="5"/>
  <c r="G15" i="5"/>
  <c r="F15" i="5"/>
  <c r="E15" i="5"/>
  <c r="D15" i="5"/>
  <c r="C15" i="5"/>
  <c r="B15" i="5"/>
  <c r="J9" i="5"/>
  <c r="I9" i="5"/>
  <c r="H9" i="5"/>
  <c r="G9" i="5"/>
  <c r="F9" i="5"/>
  <c r="E9" i="5"/>
  <c r="D9" i="5"/>
  <c r="C9" i="5"/>
  <c r="B9" i="5"/>
  <c r="J8" i="5"/>
  <c r="I8" i="5"/>
  <c r="H8" i="5"/>
  <c r="G8" i="5"/>
  <c r="F8" i="5"/>
  <c r="E8" i="5"/>
  <c r="D8" i="5"/>
  <c r="C8" i="5"/>
  <c r="B8" i="5"/>
  <c r="J7" i="5"/>
  <c r="I7" i="5"/>
  <c r="H7" i="5"/>
  <c r="G7" i="5"/>
  <c r="F7" i="5"/>
  <c r="E7" i="5"/>
  <c r="D7" i="5"/>
  <c r="C7" i="5"/>
  <c r="B7" i="5"/>
  <c r="J6" i="5"/>
  <c r="I6" i="5"/>
  <c r="H6" i="5"/>
  <c r="G6" i="5"/>
  <c r="F6" i="5"/>
  <c r="E6" i="5"/>
  <c r="D6" i="5"/>
  <c r="C6" i="5"/>
  <c r="B6" i="5"/>
  <c r="J5" i="5"/>
  <c r="I5" i="5"/>
  <c r="H5" i="5"/>
  <c r="G5" i="5"/>
  <c r="F5" i="5"/>
  <c r="E5" i="5"/>
  <c r="D5" i="5"/>
  <c r="C5" i="5"/>
  <c r="B5" i="5"/>
  <c r="C16" i="8" l="1"/>
  <c r="D16" i="8"/>
  <c r="H7" i="8"/>
  <c r="H13" i="8"/>
  <c r="B16" i="8"/>
  <c r="F16" i="8"/>
  <c r="H9" i="8"/>
  <c r="G16" i="8"/>
  <c r="J14" i="8" s="1"/>
  <c r="H6" i="8"/>
  <c r="H12" i="8"/>
  <c r="C28" i="5"/>
  <c r="H28" i="5"/>
  <c r="J10" i="8" l="1"/>
  <c r="J11" i="8"/>
  <c r="J16" i="8"/>
  <c r="J7" i="8"/>
  <c r="H16" i="8"/>
  <c r="J13" i="8"/>
  <c r="J9" i="8"/>
  <c r="J6" i="8"/>
  <c r="L8" i="8" s="1"/>
  <c r="J15" i="8"/>
  <c r="I12" i="8"/>
  <c r="J8" i="8"/>
  <c r="J12" i="8"/>
  <c r="I16" i="8" l="1"/>
  <c r="I14" i="8"/>
  <c r="I8" i="8"/>
  <c r="I10" i="8"/>
  <c r="I11" i="8"/>
  <c r="I13" i="8"/>
  <c r="I15" i="8"/>
  <c r="I7" i="8"/>
  <c r="I9" i="8"/>
  <c r="I6" i="8"/>
  <c r="K8" i="8" l="1"/>
  <c r="W14" i="3" l="1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1" i="2"/>
  <c r="C11" i="2"/>
  <c r="B11" i="2"/>
  <c r="J10" i="2"/>
  <c r="I10" i="2"/>
  <c r="C10" i="2" s="1"/>
  <c r="H10" i="2"/>
  <c r="B10" i="2" s="1"/>
  <c r="G10" i="2"/>
  <c r="F10" i="2"/>
  <c r="E10" i="2"/>
  <c r="D10" i="2"/>
  <c r="D9" i="2"/>
  <c r="C9" i="2"/>
  <c r="B9" i="2"/>
  <c r="D8" i="2"/>
  <c r="C8" i="2"/>
  <c r="B8" i="2"/>
  <c r="D7" i="2"/>
  <c r="C7" i="2"/>
  <c r="B7" i="2"/>
  <c r="D6" i="2"/>
  <c r="C6" i="2"/>
  <c r="B6" i="2"/>
</calcChain>
</file>

<file path=xl/sharedStrings.xml><?xml version="1.0" encoding="utf-8"?>
<sst xmlns="http://schemas.openxmlformats.org/spreadsheetml/2006/main" count="583" uniqueCount="286">
  <si>
    <t>Gross Domestic Product By Industry</t>
  </si>
  <si>
    <t>At Constant 2010 Prices</t>
  </si>
  <si>
    <t>Actual Figures</t>
  </si>
  <si>
    <t>year to second quarter</t>
  </si>
  <si>
    <t>2011 to 2014</t>
  </si>
  <si>
    <t>2014 to 2015</t>
  </si>
  <si>
    <t>2015 to 2016</t>
  </si>
  <si>
    <t>2011</t>
  </si>
  <si>
    <t>2012</t>
  </si>
  <si>
    <t>2013</t>
  </si>
  <si>
    <t>2014</t>
  </si>
  <si>
    <t>2015</t>
  </si>
  <si>
    <t>2016</t>
  </si>
  <si>
    <t>Agriculture</t>
  </si>
  <si>
    <t>Mining</t>
  </si>
  <si>
    <t>Manufacturing</t>
  </si>
  <si>
    <t>Construction</t>
  </si>
  <si>
    <t>Other</t>
  </si>
  <si>
    <t>GDP At Market Prices</t>
  </si>
  <si>
    <t>Other sectors:</t>
  </si>
  <si>
    <t>Electricity, Gas And Water</t>
  </si>
  <si>
    <t>Wholesale And Retail Trade, Hotels And Restaurants</t>
  </si>
  <si>
    <t>Transport, Storage And Communication</t>
  </si>
  <si>
    <t>Finance, Real Estate And Business Services</t>
  </si>
  <si>
    <t>General Government Services</t>
  </si>
  <si>
    <t>Personal Sevices</t>
  </si>
  <si>
    <t>Taxes Less Subsidies On Products</t>
  </si>
  <si>
    <t>Source: StatsSA GDP quarterly figures. Excel spreadsheet downloaded www.statssa.gov.za in June 2016</t>
  </si>
  <si>
    <t>Sector shares of GDP</t>
  </si>
  <si>
    <t>Industry value added and GDP</t>
  </si>
  <si>
    <t>Current prices</t>
  </si>
  <si>
    <t>R million</t>
  </si>
  <si>
    <t>Agriculture, forestry and fishing</t>
  </si>
  <si>
    <t>Mining and quarrying</t>
  </si>
  <si>
    <t>Total</t>
  </si>
  <si>
    <t>Not seasonallly adjusted</t>
  </si>
  <si>
    <t>Sales in constant rand, not seasonally adjusted</t>
  </si>
  <si>
    <t>Q2 2010</t>
  </si>
  <si>
    <t>Q2 2014</t>
  </si>
  <si>
    <t>Q2 2015</t>
  </si>
  <si>
    <t>Q1 2016</t>
  </si>
  <si>
    <t>Q2 2016</t>
  </si>
  <si>
    <t>Food and beverages</t>
  </si>
  <si>
    <t>Metal products</t>
  </si>
  <si>
    <t>Chemicals, rubber, plastics</t>
  </si>
  <si>
    <t>Transport equipment</t>
  </si>
  <si>
    <t>Petroleum</t>
  </si>
  <si>
    <t>Wood and paper</t>
  </si>
  <si>
    <t>Machinery and appliances</t>
  </si>
  <si>
    <t>Electrical machinery</t>
  </si>
  <si>
    <t>Glass and non-metallic minerals</t>
  </si>
  <si>
    <t>Clothing and footwear</t>
  </si>
  <si>
    <t>Printing and publishing</t>
  </si>
  <si>
    <t>ICT</t>
  </si>
  <si>
    <t>Furniture</t>
  </si>
  <si>
    <t>Other manufacturing groups</t>
  </si>
  <si>
    <t>Total manufacturing</t>
  </si>
  <si>
    <t>Apr-Jun 2008</t>
  </si>
  <si>
    <t>Apr-Jun 2009</t>
  </si>
  <si>
    <t>Apr-Jun 2010</t>
  </si>
  <si>
    <t>Apr-Jun 2011</t>
  </si>
  <si>
    <t>Apr-Jun 2012</t>
  </si>
  <si>
    <t>Apr-Jun 2013</t>
  </si>
  <si>
    <t>Apr-Jun 2014</t>
  </si>
  <si>
    <t>Apr-Jun 2015</t>
  </si>
  <si>
    <t>Apr-Jun 2016</t>
  </si>
  <si>
    <t>Utilities</t>
  </si>
  <si>
    <t>Other (right axis)</t>
  </si>
  <si>
    <t>Trade</t>
  </si>
  <si>
    <t>Transport</t>
  </si>
  <si>
    <t>Business services</t>
  </si>
  <si>
    <t>Community and social services</t>
  </si>
  <si>
    <t>Private households</t>
  </si>
  <si>
    <t>total ex mining and ag</t>
  </si>
  <si>
    <t>Employment in the second quarter</t>
  </si>
  <si>
    <t xml:space="preserve">Year and quarter </t>
  </si>
  <si>
    <t>Employed</t>
  </si>
  <si>
    <t>Jan-Mar 2008</t>
  </si>
  <si>
    <t>Jul-Sep 2008</t>
  </si>
  <si>
    <t>Oct-Dec 2008</t>
  </si>
  <si>
    <t>Jan-Mar 2009</t>
  </si>
  <si>
    <t>Jul-Sep 2009</t>
  </si>
  <si>
    <t>Oct-Dec 2009</t>
  </si>
  <si>
    <t>Jan-Mar 2010</t>
  </si>
  <si>
    <t>Jul-Sep 2010</t>
  </si>
  <si>
    <t>Oct-Dec 2010</t>
  </si>
  <si>
    <t>Jan-Mar 2011</t>
  </si>
  <si>
    <t>Jul-Sep 2011</t>
  </si>
  <si>
    <t>Oct-Dec 2011</t>
  </si>
  <si>
    <t>Jan-Mar 2012</t>
  </si>
  <si>
    <t>Jul-Sep 2012</t>
  </si>
  <si>
    <t>Oct-Dec 2012</t>
  </si>
  <si>
    <t>Jan-Mar 2013</t>
  </si>
  <si>
    <t>Jul-Sep 2013</t>
  </si>
  <si>
    <t>Oct-Dec 2013</t>
  </si>
  <si>
    <t>Jan-Mar 2014</t>
  </si>
  <si>
    <t>Jul-Sep 2014</t>
  </si>
  <si>
    <t>Oct-Dec 2014</t>
  </si>
  <si>
    <t>Jan-Mar 2015</t>
  </si>
  <si>
    <t>Jul-Sep 2015</t>
  </si>
  <si>
    <t>Oct-Dec 2015</t>
  </si>
  <si>
    <t>Jan-Mar 2016</t>
  </si>
  <si>
    <t>Total ex manufacturing</t>
  </si>
  <si>
    <t>Employment in manufacturing and the rest of the economy</t>
  </si>
  <si>
    <t>Column Labels</t>
  </si>
  <si>
    <t>Sum of Frequency</t>
  </si>
  <si>
    <t>Q2 2008</t>
  </si>
  <si>
    <t>Food and 
beverages</t>
  </si>
  <si>
    <t>Clothing and 
footwear</t>
  </si>
  <si>
    <t>Wood and 
paper</t>
  </si>
  <si>
    <t>Publishing 
and printing</t>
  </si>
  <si>
    <t>Chemicals, 
rubber, plastic</t>
  </si>
  <si>
    <t>Metals and 
metal products</t>
  </si>
  <si>
    <t>Machinery and 
equipment</t>
  </si>
  <si>
    <t>Transport 
equipment</t>
  </si>
  <si>
    <t>Glass and non-
metallic minerals</t>
  </si>
  <si>
    <t>Furniture, 
recycling, other</t>
  </si>
  <si>
    <t>Publishing and printing</t>
  </si>
  <si>
    <t>Chemicals, rubber, plastic</t>
  </si>
  <si>
    <t>Metals and metal products</t>
  </si>
  <si>
    <t>Machinery and equipment</t>
  </si>
  <si>
    <t>Furniture, recycling, other</t>
  </si>
  <si>
    <t>Employment in manufacturing subsectors</t>
  </si>
  <si>
    <t>balance of trade</t>
  </si>
  <si>
    <t>imports</t>
  </si>
  <si>
    <t>exports</t>
  </si>
  <si>
    <t>USD</t>
  </si>
  <si>
    <t>Trade in USD</t>
  </si>
  <si>
    <t>deflated w cpi</t>
  </si>
  <si>
    <t>cpi</t>
  </si>
  <si>
    <t>Exports</t>
  </si>
  <si>
    <t>Imports</t>
  </si>
  <si>
    <t>Trade Balance</t>
  </si>
  <si>
    <t>rebased to Q2 2016</t>
  </si>
  <si>
    <t>Q1</t>
  </si>
  <si>
    <t>Q2</t>
  </si>
  <si>
    <t>Q3</t>
  </si>
  <si>
    <t>Q4</t>
  </si>
  <si>
    <t>Trade in constant rand</t>
  </si>
  <si>
    <t>Source: SARS</t>
  </si>
  <si>
    <t>Q2 Only</t>
  </si>
  <si>
    <t>Rands</t>
  </si>
  <si>
    <t>Mining and
petroleum</t>
  </si>
  <si>
    <t>Manufac-
turing</t>
  </si>
  <si>
    <t>Manufac
turing</t>
  </si>
  <si>
    <t>Second Quarter only</t>
  </si>
  <si>
    <t>constant (2016) Rand</t>
  </si>
  <si>
    <t>U.S. dollars</t>
  </si>
  <si>
    <t>Value (billions)</t>
  </si>
  <si>
    <t>% change from Q2 2015</t>
  </si>
  <si>
    <t>Change in millions</t>
  </si>
  <si>
    <t>Rand</t>
  </si>
  <si>
    <t>Constant rand</t>
  </si>
  <si>
    <t>constant (2016) rand</t>
  </si>
  <si>
    <t>Chemicals, plastics, rubber</t>
  </si>
  <si>
    <t>Glass/non-metallic minerals</t>
  </si>
  <si>
    <t>Other manufactures</t>
  </si>
  <si>
    <t>Product: TOTAL All products</t>
  </si>
  <si>
    <t>2013 to 2015</t>
  </si>
  <si>
    <t>Europe, the U.S. and Japan</t>
  </si>
  <si>
    <t>China</t>
  </si>
  <si>
    <t>World</t>
  </si>
  <si>
    <t>Namibia</t>
  </si>
  <si>
    <t>Botswana</t>
  </si>
  <si>
    <t>India</t>
  </si>
  <si>
    <t>Japan</t>
  </si>
  <si>
    <t>Zambia</t>
  </si>
  <si>
    <t>Mozambique</t>
  </si>
  <si>
    <t>Zimbabwe</t>
  </si>
  <si>
    <t>Swaziland</t>
  </si>
  <si>
    <t>Lesotho</t>
  </si>
  <si>
    <t>Congo, Democratic Republic of the</t>
  </si>
  <si>
    <t>Angola</t>
  </si>
  <si>
    <t>Brazil</t>
  </si>
  <si>
    <t>Tanzania, United Republic of</t>
  </si>
  <si>
    <t>Malawi</t>
  </si>
  <si>
    <t>Mauritius</t>
  </si>
  <si>
    <t>Russian Federation</t>
  </si>
  <si>
    <t>Madagascar</t>
  </si>
  <si>
    <t>Seychelles</t>
  </si>
  <si>
    <t>Gross fixed capital formation</t>
  </si>
  <si>
    <t xml:space="preserve">   by type of organisation</t>
  </si>
  <si>
    <t>Constant 2016 prices, seasonally adjusted, annualised, R bns</t>
  </si>
  <si>
    <t>General government</t>
  </si>
  <si>
    <t>Public corporations</t>
  </si>
  <si>
    <t>Private business enterprises</t>
  </si>
  <si>
    <t>Constant 2010 prices, seasonally adjusted, annualised</t>
  </si>
  <si>
    <t>Current prices, seasonally adjusted, annualised</t>
  </si>
  <si>
    <t>deflator</t>
  </si>
  <si>
    <t>Q2 2016=100</t>
  </si>
  <si>
    <t>Expenditure on GDP</t>
  </si>
  <si>
    <t>Less: Imports</t>
  </si>
  <si>
    <t>Investment</t>
  </si>
  <si>
    <t>Government</t>
  </si>
  <si>
    <t>Households</t>
  </si>
  <si>
    <t>average, 2011 to 2014</t>
  </si>
  <si>
    <t>Constant 2010 prices</t>
  </si>
  <si>
    <t>GDP</t>
  </si>
  <si>
    <t xml:space="preserve">European Union </t>
  </si>
  <si>
    <t xml:space="preserve">United States </t>
  </si>
  <si>
    <t xml:space="preserve">South Africa </t>
  </si>
  <si>
    <t>2003 to 2008</t>
  </si>
  <si>
    <t>2008 to 2010</t>
  </si>
  <si>
    <t>2010 to 2013</t>
  </si>
  <si>
    <t>Government services</t>
  </si>
  <si>
    <t>Utilities and logistics</t>
  </si>
  <si>
    <t>year to first quarter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</si>
  <si>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</si>
  <si>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</si>
  <si>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</si>
  <si>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</si>
  <si>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</si>
  <si>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</si>
  <si>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</si>
  <si>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</si>
  <si>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</si>
  <si>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</si>
  <si>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</si>
  <si>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</si>
  <si>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</si>
  <si>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consumer goods ex clothing</t>
  </si>
  <si>
    <t>clothing/textiles</t>
  </si>
  <si>
    <t>transport equipment</t>
  </si>
  <si>
    <t>wood/metals/ machinery</t>
  </si>
  <si>
    <t>petroleum/basic chems</t>
  </si>
  <si>
    <t>1998 to 2008</t>
  </si>
  <si>
    <t>2008 to 2009</t>
  </si>
  <si>
    <t>2009 to 2011</t>
  </si>
  <si>
    <t>2011 to 2016</t>
  </si>
  <si>
    <t>Consumer goods</t>
  </si>
  <si>
    <t>Textiles, clothing, leather and footwear</t>
  </si>
  <si>
    <t>South Africa</t>
  </si>
  <si>
    <t>Data from database: World Development Indicators</t>
  </si>
  <si>
    <t>Last Updated: 08/10/2016</t>
  </si>
  <si>
    <t>2000 = 100</t>
  </si>
  <si>
    <t>(1900=100)</t>
  </si>
  <si>
    <t>Coal</t>
  </si>
  <si>
    <t>Iron ore</t>
  </si>
  <si>
    <t>Gold</t>
  </si>
  <si>
    <t>Platinum</t>
  </si>
  <si>
    <t>Copper</t>
  </si>
  <si>
    <t>Steel</t>
  </si>
  <si>
    <t>Sources: ITC calculations based on UN COMTRADE statistics.</t>
  </si>
  <si>
    <t>Unit : South African Rand thousand</t>
  </si>
  <si>
    <t>Other SADC</t>
  </si>
  <si>
    <t xml:space="preserve">Other Africa </t>
  </si>
  <si>
    <t>rebased CPI</t>
  </si>
  <si>
    <t>average CPI</t>
  </si>
  <si>
    <t>Africa</t>
  </si>
  <si>
    <t>Southern African Development Community (SADC) Aggregation</t>
  </si>
  <si>
    <t>Unit : US Dollar bns</t>
  </si>
  <si>
    <t>Other Africa</t>
  </si>
  <si>
    <t>Africa, total</t>
  </si>
  <si>
    <t>Africa as % of total</t>
  </si>
  <si>
    <t>All products</t>
  </si>
  <si>
    <t>Structural steel products</t>
  </si>
  <si>
    <t>Metals and wood, ex structural steel</t>
  </si>
  <si>
    <t>Petroleum and heavy chemicals</t>
  </si>
  <si>
    <t>Auto</t>
  </si>
  <si>
    <t>% of SA total exports</t>
  </si>
  <si>
    <t>total mfg ex metals and wood</t>
  </si>
  <si>
    <t xml:space="preserve">StatsSA. Manufacturing volume and sales from 1998. Excel spreadsheet. Downloaded in September 2016. </t>
  </si>
  <si>
    <t>StatsSA. QLFS trends 2008 - 2016 Q2. Downloaded from www.statssa.gov.za in September 2016</t>
  </si>
  <si>
    <t>StatsSA. Quarterly Employment Statistics. March 2016.</t>
  </si>
  <si>
    <t>Mining employment</t>
  </si>
  <si>
    <t>StatsSA. QLFS April-June 2016. Electronic database. Downloaded from www.statssa.gov.za in September 2016</t>
  </si>
  <si>
    <t>SARS. “Trade Balance Graph for 2010-2016 (including and excluding BLNS)”. Excel spreadsheet. Downloaded from www.sars.gov.za in September 2016.</t>
  </si>
  <si>
    <t>SARS monthly trade data. Downloaded from www.sars.gov.za in September 2016.</t>
  </si>
  <si>
    <t>Trade in manufactures</t>
  </si>
  <si>
    <t>Trade by country</t>
  </si>
  <si>
    <t>TradeMap. Electronic database. Downloaded www.trademap.org in September 2016</t>
  </si>
  <si>
    <t>USD billions</t>
  </si>
  <si>
    <t>USD 000s</t>
  </si>
  <si>
    <t xml:space="preserve">World Development Bank. World Development Indicators. Electronic database. Downloaded in September 2016. </t>
  </si>
  <si>
    <t>BRICS GDP growth (annual %)</t>
  </si>
  <si>
    <r>
      <t xml:space="preserve">Calculated from, David S. Jacks. Chartbook for </t>
    </r>
    <r>
      <rPr>
        <sz val="10"/>
        <rFont val="Calibri"/>
        <family val="2"/>
        <scheme val="minor"/>
      </rPr>
      <t>"From Boom to Bust: A Typology of Real Commodity Prices in the Long Run."</t>
    </r>
    <r>
      <rPr>
        <sz val="10"/>
        <color theme="1"/>
        <rFont val="Calibri"/>
        <family val="2"/>
        <scheme val="minor"/>
      </rPr>
      <t>   National Bureau of Economic Research Working Paper 18874. Downloaded from http://www.sfu.ca/~djacks/data/boombust/index.html in August 2016</t>
    </r>
  </si>
  <si>
    <t>SADC exports to Africa by country in U.S. dollars</t>
  </si>
  <si>
    <t>SADC exports to Africa by country in rand</t>
  </si>
  <si>
    <t>SADC shares in major South African manufactured exports</t>
  </si>
  <si>
    <t>Indices of commodity prices in constant USD</t>
  </si>
  <si>
    <t>Indices of growth in manufacturing industries, not seasonally adjusted, 1998=100</t>
  </si>
  <si>
    <t>Imports by major sector in USD and constant rand, excluding BLNS</t>
  </si>
  <si>
    <t>Exports by major sector in USD and constant rand, excluding BLNS</t>
  </si>
  <si>
    <t>Expenditure drivers for the GDP</t>
  </si>
  <si>
    <t>Actual percentage change in the GDP, quarter on quarter</t>
  </si>
  <si>
    <t>Growth in major trading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</si>
</sst>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_(* #,##0.00_);_(* \(#,##0.00\);_(* &quot;-&quot;??_);_(@_)"/>
    <numFmt numFmtId="173" formatCode="&quot;$&quot;#,##0,;\(&quot;$&quot;#,##0,\)"/>
    <numFmt numFmtId="174" formatCode="&quot;R&quot;#,##0\ ;\(&quot;R&quot;#,##0\)"/>
    <numFmt numFmtId="175" formatCode="[Red]0%;[Red]\(0%\)"/>
    <numFmt numFmtId="176" formatCode="0%;\(0%\)"/>
    <numFmt numFmtId="177" formatCode="\ \ @"/>
    <numFmt numFmtId="178" formatCode="\ \ \ \ @"/>
    <numFmt numFmtId="179" formatCode="[$-409]mmm\-yy;@"/>
    <numFmt numFmtId="180" formatCode="#,##0.0"/>
    <numFmt numFmtId="181" formatCode="0.0"/>
    <numFmt numFmtId="182" formatCode="_ * #,##0.0_ ;_ * \-#,##0.0_ ;_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8"/>
      <name val="Arial Narrow"/>
      <family val="2"/>
    </font>
    <font>
      <sz val="8"/>
      <name val="Helv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 tint="-0.249977111117893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color rgb="FF000000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2"/>
    </font>
    <font>
      <sz val="10"/>
      <color rgb="FF000000"/>
      <name val="Times New Roman"/>
      <family val="2"/>
    </font>
    <font>
      <sz val="8"/>
      <color rgb="FF002B5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6" fontId="4" fillId="0" borderId="0" applyFill="0" applyBorder="0" applyAlignment="0"/>
    <xf numFmtId="171" fontId="4" fillId="0" borderId="0" applyFill="0" applyBorder="0" applyAlignment="0"/>
    <xf numFmtId="167" fontId="4" fillId="0" borderId="0" applyFill="0" applyBorder="0" applyAlignment="0"/>
    <xf numFmtId="166" fontId="5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4" fontId="4" fillId="0" borderId="0" applyFill="0" applyBorder="0" applyAlignment="0"/>
    <xf numFmtId="166" fontId="8" fillId="0" borderId="0" applyFill="0" applyBorder="0" applyAlignment="0"/>
    <xf numFmtId="167" fontId="8" fillId="0" borderId="0" applyFill="0" applyBorder="0" applyAlignment="0"/>
    <xf numFmtId="166" fontId="8" fillId="0" borderId="0" applyFill="0" applyBorder="0" applyAlignment="0"/>
    <xf numFmtId="171" fontId="8" fillId="0" borderId="0" applyFill="0" applyBorder="0" applyAlignment="0"/>
    <xf numFmtId="167" fontId="8" fillId="0" borderId="0" applyFill="0" applyBorder="0" applyAlignment="0"/>
    <xf numFmtId="2" fontId="5" fillId="0" borderId="0" applyFont="0" applyFill="0" applyBorder="0" applyAlignment="0" applyProtection="0"/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66" fontId="11" fillId="0" borderId="0" applyFill="0" applyBorder="0" applyAlignment="0"/>
    <xf numFmtId="167" fontId="11" fillId="0" borderId="0" applyFill="0" applyBorder="0" applyAlignment="0"/>
    <xf numFmtId="166" fontId="11" fillId="0" borderId="0" applyFill="0" applyBorder="0" applyAlignment="0"/>
    <xf numFmtId="171" fontId="11" fillId="0" borderId="0" applyFill="0" applyBorder="0" applyAlignment="0"/>
    <xf numFmtId="167" fontId="11" fillId="0" borderId="0" applyFill="0" applyBorder="0" applyAlignment="0"/>
    <xf numFmtId="175" fontId="12" fillId="0" borderId="0"/>
    <xf numFmtId="0" fontId="6" fillId="0" borderId="0" applyFont="0"/>
    <xf numFmtId="37" fontId="13" fillId="0" borderId="0" applyFill="0"/>
    <xf numFmtId="0" fontId="1" fillId="0" borderId="0"/>
    <xf numFmtId="0" fontId="14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" fillId="0" borderId="0"/>
    <xf numFmtId="17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6" fillId="0" borderId="0" applyFill="0" applyBorder="0" applyAlignment="0"/>
    <xf numFmtId="167" fontId="16" fillId="0" borderId="0" applyFill="0" applyBorder="0" applyAlignment="0"/>
    <xf numFmtId="166" fontId="16" fillId="0" borderId="0" applyFill="0" applyBorder="0" applyAlignment="0"/>
    <xf numFmtId="171" fontId="16" fillId="0" borderId="0" applyFill="0" applyBorder="0" applyAlignment="0"/>
    <xf numFmtId="167" fontId="16" fillId="0" borderId="0" applyFill="0" applyBorder="0" applyAlignment="0"/>
    <xf numFmtId="0" fontId="9" fillId="0" borderId="0" applyNumberFormat="0" applyFont="0" applyAlignment="0"/>
    <xf numFmtId="49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0" fontId="22" fillId="0" borderId="0"/>
    <xf numFmtId="43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quotePrefix="1"/>
    <xf numFmtId="164" fontId="0" fillId="0" borderId="0" xfId="2" applyNumberFormat="1" applyFont="1"/>
    <xf numFmtId="165" fontId="0" fillId="0" borderId="0" xfId="1" applyNumberFormat="1" applyFont="1"/>
    <xf numFmtId="0" fontId="17" fillId="0" borderId="0" xfId="0" applyFont="1" applyAlignment="1">
      <alignment vertical="center"/>
    </xf>
    <xf numFmtId="164" fontId="17" fillId="0" borderId="0" xfId="2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164" fontId="19" fillId="0" borderId="0" xfId="2" applyNumberFormat="1" applyFont="1" applyAlignment="1">
      <alignment horizontal="right" vertical="center"/>
    </xf>
    <xf numFmtId="179" fontId="17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180" fontId="17" fillId="0" borderId="0" xfId="0" applyNumberFormat="1" applyFont="1" applyAlignment="1">
      <alignment vertical="center"/>
    </xf>
    <xf numFmtId="180" fontId="20" fillId="0" borderId="0" xfId="0" applyNumberFormat="1" applyFont="1" applyAlignment="1">
      <alignment vertical="center"/>
    </xf>
    <xf numFmtId="164" fontId="20" fillId="0" borderId="0" xfId="2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181" fontId="20" fillId="0" borderId="0" xfId="0" applyNumberFormat="1" applyFont="1" applyAlignment="1">
      <alignment vertical="center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right"/>
    </xf>
    <xf numFmtId="43" fontId="0" fillId="0" borderId="0" xfId="1" applyFont="1" applyBorder="1" applyAlignment="1">
      <alignment horizontal="right"/>
    </xf>
    <xf numFmtId="43" fontId="0" fillId="0" borderId="4" xfId="1" applyFont="1" applyBorder="1" applyAlignment="1">
      <alignment horizontal="right"/>
    </xf>
    <xf numFmtId="43" fontId="1" fillId="0" borderId="0" xfId="1" applyFont="1" applyAlignment="1">
      <alignment horizontal="right"/>
    </xf>
    <xf numFmtId="43" fontId="0" fillId="0" borderId="4" xfId="1" applyFont="1" applyBorder="1" applyAlignment="1">
      <alignment horizontal="left"/>
    </xf>
    <xf numFmtId="0" fontId="0" fillId="0" borderId="0" xfId="1" applyNumberFormat="1" applyFont="1"/>
    <xf numFmtId="165" fontId="0" fillId="0" borderId="0" xfId="1" applyNumberFormat="1" applyFont="1" applyAlignment="1">
      <alignment horizontal="left"/>
    </xf>
    <xf numFmtId="165" fontId="1" fillId="0" borderId="0" xfId="1" applyNumberFormat="1" applyFont="1"/>
    <xf numFmtId="164" fontId="0" fillId="0" borderId="4" xfId="2" applyNumberFormat="1" applyFont="1" applyBorder="1" applyAlignment="1">
      <alignment horizontal="right"/>
    </xf>
    <xf numFmtId="164" fontId="0" fillId="0" borderId="0" xfId="2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5" fontId="1" fillId="0" borderId="4" xfId="1" applyNumberFormat="1" applyFont="1" applyBorder="1"/>
    <xf numFmtId="182" fontId="0" fillId="0" borderId="0" xfId="1" applyNumberFormat="1" applyFont="1"/>
    <xf numFmtId="43" fontId="0" fillId="0" borderId="0" xfId="1" applyNumberFormat="1" applyFont="1"/>
    <xf numFmtId="165" fontId="5" fillId="0" borderId="0" xfId="1" applyNumberFormat="1" applyFont="1"/>
    <xf numFmtId="0" fontId="22" fillId="0" borderId="0" xfId="73"/>
    <xf numFmtId="0" fontId="22" fillId="0" borderId="0" xfId="73" applyNumberFormat="1"/>
    <xf numFmtId="9" fontId="0" fillId="0" borderId="0" xfId="2" applyFont="1"/>
    <xf numFmtId="165" fontId="0" fillId="0" borderId="0" xfId="74" applyNumberFormat="1" applyFont="1"/>
    <xf numFmtId="165" fontId="0" fillId="0" borderId="0" xfId="74" applyNumberFormat="1" applyFont="1" applyAlignment="1">
      <alignment horizontal="left"/>
    </xf>
    <xf numFmtId="0" fontId="0" fillId="0" borderId="0" xfId="74" applyNumberFormat="1" applyFont="1"/>
    <xf numFmtId="0" fontId="5" fillId="0" borderId="0" xfId="74" applyNumberFormat="1" applyFont="1"/>
    <xf numFmtId="165" fontId="5" fillId="0" borderId="0" xfId="74" applyNumberFormat="1" applyFont="1" applyAlignment="1">
      <alignment horizontal="left" wrapText="1"/>
    </xf>
    <xf numFmtId="165" fontId="5" fillId="0" borderId="0" xfId="74" applyNumberFormat="1" applyFont="1" applyAlignment="1">
      <alignment horizontal="left"/>
    </xf>
    <xf numFmtId="0" fontId="24" fillId="0" borderId="0" xfId="75" applyFont="1" applyFill="1" applyBorder="1"/>
    <xf numFmtId="0" fontId="24" fillId="0" borderId="0" xfId="75" applyNumberFormat="1" applyFont="1" applyFill="1" applyBorder="1"/>
    <xf numFmtId="165" fontId="0" fillId="0" borderId="0" xfId="76" applyNumberFormat="1" applyFont="1"/>
    <xf numFmtId="182" fontId="0" fillId="0" borderId="0" xfId="76" applyNumberFormat="1" applyFont="1"/>
    <xf numFmtId="43" fontId="24" fillId="0" borderId="0" xfId="76" applyFont="1" applyFill="1" applyBorder="1"/>
    <xf numFmtId="182" fontId="24" fillId="0" borderId="0" xfId="76" applyNumberFormat="1" applyFont="1" applyFill="1" applyBorder="1"/>
    <xf numFmtId="164" fontId="24" fillId="0" borderId="0" xfId="77" applyNumberFormat="1" applyFont="1" applyFill="1" applyBorder="1"/>
    <xf numFmtId="0" fontId="25" fillId="0" borderId="0" xfId="75" applyNumberFormat="1" applyFont="1" applyFill="1" applyBorder="1"/>
    <xf numFmtId="0" fontId="25" fillId="0" borderId="0" xfId="75" applyFont="1" applyFill="1" applyBorder="1"/>
    <xf numFmtId="0" fontId="0" fillId="0" borderId="0" xfId="76" applyNumberFormat="1" applyFont="1"/>
    <xf numFmtId="0" fontId="26" fillId="0" borderId="0" xfId="75" applyFont="1"/>
    <xf numFmtId="43" fontId="0" fillId="0" borderId="0" xfId="76" applyFont="1"/>
    <xf numFmtId="0" fontId="23" fillId="0" borderId="0" xfId="75"/>
    <xf numFmtId="14" fontId="0" fillId="0" borderId="0" xfId="1" applyNumberFormat="1" applyFont="1"/>
    <xf numFmtId="165" fontId="0" fillId="0" borderId="0" xfId="1" applyNumberFormat="1" applyFont="1" applyAlignment="1">
      <alignment wrapText="1"/>
    </xf>
    <xf numFmtId="165" fontId="21" fillId="0" borderId="0" xfId="1" applyNumberFormat="1" applyFont="1"/>
    <xf numFmtId="0" fontId="19" fillId="0" borderId="0" xfId="0" applyFont="1" applyAlignment="1">
      <alignment vertical="center"/>
    </xf>
    <xf numFmtId="165" fontId="0" fillId="0" borderId="0" xfId="1" applyNumberFormat="1" applyFont="1" applyFill="1"/>
    <xf numFmtId="0" fontId="21" fillId="0" borderId="0" xfId="1" applyNumberFormat="1" applyFont="1"/>
    <xf numFmtId="164" fontId="21" fillId="0" borderId="0" xfId="2" applyNumberFormat="1" applyFont="1"/>
    <xf numFmtId="182" fontId="21" fillId="0" borderId="0" xfId="1" applyNumberFormat="1" applyFont="1"/>
    <xf numFmtId="0" fontId="28" fillId="0" borderId="0" xfId="78" applyFont="1"/>
    <xf numFmtId="0" fontId="28" fillId="0" borderId="0" xfId="78" applyFont="1" applyAlignment="1">
      <alignment horizontal="center"/>
    </xf>
    <xf numFmtId="2" fontId="29" fillId="0" borderId="0" xfId="78" applyNumberFormat="1" applyFont="1" applyAlignment="1">
      <alignment horizontal="left"/>
    </xf>
    <xf numFmtId="2" fontId="28" fillId="0" borderId="0" xfId="78" applyNumberFormat="1" applyFont="1" applyAlignment="1">
      <alignment horizontal="center"/>
    </xf>
    <xf numFmtId="2" fontId="29" fillId="0" borderId="0" xfId="78" applyNumberFormat="1" applyFont="1" applyAlignment="1">
      <alignment horizontal="center"/>
    </xf>
    <xf numFmtId="2" fontId="30" fillId="0" borderId="0" xfId="78" applyNumberFormat="1" applyFont="1" applyAlignment="1">
      <alignment horizontal="center"/>
    </xf>
    <xf numFmtId="0" fontId="30" fillId="0" borderId="0" xfId="78" applyFont="1"/>
    <xf numFmtId="2" fontId="31" fillId="0" borderId="0" xfId="78" applyNumberFormat="1" applyFont="1" applyAlignment="1">
      <alignment horizontal="center"/>
    </xf>
    <xf numFmtId="0" fontId="31" fillId="0" borderId="0" xfId="78" applyFont="1" applyAlignment="1">
      <alignment horizontal="center"/>
    </xf>
    <xf numFmtId="0" fontId="32" fillId="0" borderId="0" xfId="78" applyFont="1" applyAlignment="1">
      <alignment horizontal="center"/>
    </xf>
    <xf numFmtId="165" fontId="32" fillId="0" borderId="0" xfId="79" applyNumberFormat="1" applyFont="1" applyAlignment="1">
      <alignment horizontal="center"/>
    </xf>
    <xf numFmtId="0" fontId="30" fillId="0" borderId="0" xfId="78" applyFont="1" applyAlignment="1">
      <alignment horizontal="center"/>
    </xf>
    <xf numFmtId="2" fontId="33" fillId="0" borderId="0" xfId="78" applyNumberFormat="1" applyFont="1" applyAlignment="1">
      <alignment horizontal="center"/>
    </xf>
    <xf numFmtId="0" fontId="34" fillId="4" borderId="5" xfId="0" applyFont="1" applyFill="1" applyBorder="1" applyAlignment="1">
      <alignment horizontal="right" wrapText="1"/>
    </xf>
    <xf numFmtId="0" fontId="34" fillId="4" borderId="6" xfId="0" applyFont="1" applyFill="1" applyBorder="1" applyAlignment="1">
      <alignment horizontal="right" wrapText="1"/>
    </xf>
    <xf numFmtId="0" fontId="5" fillId="0" borderId="0" xfId="73" applyNumberFormat="1" applyFont="1"/>
    <xf numFmtId="0" fontId="35" fillId="0" borderId="0" xfId="0" applyFont="1" applyAlignment="1">
      <alignment vertical="center"/>
    </xf>
  </cellXfs>
  <cellStyles count="80">
    <cellStyle name="Calc Currency (0)" xfId="3"/>
    <cellStyle name="Calc Currency (2)" xfId="4"/>
    <cellStyle name="Calc Percent (0)" xfId="5"/>
    <cellStyle name="Calc Percent (1)" xfId="6"/>
    <cellStyle name="Calc Percent (2)" xfId="7"/>
    <cellStyle name="Calc Units (0)" xfId="8"/>
    <cellStyle name="Calc Units (1)" xfId="9"/>
    <cellStyle name="Calc Units (2)" xfId="10"/>
    <cellStyle name="Comma" xfId="1" builtinId="3"/>
    <cellStyle name="Comma [00]" xfId="11"/>
    <cellStyle name="Comma 12" xfId="12"/>
    <cellStyle name="Comma 2" xfId="13"/>
    <cellStyle name="Comma 2 2" xfId="14"/>
    <cellStyle name="Comma 2 3" xfId="74"/>
    <cellStyle name="Comma 3" xfId="15"/>
    <cellStyle name="Comma 4" xfId="16"/>
    <cellStyle name="Comma 5" xfId="17"/>
    <cellStyle name="Comma 6" xfId="18"/>
    <cellStyle name="Comma 7" xfId="76"/>
    <cellStyle name="Comma 8" xfId="79"/>
    <cellStyle name="Comma0" xfId="19"/>
    <cellStyle name="Couma_#B P&amp;L Evolution_BINV" xfId="20"/>
    <cellStyle name="Currency [00]" xfId="21"/>
    <cellStyle name="Currency0" xfId="22"/>
    <cellStyle name="Date" xfId="23"/>
    <cellStyle name="Date Short" xfId="24"/>
    <cellStyle name="Enter Currency (0)" xfId="25"/>
    <cellStyle name="Enter Currency (2)" xfId="26"/>
    <cellStyle name="Enter Units (0)" xfId="27"/>
    <cellStyle name="Enter Units (1)" xfId="28"/>
    <cellStyle name="Enter Units (2)" xfId="29"/>
    <cellStyle name="Fixed" xfId="30"/>
    <cellStyle name="Grey" xfId="31"/>
    <cellStyle name="Header1" xfId="32"/>
    <cellStyle name="Header2" xfId="33"/>
    <cellStyle name="Input [yellow]" xfId="34"/>
    <cellStyle name="Link Currency (0)" xfId="35"/>
    <cellStyle name="Link Currency (2)" xfId="36"/>
    <cellStyle name="Link Units (0)" xfId="37"/>
    <cellStyle name="Link Units (1)" xfId="38"/>
    <cellStyle name="Link Units (2)" xfId="39"/>
    <cellStyle name="Normal" xfId="0" builtinId="0"/>
    <cellStyle name="Normal - Style1" xfId="40"/>
    <cellStyle name="Normal 10" xfId="78"/>
    <cellStyle name="Normal 12" xfId="41"/>
    <cellStyle name="Normal 2" xfId="42"/>
    <cellStyle name="Normal 2 2" xfId="43"/>
    <cellStyle name="Normal 2 2 2" xfId="44"/>
    <cellStyle name="Normal 3" xfId="45"/>
    <cellStyle name="Normal 3 2" xfId="46"/>
    <cellStyle name="Normal 3 2 2" xfId="47"/>
    <cellStyle name="Normal 3 3" xfId="48"/>
    <cellStyle name="Normal 4" xfId="49"/>
    <cellStyle name="Normal 5" xfId="50"/>
    <cellStyle name="Normal 6" xfId="51"/>
    <cellStyle name="Normal 7" xfId="52"/>
    <cellStyle name="Normal 8" xfId="73"/>
    <cellStyle name="Normal 9" xfId="75"/>
    <cellStyle name="Percent" xfId="2" builtinId="5"/>
    <cellStyle name="Percent [0]" xfId="53"/>
    <cellStyle name="Percent [00]" xfId="54"/>
    <cellStyle name="Percent [2]" xfId="55"/>
    <cellStyle name="Percent 10" xfId="56"/>
    <cellStyle name="Percent 2" xfId="57"/>
    <cellStyle name="Percent 2 2" xfId="58"/>
    <cellStyle name="Percent 3" xfId="59"/>
    <cellStyle name="Percent 4" xfId="60"/>
    <cellStyle name="Percent 5" xfId="61"/>
    <cellStyle name="Percent 6" xfId="62"/>
    <cellStyle name="Percent 7" xfId="63"/>
    <cellStyle name="Percent 8" xfId="77"/>
    <cellStyle name="PrePop Currency (0)" xfId="64"/>
    <cellStyle name="PrePop Currency (2)" xfId="65"/>
    <cellStyle name="PrePop Units (0)" xfId="66"/>
    <cellStyle name="PrePop Units (1)" xfId="67"/>
    <cellStyle name="PrePop Units (2)" xfId="68"/>
    <cellStyle name="Table Text" xfId="69"/>
    <cellStyle name="Text Indent A" xfId="70"/>
    <cellStyle name="Text Indent B" xfId="71"/>
    <cellStyle name="Text Indent C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18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growth, annual to Q2 2016'!$B$5</c:f>
              <c:strCache>
                <c:ptCount val="1"/>
                <c:pt idx="0">
                  <c:v>2011 to 2014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3.87846969267561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'GDP growth, annual to Q2 2016'!$A$6:$A$10</c:f>
              <c:strCache>
                <c:ptCount val="5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Other</c:v>
                </c:pt>
              </c:strCache>
            </c:strRef>
          </c:cat>
          <c:val>
            <c:numRef>
              <c:f>'GDP growth, annual to Q2 2016'!$B$6:$B$10</c:f>
              <c:numCache>
                <c:formatCode>0.0%</c:formatCode>
                <c:ptCount val="5"/>
                <c:pt idx="0">
                  <c:v>3.3578426986075938E-2</c:v>
                </c:pt>
                <c:pt idx="1">
                  <c:v>-6.3924751065298491E-3</c:v>
                </c:pt>
                <c:pt idx="2">
                  <c:v>1.4283147449400957E-2</c:v>
                </c:pt>
                <c:pt idx="3">
                  <c:v>3.2468557553764432E-2</c:v>
                </c:pt>
                <c:pt idx="4">
                  <c:v>2.8408382218786166E-2</c:v>
                </c:pt>
              </c:numCache>
            </c:numRef>
          </c:val>
        </c:ser>
        <c:ser>
          <c:idx val="1"/>
          <c:order val="1"/>
          <c:tx>
            <c:strRef>
              <c:f>'GDP growth, annual to Q2 2016'!$C$5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3.0498539609184055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'GDP growth, annual to Q2 2016'!$A$6:$A$10</c:f>
              <c:strCache>
                <c:ptCount val="5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Other</c:v>
                </c:pt>
              </c:strCache>
            </c:strRef>
          </c:cat>
          <c:val>
            <c:numRef>
              <c:f>'GDP growth, annual to Q2 2016'!$C$6:$C$10</c:f>
              <c:numCache>
                <c:formatCode>0.0%</c:formatCode>
                <c:ptCount val="5"/>
                <c:pt idx="0">
                  <c:v>4.0529675991899383E-2</c:v>
                </c:pt>
                <c:pt idx="1">
                  <c:v>1.9266246115100305E-2</c:v>
                </c:pt>
                <c:pt idx="2">
                  <c:v>-4.0522030660494757E-3</c:v>
                </c:pt>
                <c:pt idx="3">
                  <c:v>2.9388126334622733E-2</c:v>
                </c:pt>
                <c:pt idx="4">
                  <c:v>1.9431608396067723E-2</c:v>
                </c:pt>
              </c:numCache>
            </c:numRef>
          </c:val>
        </c:ser>
        <c:ser>
          <c:idx val="2"/>
          <c:order val="2"/>
          <c:tx>
            <c:strRef>
              <c:f>'GDP growth, annual to Q2 2016'!$D$5</c:f>
              <c:strCache>
                <c:ptCount val="1"/>
                <c:pt idx="0">
                  <c:v>2015 to 2016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4.2034944437380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'GDP growth, annual to Q2 2016'!$A$6:$A$10</c:f>
              <c:strCache>
                <c:ptCount val="5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Other</c:v>
                </c:pt>
              </c:strCache>
            </c:strRef>
          </c:cat>
          <c:val>
            <c:numRef>
              <c:f>'GDP growth, annual to Q2 2016'!$D$6:$D$10</c:f>
              <c:numCache>
                <c:formatCode>0.0%</c:formatCode>
                <c:ptCount val="5"/>
                <c:pt idx="0">
                  <c:v>-0.10592908581777616</c:v>
                </c:pt>
                <c:pt idx="1">
                  <c:v>-3.0077795787878503E-2</c:v>
                </c:pt>
                <c:pt idx="2">
                  <c:v>7.125590350030242E-3</c:v>
                </c:pt>
                <c:pt idx="3">
                  <c:v>1.639021852948197E-2</c:v>
                </c:pt>
                <c:pt idx="4">
                  <c:v>1.3246313237536222E-2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"/>
        <c:overlap val="19"/>
        <c:axId val="85627264"/>
        <c:axId val="85628800"/>
      </c:barChart>
      <c:catAx>
        <c:axId val="8562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85628800"/>
        <c:crosses val="autoZero"/>
        <c:auto val="1"/>
        <c:lblAlgn val="ctr"/>
        <c:lblOffset val="100"/>
        <c:noMultiLvlLbl val="0"/>
      </c:catAx>
      <c:valAx>
        <c:axId val="85628800"/>
        <c:scaling>
          <c:orientation val="minMax"/>
          <c:max val="6.0000000000000012E-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85627264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ZA" sz="1800"/>
              <a:t>Current</a:t>
            </a:r>
            <a:r>
              <a:rPr lang="en-ZA" sz="1800" baseline="0"/>
              <a:t> U.S. dollars</a:t>
            </a:r>
            <a:endParaRPr lang="en-ZA" sz="18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'imports in rand &amp; USD by sector'!$C$10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'imports in rand &amp; USD by sector'!$B$11:$B$13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
turing</c:v>
                </c:pt>
              </c:strCache>
            </c:strRef>
          </c:cat>
          <c:val>
            <c:numRef>
              <c:f>'imports in rand &amp; USD by sector'!$C$11:$C$13</c:f>
              <c:numCache>
                <c:formatCode>_ * #,##0.0_ ;_ * \-#,##0.0_ ;_ * "-"??_ ;_ @_ </c:formatCode>
                <c:ptCount val="3"/>
                <c:pt idx="0">
                  <c:v>0.6049781092415194</c:v>
                </c:pt>
                <c:pt idx="1">
                  <c:v>3.9720147627797151</c:v>
                </c:pt>
                <c:pt idx="2">
                  <c:v>14.406885795592972</c:v>
                </c:pt>
              </c:numCache>
            </c:numRef>
          </c:val>
        </c:ser>
        <c:ser>
          <c:idx val="1"/>
          <c:order val="1"/>
          <c:tx>
            <c:strRef>
              <c:f>'imports in rand &amp; USD by sector'!$D$10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'imports in rand &amp; USD by sector'!$B$11:$B$13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
turing</c:v>
                </c:pt>
              </c:strCache>
            </c:strRef>
          </c:cat>
          <c:val>
            <c:numRef>
              <c:f>'imports in rand &amp; USD by sector'!$D$11:$D$13</c:f>
              <c:numCache>
                <c:formatCode>_ * #,##0.0_ ;_ * \-#,##0.0_ ;_ * "-"??_ ;_ @_ </c:formatCode>
                <c:ptCount val="3"/>
                <c:pt idx="0">
                  <c:v>0.87130230027539735</c:v>
                </c:pt>
                <c:pt idx="1">
                  <c:v>6.0657105402582889</c:v>
                </c:pt>
                <c:pt idx="2">
                  <c:v>17.642795562271232</c:v>
                </c:pt>
              </c:numCache>
            </c:numRef>
          </c:val>
        </c:ser>
        <c:ser>
          <c:idx val="2"/>
          <c:order val="2"/>
          <c:tx>
            <c:strRef>
              <c:f>'imports in rand &amp; USD by sector'!$E$10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'imports in rand &amp; USD by sector'!$B$11:$B$13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
turing</c:v>
                </c:pt>
              </c:strCache>
            </c:strRef>
          </c:cat>
          <c:val>
            <c:numRef>
              <c:f>'imports in rand &amp; USD by sector'!$E$11:$E$13</c:f>
              <c:numCache>
                <c:formatCode>_ * #,##0.0_ ;_ * \-#,##0.0_ ;_ * "-"??_ ;_ @_ </c:formatCode>
                <c:ptCount val="3"/>
                <c:pt idx="0">
                  <c:v>0.91314481442869466</c:v>
                </c:pt>
                <c:pt idx="1">
                  <c:v>6.1951820232651773</c:v>
                </c:pt>
                <c:pt idx="2">
                  <c:v>17.618595780298584</c:v>
                </c:pt>
              </c:numCache>
            </c:numRef>
          </c:val>
        </c:ser>
        <c:ser>
          <c:idx val="3"/>
          <c:order val="3"/>
          <c:tx>
            <c:strRef>
              <c:f>'imports in rand &amp; USD by sector'!$F$10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'imports in rand &amp; USD by sector'!$B$11:$B$13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
turing</c:v>
                </c:pt>
              </c:strCache>
            </c:strRef>
          </c:cat>
          <c:val>
            <c:numRef>
              <c:f>'imports in rand &amp; USD by sector'!$F$11:$F$13</c:f>
              <c:numCache>
                <c:formatCode>_ * #,##0.0_ ;_ * \-#,##0.0_ ;_ * "-"??_ ;_ @_ </c:formatCode>
                <c:ptCount val="3"/>
                <c:pt idx="0">
                  <c:v>0.81722647526507031</c:v>
                </c:pt>
                <c:pt idx="1">
                  <c:v>5.8816880151847739</c:v>
                </c:pt>
                <c:pt idx="2">
                  <c:v>18.163338016278693</c:v>
                </c:pt>
              </c:numCache>
            </c:numRef>
          </c:val>
        </c:ser>
        <c:ser>
          <c:idx val="4"/>
          <c:order val="4"/>
          <c:tx>
            <c:strRef>
              <c:f>'imports in rand &amp; USD by sector'!$G$10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'imports in rand &amp; USD by sector'!$B$11:$B$13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
turing</c:v>
                </c:pt>
              </c:strCache>
            </c:strRef>
          </c:cat>
          <c:val>
            <c:numRef>
              <c:f>'imports in rand &amp; USD by sector'!$G$11:$G$13</c:f>
              <c:numCache>
                <c:formatCode>_ * #,##0.0_ ;_ * \-#,##0.0_ ;_ * "-"??_ ;_ @_ </c:formatCode>
                <c:ptCount val="3"/>
                <c:pt idx="0">
                  <c:v>0.83373209819969929</c:v>
                </c:pt>
                <c:pt idx="1">
                  <c:v>6.0749682615354788</c:v>
                </c:pt>
                <c:pt idx="2">
                  <c:v>16.72402418356965</c:v>
                </c:pt>
              </c:numCache>
            </c:numRef>
          </c:val>
        </c:ser>
        <c:ser>
          <c:idx val="5"/>
          <c:order val="5"/>
          <c:tx>
            <c:strRef>
              <c:f>'imports in rand &amp; USD by sector'!$H$10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'imports in rand &amp; USD by sector'!$B$11:$B$13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
turing</c:v>
                </c:pt>
              </c:strCache>
            </c:strRef>
          </c:cat>
          <c:val>
            <c:numRef>
              <c:f>'imports in rand &amp; USD by sector'!$H$11:$H$13</c:f>
              <c:numCache>
                <c:formatCode>_ * #,##0.0_ ;_ * \-#,##0.0_ ;_ * "-"??_ ;_ @_ </c:formatCode>
                <c:ptCount val="3"/>
                <c:pt idx="0">
                  <c:v>0.80922449330708401</c:v>
                </c:pt>
                <c:pt idx="1">
                  <c:v>3.5887550090004847</c:v>
                </c:pt>
                <c:pt idx="2">
                  <c:v>16.082808337307267</c:v>
                </c:pt>
              </c:numCache>
            </c:numRef>
          </c:val>
        </c:ser>
        <c:ser>
          <c:idx val="6"/>
          <c:order val="6"/>
          <c:tx>
            <c:strRef>
              <c:f>'imports in rand &amp; USD by sector'!$I$10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'imports in rand &amp; USD by sector'!$B$11:$B$13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
turing</c:v>
                </c:pt>
              </c:strCache>
            </c:strRef>
          </c:cat>
          <c:val>
            <c:numRef>
              <c:f>'imports in rand &amp; USD by sector'!$I$11:$I$13</c:f>
              <c:numCache>
                <c:formatCode>_ * #,##0.0_ ;_ * \-#,##0.0_ ;_ * "-"??_ ;_ @_ </c:formatCode>
                <c:ptCount val="3"/>
                <c:pt idx="0">
                  <c:v>0.91635557179611815</c:v>
                </c:pt>
                <c:pt idx="1">
                  <c:v>2.5798759876110378</c:v>
                </c:pt>
                <c:pt idx="2">
                  <c:v>14.011924685127623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77869952"/>
        <c:axId val="177871488"/>
      </c:barChart>
      <c:catAx>
        <c:axId val="17786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177871488"/>
        <c:crosses val="autoZero"/>
        <c:auto val="1"/>
        <c:lblAlgn val="ctr"/>
        <c:lblOffset val="100"/>
        <c:noMultiLvlLbl val="0"/>
      </c:catAx>
      <c:valAx>
        <c:axId val="17787148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Billions</a:t>
                </a:r>
              </a:p>
            </c:rich>
          </c:tx>
          <c:layout/>
          <c:overlay val="0"/>
        </c:title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7869952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ZA" sz="1800"/>
              <a:t>Constant</a:t>
            </a:r>
            <a:r>
              <a:rPr lang="en-ZA" sz="1800" baseline="0"/>
              <a:t> (2016) rand</a:t>
            </a:r>
            <a:endParaRPr lang="en-ZA" sz="18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'imports in rand &amp; USD by sector'!$C$5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'imports in rand &amp; USD by sector'!$B$6:$B$8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Manufac-
turing</c:v>
                </c:pt>
              </c:strCache>
            </c:strRef>
          </c:cat>
          <c:val>
            <c:numRef>
              <c:f>'imports in rand &amp; USD by sector'!$C$6:$C$8</c:f>
              <c:numCache>
                <c:formatCode>_ * #,##0.0_ ;_ * \-#,##0.0_ ;_ * "-"??_ ;_ @_ </c:formatCode>
                <c:ptCount val="3"/>
                <c:pt idx="0">
                  <c:v>6.3234618749999996</c:v>
                </c:pt>
                <c:pt idx="1">
                  <c:v>41.571886499999998</c:v>
                </c:pt>
                <c:pt idx="2">
                  <c:v>150.77257650000001</c:v>
                </c:pt>
              </c:numCache>
            </c:numRef>
          </c:val>
        </c:ser>
        <c:ser>
          <c:idx val="1"/>
          <c:order val="1"/>
          <c:tx>
            <c:strRef>
              <c:f>'imports in rand &amp; USD by sector'!$D$5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'imports in rand &amp; USD by sector'!$B$6:$B$8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Manufac-
turing</c:v>
                </c:pt>
              </c:strCache>
            </c:strRef>
          </c:cat>
          <c:val>
            <c:numRef>
              <c:f>'imports in rand &amp; USD by sector'!$D$6:$D$8</c:f>
              <c:numCache>
                <c:formatCode>_ * #,##0.0_ ;_ * \-#,##0.0_ ;_ * "-"??_ ;_ @_ </c:formatCode>
                <c:ptCount val="3"/>
                <c:pt idx="0">
                  <c:v>7.8298607142857124</c:v>
                </c:pt>
                <c:pt idx="1">
                  <c:v>54.42845357142857</c:v>
                </c:pt>
                <c:pt idx="2">
                  <c:v>158.42884642857143</c:v>
                </c:pt>
              </c:numCache>
            </c:numRef>
          </c:val>
        </c:ser>
        <c:ser>
          <c:idx val="2"/>
          <c:order val="2"/>
          <c:tx>
            <c:strRef>
              <c:f>'imports in rand &amp; USD by sector'!$E$5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'imports in rand &amp; USD by sector'!$B$6:$B$8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Manufac-
turing</c:v>
                </c:pt>
              </c:strCache>
            </c:strRef>
          </c:cat>
          <c:val>
            <c:numRef>
              <c:f>'imports in rand &amp; USD by sector'!$E$6:$E$8</c:f>
              <c:numCache>
                <c:formatCode>_ * #,##0.0_ ;_ * \-#,##0.0_ ;_ * "-"??_ ;_ @_ </c:formatCode>
                <c:ptCount val="3"/>
                <c:pt idx="0">
                  <c:v>9.300012615384615</c:v>
                </c:pt>
                <c:pt idx="1">
                  <c:v>63.177670769230772</c:v>
                </c:pt>
                <c:pt idx="2">
                  <c:v>179.19558800000001</c:v>
                </c:pt>
              </c:numCache>
            </c:numRef>
          </c:val>
        </c:ser>
        <c:ser>
          <c:idx val="3"/>
          <c:order val="3"/>
          <c:tx>
            <c:strRef>
              <c:f>'imports in rand &amp; USD by sector'!$F$5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'imports in rand &amp; USD by sector'!$B$6:$B$8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Manufac-
turing</c:v>
                </c:pt>
              </c:strCache>
            </c:strRef>
          </c:cat>
          <c:val>
            <c:numRef>
              <c:f>'imports in rand &amp; USD by sector'!$F$6:$F$8</c:f>
              <c:numCache>
                <c:formatCode>_ * #,##0.0_ ;_ * \-#,##0.0_ ;_ * "-"??_ ;_ @_ </c:formatCode>
                <c:ptCount val="3"/>
                <c:pt idx="0">
                  <c:v>9.1936909620991241</c:v>
                </c:pt>
                <c:pt idx="1">
                  <c:v>65.996058600583083</c:v>
                </c:pt>
                <c:pt idx="2">
                  <c:v>204.27199475218657</c:v>
                </c:pt>
              </c:numCache>
            </c:numRef>
          </c:val>
        </c:ser>
        <c:ser>
          <c:idx val="4"/>
          <c:order val="4"/>
          <c:tx>
            <c:strRef>
              <c:f>'imports in rand &amp; USD by sector'!$G$5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'imports in rand &amp; USD by sector'!$B$6:$B$8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Manufac-
turing</c:v>
                </c:pt>
              </c:strCache>
            </c:strRef>
          </c:cat>
          <c:val>
            <c:numRef>
              <c:f>'imports in rand &amp; USD by sector'!$G$6:$G$8</c:f>
              <c:numCache>
                <c:formatCode>_ * #,##0.0_ ;_ * \-#,##0.0_ ;_ * "-"??_ ;_ @_ </c:formatCode>
                <c:ptCount val="3"/>
                <c:pt idx="0">
                  <c:v>9.7801320875113955</c:v>
                </c:pt>
                <c:pt idx="1">
                  <c:v>71.177733090246122</c:v>
                </c:pt>
                <c:pt idx="2">
                  <c:v>196.19577839562442</c:v>
                </c:pt>
              </c:numCache>
            </c:numRef>
          </c:val>
        </c:ser>
        <c:ser>
          <c:idx val="5"/>
          <c:order val="5"/>
          <c:tx>
            <c:strRef>
              <c:f>'imports in rand &amp; USD by sector'!$H$5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'imports in rand &amp; USD by sector'!$B$6:$B$8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Manufac-
turing</c:v>
                </c:pt>
              </c:strCache>
            </c:strRef>
          </c:cat>
          <c:val>
            <c:numRef>
              <c:f>'imports in rand &amp; USD by sector'!$H$6:$H$8</c:f>
              <c:numCache>
                <c:formatCode>_ * #,##0.0_ ;_ * \-#,##0.0_ ;_ * "-"??_ ;_ @_ </c:formatCode>
                <c:ptCount val="3"/>
                <c:pt idx="0">
                  <c:v>10.386682506527416</c:v>
                </c:pt>
                <c:pt idx="1">
                  <c:v>46.080582506527421</c:v>
                </c:pt>
                <c:pt idx="2">
                  <c:v>206.69287780678849</c:v>
                </c:pt>
              </c:numCache>
            </c:numRef>
          </c:val>
        </c:ser>
        <c:ser>
          <c:idx val="6"/>
          <c:order val="6"/>
          <c:tx>
            <c:strRef>
              <c:f>'imports in rand &amp; USD by sector'!$I$5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'imports in rand &amp; USD by sector'!$B$6:$B$8</c:f>
              <c:strCache>
                <c:ptCount val="3"/>
                <c:pt idx="0">
                  <c:v>Agriculture</c:v>
                </c:pt>
                <c:pt idx="1">
                  <c:v>Mining and
petroleum</c:v>
                </c:pt>
                <c:pt idx="2">
                  <c:v>Manufac-
turing</c:v>
                </c:pt>
              </c:strCache>
            </c:strRef>
          </c:cat>
          <c:val>
            <c:numRef>
              <c:f>'imports in rand &amp; USD by sector'!$I$6:$I$8</c:f>
              <c:numCache>
                <c:formatCode>_ * #,##0.0_ ;_ * \-#,##0.0_ ;_ * "-"??_ ;_ @_ </c:formatCode>
                <c:ptCount val="3"/>
                <c:pt idx="0">
                  <c:v>13.750999999999999</c:v>
                </c:pt>
                <c:pt idx="1">
                  <c:v>38.677800000000005</c:v>
                </c:pt>
                <c:pt idx="2">
                  <c:v>210.24930000000001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78060672"/>
        <c:axId val="178713728"/>
      </c:barChart>
      <c:catAx>
        <c:axId val="17806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178713728"/>
        <c:crosses val="autoZero"/>
        <c:auto val="1"/>
        <c:lblAlgn val="ctr"/>
        <c:lblOffset val="100"/>
        <c:noMultiLvlLbl val="0"/>
      </c:catAx>
      <c:valAx>
        <c:axId val="178713728"/>
        <c:scaling>
          <c:orientation val="minMax"/>
          <c:max val="22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8060672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ZA" sz="1800"/>
              <a:t>Current U.S. dollars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'exports in rand &amp; USD by sector'!$C$9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'exports in rand &amp; USD by sector'!$B$10:$B$12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sector'!$C$10:$C$12</c:f>
              <c:numCache>
                <c:formatCode>_ * #,##0.0_ ;_ * \-#,##0.0_ ;_ * "-"??_ ;_ @_ </c:formatCode>
                <c:ptCount val="3"/>
                <c:pt idx="0">
                  <c:v>0.94696329543922519</c:v>
                </c:pt>
                <c:pt idx="1">
                  <c:v>8.8420793207631121</c:v>
                </c:pt>
                <c:pt idx="2">
                  <c:v>9.5818303923527068</c:v>
                </c:pt>
              </c:numCache>
            </c:numRef>
          </c:val>
        </c:ser>
        <c:ser>
          <c:idx val="1"/>
          <c:order val="1"/>
          <c:tx>
            <c:strRef>
              <c:f>'exports in rand &amp; USD by sector'!$D$9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'exports in rand &amp; USD by sector'!$B$10:$B$12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sector'!$D$10:$D$12</c:f>
              <c:numCache>
                <c:formatCode>_ * #,##0.0_ ;_ * \-#,##0.0_ ;_ * "-"??_ ;_ @_ </c:formatCode>
                <c:ptCount val="3"/>
                <c:pt idx="0">
                  <c:v>1.3087044025097077</c:v>
                </c:pt>
                <c:pt idx="1">
                  <c:v>12.342592803254115</c:v>
                </c:pt>
                <c:pt idx="2">
                  <c:v>11.114301068829795</c:v>
                </c:pt>
              </c:numCache>
            </c:numRef>
          </c:val>
        </c:ser>
        <c:ser>
          <c:idx val="2"/>
          <c:order val="2"/>
          <c:tx>
            <c:strRef>
              <c:f>'exports in rand &amp; USD by sector'!$E$9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'exports in rand &amp; USD by sector'!$B$10:$B$12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sector'!$E$10:$E$12</c:f>
              <c:numCache>
                <c:formatCode>_ * #,##0.0_ ;_ * \-#,##0.0_ ;_ * "-"??_ ;_ @_ </c:formatCode>
                <c:ptCount val="3"/>
                <c:pt idx="0">
                  <c:v>1.1685832658998854</c:v>
                </c:pt>
                <c:pt idx="1">
                  <c:v>10.592103454791868</c:v>
                </c:pt>
                <c:pt idx="2">
                  <c:v>9.8746142634735463</c:v>
                </c:pt>
              </c:numCache>
            </c:numRef>
          </c:val>
        </c:ser>
        <c:ser>
          <c:idx val="3"/>
          <c:order val="3"/>
          <c:tx>
            <c:strRef>
              <c:f>'exports in rand &amp; USD by sector'!$F$9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'exports in rand &amp; USD by sector'!$B$10:$B$12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sector'!$F$10:$F$12</c:f>
              <c:numCache>
                <c:formatCode>_ * #,##0.0_ ;_ * \-#,##0.0_ ;_ * "-"??_ ;_ @_ </c:formatCode>
                <c:ptCount val="3"/>
                <c:pt idx="0">
                  <c:v>1.3469497699652422</c:v>
                </c:pt>
                <c:pt idx="1">
                  <c:v>9.9662067176305431</c:v>
                </c:pt>
                <c:pt idx="2">
                  <c:v>9.7680301049290037</c:v>
                </c:pt>
              </c:numCache>
            </c:numRef>
          </c:val>
        </c:ser>
        <c:ser>
          <c:idx val="4"/>
          <c:order val="4"/>
          <c:tx>
            <c:strRef>
              <c:f>'exports in rand &amp; USD by sector'!$G$9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'exports in rand &amp; USD by sector'!$B$10:$B$12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sector'!$G$10:$G$12</c:f>
              <c:numCache>
                <c:formatCode>_ * #,##0.0_ ;_ * \-#,##0.0_ ;_ * "-"??_ ;_ @_ </c:formatCode>
                <c:ptCount val="3"/>
                <c:pt idx="0">
                  <c:v>1.3140193593566236</c:v>
                </c:pt>
                <c:pt idx="1">
                  <c:v>8.1272393669260588</c:v>
                </c:pt>
                <c:pt idx="2">
                  <c:v>9.9398780268595548</c:v>
                </c:pt>
              </c:numCache>
            </c:numRef>
          </c:val>
        </c:ser>
        <c:ser>
          <c:idx val="5"/>
          <c:order val="5"/>
          <c:tx>
            <c:strRef>
              <c:f>'exports in rand &amp; USD by sector'!$H$9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'exports in rand &amp; USD by sector'!$B$10:$B$12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sector'!$H$10:$H$12</c:f>
              <c:numCache>
                <c:formatCode>_ * #,##0.0_ ;_ * \-#,##0.0_ ;_ * "-"??_ ;_ @_ </c:formatCode>
                <c:ptCount val="3"/>
                <c:pt idx="0">
                  <c:v>1.2321925504321307</c:v>
                </c:pt>
                <c:pt idx="1">
                  <c:v>8.0542771263746573</c:v>
                </c:pt>
                <c:pt idx="2">
                  <c:v>9.6108026211504072</c:v>
                </c:pt>
              </c:numCache>
            </c:numRef>
          </c:val>
        </c:ser>
        <c:ser>
          <c:idx val="6"/>
          <c:order val="6"/>
          <c:tx>
            <c:strRef>
              <c:f>'exports in rand &amp; USD by sector'!$I$9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'exports in rand &amp; USD by sector'!$B$10:$B$12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sector'!$I$10:$I$12</c:f>
              <c:numCache>
                <c:formatCode>_ * #,##0.0_ ;_ * \-#,##0.0_ ;_ * "-"??_ ;_ @_ </c:formatCode>
                <c:ptCount val="3"/>
                <c:pt idx="0">
                  <c:v>1.2705494298070656</c:v>
                </c:pt>
                <c:pt idx="1">
                  <c:v>7.3254111349575926</c:v>
                </c:pt>
                <c:pt idx="2">
                  <c:v>9.0000880131189707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4560384"/>
        <c:axId val="194561920"/>
      </c:barChart>
      <c:catAx>
        <c:axId val="19456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194561920"/>
        <c:crosses val="autoZero"/>
        <c:auto val="1"/>
        <c:lblAlgn val="ctr"/>
        <c:lblOffset val="100"/>
        <c:noMultiLvlLbl val="0"/>
      </c:catAx>
      <c:valAx>
        <c:axId val="19456192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Billions</a:t>
                </a:r>
              </a:p>
            </c:rich>
          </c:tx>
          <c:layout/>
          <c:overlay val="0"/>
        </c:title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4560384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ZA" sz="1800"/>
              <a:t>Constant (2016) rand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'exports in rand &amp; USD by sector'!$C$4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'exports in rand &amp; USD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sector'!$C$5:$C$7</c:f>
              <c:numCache>
                <c:formatCode>_ * #,##0.0_ ;_ * \-#,##0.0_ ;_ * "-"??_ ;_ @_ </c:formatCode>
                <c:ptCount val="3"/>
                <c:pt idx="0">
                  <c:v>9.9237191249999981</c:v>
                </c:pt>
                <c:pt idx="1">
                  <c:v>92.656237124999976</c:v>
                </c:pt>
                <c:pt idx="2">
                  <c:v>100.31830349999998</c:v>
                </c:pt>
              </c:numCache>
            </c:numRef>
          </c:val>
        </c:ser>
        <c:ser>
          <c:idx val="1"/>
          <c:order val="1"/>
          <c:tx>
            <c:strRef>
              <c:f>'exports in rand &amp; USD by sector'!$D$4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'exports in rand &amp; USD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sector'!$D$5:$D$7</c:f>
              <c:numCache>
                <c:formatCode>_ * #,##0.0_ ;_ * \-#,##0.0_ ;_ * "-"??_ ;_ @_ </c:formatCode>
                <c:ptCount val="3"/>
                <c:pt idx="0">
                  <c:v>11.756221428571429</c:v>
                </c:pt>
                <c:pt idx="1">
                  <c:v>110.8107714285714</c:v>
                </c:pt>
                <c:pt idx="2">
                  <c:v>99.798514285714276</c:v>
                </c:pt>
              </c:numCache>
            </c:numRef>
          </c:val>
        </c:ser>
        <c:ser>
          <c:idx val="2"/>
          <c:order val="2"/>
          <c:tx>
            <c:strRef>
              <c:f>'exports in rand &amp; USD by sector'!$E$4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'exports in rand &amp; USD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sector'!$E$5:$E$7</c:f>
              <c:numCache>
                <c:formatCode>_ * #,##0.0_ ;_ * \-#,##0.0_ ;_ * "-"??_ ;_ @_ </c:formatCode>
                <c:ptCount val="3"/>
                <c:pt idx="0">
                  <c:v>11.957409538461539</c:v>
                </c:pt>
                <c:pt idx="1">
                  <c:v>107.91147907692309</c:v>
                </c:pt>
                <c:pt idx="2">
                  <c:v>100.56481599999999</c:v>
                </c:pt>
              </c:numCache>
            </c:numRef>
          </c:val>
        </c:ser>
        <c:ser>
          <c:idx val="3"/>
          <c:order val="3"/>
          <c:tx>
            <c:strRef>
              <c:f>'exports in rand &amp; USD by sector'!$F$4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'exports in rand &amp; USD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sector'!$F$5:$F$7</c:f>
              <c:numCache>
                <c:formatCode>_ * #,##0.0_ ;_ * \-#,##0.0_ ;_ * "-"??_ ;_ @_ </c:formatCode>
                <c:ptCount val="3"/>
                <c:pt idx="0">
                  <c:v>15.226783673469386</c:v>
                </c:pt>
                <c:pt idx="1">
                  <c:v>112.2300720116618</c:v>
                </c:pt>
                <c:pt idx="2">
                  <c:v>109.91883411078716</c:v>
                </c:pt>
              </c:numCache>
            </c:numRef>
          </c:val>
        </c:ser>
        <c:ser>
          <c:idx val="4"/>
          <c:order val="4"/>
          <c:tx>
            <c:strRef>
              <c:f>'exports in rand &amp; USD by sector'!$G$4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'exports in rand &amp; USD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sector'!$G$5:$G$7</c:f>
              <c:numCache>
                <c:formatCode>_ * #,##0.0_ ;_ * \-#,##0.0_ ;_ * "-"??_ ;_ @_ </c:formatCode>
                <c:ptCount val="3"/>
                <c:pt idx="0">
                  <c:v>15.433350957155879</c:v>
                </c:pt>
                <c:pt idx="1">
                  <c:v>95.305672561531452</c:v>
                </c:pt>
                <c:pt idx="2">
                  <c:v>116.65046663628078</c:v>
                </c:pt>
              </c:numCache>
            </c:numRef>
          </c:val>
        </c:ser>
        <c:ser>
          <c:idx val="5"/>
          <c:order val="5"/>
          <c:tx>
            <c:strRef>
              <c:f>'exports in rand &amp; USD by sector'!$H$4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'exports in rand &amp; USD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sector'!$H$5:$H$7</c:f>
              <c:numCache>
                <c:formatCode>_ * #,##0.0_ ;_ * \-#,##0.0_ ;_ * "-"??_ ;_ @_ </c:formatCode>
                <c:ptCount val="3"/>
                <c:pt idx="0">
                  <c:v>15.861735770234988</c:v>
                </c:pt>
                <c:pt idx="1">
                  <c:v>103.46524464751957</c:v>
                </c:pt>
                <c:pt idx="2">
                  <c:v>123.53448903394256</c:v>
                </c:pt>
              </c:numCache>
            </c:numRef>
          </c:val>
        </c:ser>
        <c:ser>
          <c:idx val="6"/>
          <c:order val="6"/>
          <c:tx>
            <c:strRef>
              <c:f>'exports in rand &amp; USD by sector'!$I$4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'exports in rand &amp; USD by sector'!$B$5:$B$7</c:f>
              <c:strCache>
                <c:ptCount val="3"/>
                <c:pt idx="0">
                  <c:v>Agriculture</c:v>
                </c:pt>
                <c:pt idx="1">
                  <c:v>Mining</c:v>
                </c:pt>
                <c:pt idx="2">
                  <c:v>Manufacturing</c:v>
                </c:pt>
              </c:strCache>
            </c:strRef>
          </c:cat>
          <c:val>
            <c:numRef>
              <c:f>'exports in rand &amp; USD by sector'!$I$5:$I$7</c:f>
              <c:numCache>
                <c:formatCode>_ * #,##0.0_ ;_ * \-#,##0.0_ ;_ * "-"??_ ;_ @_ </c:formatCode>
                <c:ptCount val="3"/>
                <c:pt idx="0">
                  <c:v>19.115299999999998</c:v>
                </c:pt>
                <c:pt idx="1">
                  <c:v>110.23360000000001</c:v>
                </c:pt>
                <c:pt idx="2">
                  <c:v>135.14109999999997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4673664"/>
        <c:axId val="194700032"/>
      </c:barChart>
      <c:catAx>
        <c:axId val="1946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194700032"/>
        <c:crosses val="autoZero"/>
        <c:auto val="1"/>
        <c:lblAlgn val="ctr"/>
        <c:lblOffset val="100"/>
        <c:noMultiLvlLbl val="0"/>
      </c:catAx>
      <c:valAx>
        <c:axId val="1947000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4673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'exports by country'!$A$7</c:f>
              <c:strCache>
                <c:ptCount val="1"/>
                <c:pt idx="0">
                  <c:v>Europe, the U.S. and Japan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'exports by country'!$B$6:$K$6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'exports by country'!$B$7:$K$7</c:f>
              <c:numCache>
                <c:formatCode>_ * #,##0_ ;_ * \-#,##0_ ;_ * "-"??_ ;_ @_ </c:formatCode>
                <c:ptCount val="10"/>
                <c:pt idx="0">
                  <c:v>12.285216</c:v>
                </c:pt>
                <c:pt idx="1">
                  <c:v>14.568037</c:v>
                </c:pt>
                <c:pt idx="2">
                  <c:v>16.107054999999999</c:v>
                </c:pt>
                <c:pt idx="3">
                  <c:v>8.9558359999999997</c:v>
                </c:pt>
                <c:pt idx="4">
                  <c:v>13.610810000000001</c:v>
                </c:pt>
                <c:pt idx="5">
                  <c:v>15.796255</c:v>
                </c:pt>
                <c:pt idx="6">
                  <c:v>13.517727000000001</c:v>
                </c:pt>
                <c:pt idx="7">
                  <c:v>12.457746</c:v>
                </c:pt>
                <c:pt idx="8">
                  <c:v>11.289351999999999</c:v>
                </c:pt>
                <c:pt idx="9">
                  <c:v>8.8923400000000008</c:v>
                </c:pt>
              </c:numCache>
            </c:numRef>
          </c:val>
        </c:ser>
        <c:ser>
          <c:idx val="1"/>
          <c:order val="1"/>
          <c:tx>
            <c:strRef>
              <c:f>'exports by country'!$A$8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'exports by country'!$B$6:$K$6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'exports by country'!$B$8:$K$8</c:f>
              <c:numCache>
                <c:formatCode>_ * #,##0_ ;_ * \-#,##0_ ;_ * "-"??_ ;_ @_ </c:formatCode>
                <c:ptCount val="10"/>
                <c:pt idx="0">
                  <c:v>2.1087570000000002</c:v>
                </c:pt>
                <c:pt idx="1">
                  <c:v>4.1696080000000002</c:v>
                </c:pt>
                <c:pt idx="2">
                  <c:v>4.3097799999999999</c:v>
                </c:pt>
                <c:pt idx="3">
                  <c:v>5.6701230000000002</c:v>
                </c:pt>
                <c:pt idx="4">
                  <c:v>8.0953289999999996</c:v>
                </c:pt>
                <c:pt idx="5">
                  <c:v>12.494809</c:v>
                </c:pt>
                <c:pt idx="6">
                  <c:v>10.337483000000001</c:v>
                </c:pt>
                <c:pt idx="7">
                  <c:v>12.046037999999999</c:v>
                </c:pt>
                <c:pt idx="8">
                  <c:v>8.6800219999999992</c:v>
                </c:pt>
                <c:pt idx="9">
                  <c:v>5.802848</c:v>
                </c:pt>
              </c:numCache>
            </c:numRef>
          </c:val>
        </c:ser>
        <c:ser>
          <c:idx val="2"/>
          <c:order val="2"/>
          <c:tx>
            <c:strRef>
              <c:f>'exports by country'!$A$9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numRef>
              <c:f>'exports by country'!$B$6:$K$6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'exports by country'!$B$9:$K$9</c:f>
              <c:numCache>
                <c:formatCode>_ * #,##0_ ;_ * \-#,##0_ ;_ * "-"??_ ;_ @_ </c:formatCode>
                <c:ptCount val="10"/>
                <c:pt idx="0">
                  <c:v>38.207787000000003</c:v>
                </c:pt>
                <c:pt idx="1">
                  <c:v>45.288963000000003</c:v>
                </c:pt>
                <c:pt idx="2">
                  <c:v>53.548710999999997</c:v>
                </c:pt>
                <c:pt idx="3">
                  <c:v>39.237932999999998</c:v>
                </c:pt>
                <c:pt idx="4">
                  <c:v>60.919418</c:v>
                </c:pt>
                <c:pt idx="5">
                  <c:v>79.655253999999999</c:v>
                </c:pt>
                <c:pt idx="6">
                  <c:v>75.017017999999993</c:v>
                </c:pt>
                <c:pt idx="7">
                  <c:v>70.607747000000003</c:v>
                </c:pt>
                <c:pt idx="8">
                  <c:v>70.64273</c:v>
                </c:pt>
                <c:pt idx="9">
                  <c:v>54.935895000000002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168609280"/>
        <c:axId val="168610816"/>
      </c:barChart>
      <c:catAx>
        <c:axId val="1686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8610816"/>
        <c:crosses val="autoZero"/>
        <c:auto val="1"/>
        <c:lblAlgn val="ctr"/>
        <c:lblOffset val="100"/>
        <c:noMultiLvlLbl val="0"/>
      </c:catAx>
      <c:valAx>
        <c:axId val="1686108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8609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investment!$A$6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numRef>
              <c:f>investment!$B$5:$AA$5</c:f>
              <c:numCache>
                <c:formatCode>General</c:formatCode>
                <c:ptCount val="26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investment!$B$6:$AA$6</c:f>
              <c:numCache>
                <c:formatCode>_ * #,##0_ ;_ * \-#,##0_ ;_ * "-"??_ ;_ @_ </c:formatCode>
                <c:ptCount val="26"/>
                <c:pt idx="0">
                  <c:v>26.275205194210852</c:v>
                </c:pt>
                <c:pt idx="1">
                  <c:v>25.823731760202762</c:v>
                </c:pt>
                <c:pt idx="2">
                  <c:v>25.641847672735071</c:v>
                </c:pt>
                <c:pt idx="3">
                  <c:v>25.507890089930857</c:v>
                </c:pt>
                <c:pt idx="4">
                  <c:v>25.908065345686232</c:v>
                </c:pt>
                <c:pt idx="5">
                  <c:v>26.453055813797942</c:v>
                </c:pt>
                <c:pt idx="6">
                  <c:v>26.972642252209635</c:v>
                </c:pt>
                <c:pt idx="7">
                  <c:v>28.105341047865348</c:v>
                </c:pt>
                <c:pt idx="8">
                  <c:v>29.020126475427272</c:v>
                </c:pt>
                <c:pt idx="9">
                  <c:v>29.018850409565339</c:v>
                </c:pt>
                <c:pt idx="10">
                  <c:v>28.656946417852517</c:v>
                </c:pt>
                <c:pt idx="11">
                  <c:v>28.611575324638689</c:v>
                </c:pt>
                <c:pt idx="12">
                  <c:v>28.635424274189646</c:v>
                </c:pt>
                <c:pt idx="13">
                  <c:v>29.356765763522734</c:v>
                </c:pt>
                <c:pt idx="14">
                  <c:v>30.101046453548378</c:v>
                </c:pt>
                <c:pt idx="15">
                  <c:v>31.975892971922725</c:v>
                </c:pt>
                <c:pt idx="16">
                  <c:v>33.669177242414492</c:v>
                </c:pt>
                <c:pt idx="17">
                  <c:v>33.444757018019672</c:v>
                </c:pt>
                <c:pt idx="18">
                  <c:v>31.27907281796038</c:v>
                </c:pt>
                <c:pt idx="19">
                  <c:v>31.864026598995938</c:v>
                </c:pt>
                <c:pt idx="20">
                  <c:v>33.988575576621948</c:v>
                </c:pt>
                <c:pt idx="21">
                  <c:v>36.723053854520238</c:v>
                </c:pt>
                <c:pt idx="22">
                  <c:v>39.476851676050998</c:v>
                </c:pt>
                <c:pt idx="23">
                  <c:v>39.035344004745419</c:v>
                </c:pt>
                <c:pt idx="24">
                  <c:v>37.779780961316966</c:v>
                </c:pt>
                <c:pt idx="25">
                  <c:v>36.913434575726619</c:v>
                </c:pt>
              </c:numCache>
            </c:numRef>
          </c:val>
        </c:ser>
        <c:ser>
          <c:idx val="1"/>
          <c:order val="1"/>
          <c:tx>
            <c:strRef>
              <c:f>investment!$A$7</c:f>
              <c:strCache>
                <c:ptCount val="1"/>
                <c:pt idx="0">
                  <c:v>Public corporations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numRef>
              <c:f>investment!$B$5:$AA$5</c:f>
              <c:numCache>
                <c:formatCode>General</c:formatCode>
                <c:ptCount val="26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investment!$B$7:$AA$7</c:f>
              <c:numCache>
                <c:formatCode>_ * #,##0_ ;_ * \-#,##0_ ;_ * "-"??_ ;_ @_ </c:formatCode>
                <c:ptCount val="26"/>
                <c:pt idx="0">
                  <c:v>40.131588865907368</c:v>
                </c:pt>
                <c:pt idx="1">
                  <c:v>38.773671672102537</c:v>
                </c:pt>
                <c:pt idx="2">
                  <c:v>37.746495301377621</c:v>
                </c:pt>
                <c:pt idx="3">
                  <c:v>36.571749758297024</c:v>
                </c:pt>
                <c:pt idx="4">
                  <c:v>37.18032552092329</c:v>
                </c:pt>
                <c:pt idx="5">
                  <c:v>37.500322092269457</c:v>
                </c:pt>
                <c:pt idx="6">
                  <c:v>37.834411935421095</c:v>
                </c:pt>
                <c:pt idx="7">
                  <c:v>37.823157645424232</c:v>
                </c:pt>
                <c:pt idx="8">
                  <c:v>36.898207501124325</c:v>
                </c:pt>
                <c:pt idx="9">
                  <c:v>38.332430438319022</c:v>
                </c:pt>
                <c:pt idx="10">
                  <c:v>39.886051987508033</c:v>
                </c:pt>
                <c:pt idx="11">
                  <c:v>40.90549842578762</c:v>
                </c:pt>
                <c:pt idx="12">
                  <c:v>41.596412018482418</c:v>
                </c:pt>
                <c:pt idx="13">
                  <c:v>41.765923890881005</c:v>
                </c:pt>
                <c:pt idx="14">
                  <c:v>41.970450211765638</c:v>
                </c:pt>
                <c:pt idx="15">
                  <c:v>41.454603472388506</c:v>
                </c:pt>
                <c:pt idx="16">
                  <c:v>41.296097520500219</c:v>
                </c:pt>
                <c:pt idx="17">
                  <c:v>41.437882204880495</c:v>
                </c:pt>
                <c:pt idx="18">
                  <c:v>42.166231452531484</c:v>
                </c:pt>
                <c:pt idx="19">
                  <c:v>43.02806708707346</c:v>
                </c:pt>
                <c:pt idx="20">
                  <c:v>43.494208410359128</c:v>
                </c:pt>
                <c:pt idx="21">
                  <c:v>43.509682562674577</c:v>
                </c:pt>
                <c:pt idx="22">
                  <c:v>43.196118586284015</c:v>
                </c:pt>
                <c:pt idx="23">
                  <c:v>43.632060975187862</c:v>
                </c:pt>
                <c:pt idx="24">
                  <c:v>44.004124703948079</c:v>
                </c:pt>
                <c:pt idx="25">
                  <c:v>43.393266090019765</c:v>
                </c:pt>
              </c:numCache>
            </c:numRef>
          </c:val>
        </c:ser>
        <c:ser>
          <c:idx val="2"/>
          <c:order val="2"/>
          <c:tx>
            <c:strRef>
              <c:f>investment!$A$8</c:f>
              <c:strCache>
                <c:ptCount val="1"/>
                <c:pt idx="0">
                  <c:v>Private business enterprises</c:v>
                </c:pt>
              </c:strCache>
            </c:strRef>
          </c:tx>
          <c:invertIfNegative val="0"/>
          <c:cat>
            <c:numRef>
              <c:f>investment!$B$5:$AA$5</c:f>
              <c:numCache>
                <c:formatCode>General</c:formatCode>
                <c:ptCount val="26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investment!$B$8:$AA$8</c:f>
              <c:numCache>
                <c:formatCode>_ * #,##0_ ;_ * \-#,##0_ ;_ * "-"??_ ;_ @_ </c:formatCode>
                <c:ptCount val="26"/>
                <c:pt idx="0">
                  <c:v>118.8462903148634</c:v>
                </c:pt>
                <c:pt idx="1">
                  <c:v>120.9109434014414</c:v>
                </c:pt>
                <c:pt idx="2">
                  <c:v>121.01304214183395</c:v>
                </c:pt>
                <c:pt idx="3">
                  <c:v>121.45502336078437</c:v>
                </c:pt>
                <c:pt idx="4">
                  <c:v>126.19346796335508</c:v>
                </c:pt>
                <c:pt idx="5">
                  <c:v>128.63943604265998</c:v>
                </c:pt>
                <c:pt idx="6">
                  <c:v>133.37171071766616</c:v>
                </c:pt>
                <c:pt idx="7">
                  <c:v>134.03014149186333</c:v>
                </c:pt>
                <c:pt idx="8">
                  <c:v>131.65970617574919</c:v>
                </c:pt>
                <c:pt idx="9">
                  <c:v>133.90738544811401</c:v>
                </c:pt>
                <c:pt idx="10">
                  <c:v>131.09562888660312</c:v>
                </c:pt>
                <c:pt idx="11">
                  <c:v>132.07129920886854</c:v>
                </c:pt>
                <c:pt idx="12">
                  <c:v>136.29521369259768</c:v>
                </c:pt>
                <c:pt idx="13">
                  <c:v>140.84783134981981</c:v>
                </c:pt>
                <c:pt idx="14">
                  <c:v>145.01693017952965</c:v>
                </c:pt>
                <c:pt idx="15">
                  <c:v>146.8508867733056</c:v>
                </c:pt>
                <c:pt idx="16">
                  <c:v>140.77844891790198</c:v>
                </c:pt>
                <c:pt idx="17">
                  <c:v>140.36475011815233</c:v>
                </c:pt>
                <c:pt idx="18">
                  <c:v>143.54499301038754</c:v>
                </c:pt>
                <c:pt idx="19">
                  <c:v>145.89485174474845</c:v>
                </c:pt>
                <c:pt idx="20">
                  <c:v>144.64512930965276</c:v>
                </c:pt>
                <c:pt idx="21">
                  <c:v>141.29121107670738</c:v>
                </c:pt>
                <c:pt idx="22">
                  <c:v>141.30031210890073</c:v>
                </c:pt>
                <c:pt idx="23">
                  <c:v>139.71753388663475</c:v>
                </c:pt>
                <c:pt idx="24">
                  <c:v>134.80532543295882</c:v>
                </c:pt>
                <c:pt idx="25">
                  <c:v>133.74012378267116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175024000"/>
        <c:axId val="175025536"/>
      </c:barChart>
      <c:catAx>
        <c:axId val="17502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5025536"/>
        <c:crosses val="autoZero"/>
        <c:auto val="1"/>
        <c:lblAlgn val="ctr"/>
        <c:lblOffset val="100"/>
        <c:noMultiLvlLbl val="0"/>
      </c:catAx>
      <c:valAx>
        <c:axId val="175025536"/>
        <c:scaling>
          <c:orientation val="minMax"/>
          <c:max val="24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Billions of constant (2016) rand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502400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'expenditure drivers for GDP'!$B$7</c:f>
              <c:strCache>
                <c:ptCount val="1"/>
                <c:pt idx="0">
                  <c:v>average, 2011 to 2014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'expenditure drivers for GDP'!$A$8:$A$13</c:f>
              <c:strCache>
                <c:ptCount val="6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'expenditure drivers for GDP'!$B$8:$B$13</c:f>
              <c:numCache>
                <c:formatCode>0.0%</c:formatCode>
                <c:ptCount val="6"/>
                <c:pt idx="0">
                  <c:v>2.7426995016879507E-2</c:v>
                </c:pt>
                <c:pt idx="1">
                  <c:v>3.3175620136398409E-2</c:v>
                </c:pt>
                <c:pt idx="2">
                  <c:v>5.0834229834875844E-2</c:v>
                </c:pt>
                <c:pt idx="3">
                  <c:v>2.8297761728356408E-2</c:v>
                </c:pt>
                <c:pt idx="4">
                  <c:v>4.9433743581383194E-2</c:v>
                </c:pt>
                <c:pt idx="5">
                  <c:v>2.5319512783017917E-2</c:v>
                </c:pt>
              </c:numCache>
            </c:numRef>
          </c:val>
        </c:ser>
        <c:ser>
          <c:idx val="1"/>
          <c:order val="1"/>
          <c:tx>
            <c:strRef>
              <c:f>'expenditure drivers for GDP'!$C$7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'expenditure drivers for GDP'!$A$8:$A$13</c:f>
              <c:strCache>
                <c:ptCount val="6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'expenditure drivers for GDP'!$C$8:$C$13</c:f>
              <c:numCache>
                <c:formatCode>0.0%</c:formatCode>
                <c:ptCount val="6"/>
                <c:pt idx="0">
                  <c:v>1.4662809132009791E-2</c:v>
                </c:pt>
                <c:pt idx="1">
                  <c:v>4.5624695836390394E-3</c:v>
                </c:pt>
                <c:pt idx="2">
                  <c:v>2.0343979631568532E-2</c:v>
                </c:pt>
                <c:pt idx="3">
                  <c:v>3.5172902725741917E-2</c:v>
                </c:pt>
                <c:pt idx="4">
                  <c:v>3.4894733189324789E-2</c:v>
                </c:pt>
                <c:pt idx="5">
                  <c:v>1.9005832729180883E-2</c:v>
                </c:pt>
              </c:numCache>
            </c:numRef>
          </c:val>
        </c:ser>
        <c:ser>
          <c:idx val="2"/>
          <c:order val="2"/>
          <c:tx>
            <c:strRef>
              <c:f>'expenditure drivers for GDP'!$D$7</c:f>
              <c:strCache>
                <c:ptCount val="1"/>
                <c:pt idx="0">
                  <c:v>2015 to 2016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0"/>
                  <c:y val="7.85523262694886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3653603142865928E-3"/>
                  <c:y val="4.98042847789476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'expenditure drivers for GDP'!$A$8:$A$13</c:f>
              <c:strCache>
                <c:ptCount val="6"/>
                <c:pt idx="0">
                  <c:v>Households</c:v>
                </c:pt>
                <c:pt idx="1">
                  <c:v>Government</c:v>
                </c:pt>
                <c:pt idx="2">
                  <c:v>Investment</c:v>
                </c:pt>
                <c:pt idx="3">
                  <c:v>Exports</c:v>
                </c:pt>
                <c:pt idx="4">
                  <c:v>Less: Imports</c:v>
                </c:pt>
                <c:pt idx="5">
                  <c:v>Expenditure on GDP</c:v>
                </c:pt>
              </c:strCache>
            </c:strRef>
          </c:cat>
          <c:val>
            <c:numRef>
              <c:f>'expenditure drivers for GDP'!$D$8:$D$13</c:f>
              <c:numCache>
                <c:formatCode>0.0%</c:formatCode>
                <c:ptCount val="6"/>
                <c:pt idx="0">
                  <c:v>1.2745844800451156E-2</c:v>
                </c:pt>
                <c:pt idx="1">
                  <c:v>1.0917657028187033E-2</c:v>
                </c:pt>
                <c:pt idx="2">
                  <c:v>-5.491931649296844E-3</c:v>
                </c:pt>
                <c:pt idx="3">
                  <c:v>2.6673229532890419E-2</c:v>
                </c:pt>
                <c:pt idx="4">
                  <c:v>4.9869179132144836E-3</c:v>
                </c:pt>
                <c:pt idx="5">
                  <c:v>2.8202030869772798E-3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"/>
        <c:overlap val="19"/>
        <c:axId val="167308672"/>
        <c:axId val="167445632"/>
      </c:barChart>
      <c:catAx>
        <c:axId val="1673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167445632"/>
        <c:crosses val="autoZero"/>
        <c:auto val="1"/>
        <c:lblAlgn val="ctr"/>
        <c:lblOffset val="100"/>
        <c:noMultiLvlLbl val="0"/>
      </c:catAx>
      <c:valAx>
        <c:axId val="1674456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7308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'GDP growth from 1994'!$B$4</c:f>
              <c:strCache>
                <c:ptCount val="1"/>
                <c:pt idx="0">
                  <c:v>GDP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'GDP growth from 1994'!$A$5:$A$94</c:f>
              <c:numCache>
                <c:formatCode>General</c:formatCode>
                <c:ptCount val="90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</c:numCache>
            </c:numRef>
          </c:cat>
          <c:val>
            <c:numRef>
              <c:f>'GDP growth from 1994'!$B$5:$B$94</c:f>
              <c:numCache>
                <c:formatCode>0.0%</c:formatCode>
                <c:ptCount val="90"/>
                <c:pt idx="0">
                  <c:v>1.95E-2</c:v>
                </c:pt>
                <c:pt idx="1">
                  <c:v>3.8800000000000001E-2</c:v>
                </c:pt>
                <c:pt idx="2">
                  <c:v>3.2500000000000001E-2</c:v>
                </c:pt>
                <c:pt idx="3">
                  <c:v>3.7000000000000005E-2</c:v>
                </c:pt>
                <c:pt idx="4">
                  <c:v>3.9900000000000005E-2</c:v>
                </c:pt>
                <c:pt idx="5">
                  <c:v>1.6200000000000003E-2</c:v>
                </c:pt>
                <c:pt idx="6">
                  <c:v>3.61E-2</c:v>
                </c:pt>
                <c:pt idx="7">
                  <c:v>3.2000000000000001E-2</c:v>
                </c:pt>
                <c:pt idx="8">
                  <c:v>3.9699999999999999E-2</c:v>
                </c:pt>
                <c:pt idx="9">
                  <c:v>5.6100000000000004E-2</c:v>
                </c:pt>
                <c:pt idx="10">
                  <c:v>3.7599999999999995E-2</c:v>
                </c:pt>
                <c:pt idx="11">
                  <c:v>3.8900000000000004E-2</c:v>
                </c:pt>
                <c:pt idx="12">
                  <c:v>3.1600000000000003E-2</c:v>
                </c:pt>
                <c:pt idx="13">
                  <c:v>3.1899999999999998E-2</c:v>
                </c:pt>
                <c:pt idx="14">
                  <c:v>2.35E-2</c:v>
                </c:pt>
                <c:pt idx="15">
                  <c:v>1.7500000000000002E-2</c:v>
                </c:pt>
                <c:pt idx="16">
                  <c:v>9.8999999999999991E-3</c:v>
                </c:pt>
                <c:pt idx="17">
                  <c:v>6.3E-3</c:v>
                </c:pt>
                <c:pt idx="18">
                  <c:v>2.5000000000000001E-3</c:v>
                </c:pt>
                <c:pt idx="19">
                  <c:v>1.5E-3</c:v>
                </c:pt>
                <c:pt idx="20">
                  <c:v>1.09E-2</c:v>
                </c:pt>
                <c:pt idx="21">
                  <c:v>1.9099999999999999E-2</c:v>
                </c:pt>
                <c:pt idx="22">
                  <c:v>2.8199999999999999E-2</c:v>
                </c:pt>
                <c:pt idx="23">
                  <c:v>3.7200000000000004E-2</c:v>
                </c:pt>
                <c:pt idx="24">
                  <c:v>3.6000000000000004E-2</c:v>
                </c:pt>
                <c:pt idx="25">
                  <c:v>3.4200000000000001E-2</c:v>
                </c:pt>
                <c:pt idx="26">
                  <c:v>5.2499999999999998E-2</c:v>
                </c:pt>
                <c:pt idx="27">
                  <c:v>4.4800000000000006E-2</c:v>
                </c:pt>
                <c:pt idx="28">
                  <c:v>3.73E-2</c:v>
                </c:pt>
                <c:pt idx="29">
                  <c:v>3.6900000000000002E-2</c:v>
                </c:pt>
                <c:pt idx="30">
                  <c:v>1.5100000000000001E-2</c:v>
                </c:pt>
                <c:pt idx="31">
                  <c:v>1.9799999999999998E-2</c:v>
                </c:pt>
                <c:pt idx="32">
                  <c:v>3.5400000000000001E-2</c:v>
                </c:pt>
                <c:pt idx="33">
                  <c:v>3.78E-2</c:v>
                </c:pt>
                <c:pt idx="34">
                  <c:v>3.56E-2</c:v>
                </c:pt>
                <c:pt idx="35">
                  <c:v>3.9199999999999999E-2</c:v>
                </c:pt>
                <c:pt idx="36">
                  <c:v>3.2099999999999997E-2</c:v>
                </c:pt>
                <c:pt idx="37">
                  <c:v>3.2099999999999997E-2</c:v>
                </c:pt>
                <c:pt idx="38">
                  <c:v>0.03</c:v>
                </c:pt>
                <c:pt idx="39">
                  <c:v>2.4E-2</c:v>
                </c:pt>
                <c:pt idx="40">
                  <c:v>3.7499999999999999E-2</c:v>
                </c:pt>
                <c:pt idx="41">
                  <c:v>3.73E-2</c:v>
                </c:pt>
                <c:pt idx="42">
                  <c:v>5.0199999999999995E-2</c:v>
                </c:pt>
                <c:pt idx="43">
                  <c:v>5.67E-2</c:v>
                </c:pt>
                <c:pt idx="44">
                  <c:v>5.45E-2</c:v>
                </c:pt>
                <c:pt idx="45">
                  <c:v>5.1900000000000002E-2</c:v>
                </c:pt>
                <c:pt idx="46">
                  <c:v>5.4600000000000003E-2</c:v>
                </c:pt>
                <c:pt idx="47">
                  <c:v>5.0300000000000004E-2</c:v>
                </c:pt>
                <c:pt idx="48">
                  <c:v>5.0999999999999997E-2</c:v>
                </c:pt>
                <c:pt idx="49">
                  <c:v>4.8300000000000003E-2</c:v>
                </c:pt>
                <c:pt idx="50">
                  <c:v>5.3200000000000004E-2</c:v>
                </c:pt>
                <c:pt idx="51">
                  <c:v>7.1099999999999997E-2</c:v>
                </c:pt>
                <c:pt idx="52">
                  <c:v>6.4299999999999996E-2</c:v>
                </c:pt>
                <c:pt idx="53">
                  <c:v>5.4699999999999999E-2</c:v>
                </c:pt>
                <c:pt idx="54">
                  <c:v>4.9699999999999994E-2</c:v>
                </c:pt>
                <c:pt idx="55">
                  <c:v>4.6600000000000003E-2</c:v>
                </c:pt>
                <c:pt idx="56">
                  <c:v>3.8300000000000001E-2</c:v>
                </c:pt>
                <c:pt idx="57">
                  <c:v>4.6699999999999998E-2</c:v>
                </c:pt>
                <c:pt idx="58">
                  <c:v>3.2400000000000005E-2</c:v>
                </c:pt>
                <c:pt idx="59">
                  <c:v>1.1399999999999999E-2</c:v>
                </c:pt>
                <c:pt idx="60">
                  <c:v>-1.1000000000000001E-2</c:v>
                </c:pt>
                <c:pt idx="61">
                  <c:v>-2.58E-2</c:v>
                </c:pt>
                <c:pt idx="62">
                  <c:v>-1.9199999999999998E-2</c:v>
                </c:pt>
                <c:pt idx="63">
                  <c:v>-5.4000000000000003E-3</c:v>
                </c:pt>
                <c:pt idx="64">
                  <c:v>2.3199999999999998E-2</c:v>
                </c:pt>
                <c:pt idx="65">
                  <c:v>3.0699999999999998E-2</c:v>
                </c:pt>
                <c:pt idx="66">
                  <c:v>3.3399999999999999E-2</c:v>
                </c:pt>
                <c:pt idx="67">
                  <c:v>3.4099999999999998E-2</c:v>
                </c:pt>
                <c:pt idx="68">
                  <c:v>3.49E-2</c:v>
                </c:pt>
                <c:pt idx="69">
                  <c:v>3.4099999999999998E-2</c:v>
                </c:pt>
                <c:pt idx="70">
                  <c:v>3.04E-2</c:v>
                </c:pt>
                <c:pt idx="71">
                  <c:v>3.2000000000000001E-2</c:v>
                </c:pt>
                <c:pt idx="72">
                  <c:v>2.1700000000000001E-2</c:v>
                </c:pt>
                <c:pt idx="73">
                  <c:v>2.7400000000000001E-2</c:v>
                </c:pt>
                <c:pt idx="74">
                  <c:v>2.07E-2</c:v>
                </c:pt>
                <c:pt idx="75">
                  <c:v>1.8799999999999997E-2</c:v>
                </c:pt>
                <c:pt idx="76">
                  <c:v>2.0199999999999999E-2</c:v>
                </c:pt>
                <c:pt idx="77">
                  <c:v>2.3799999999999998E-2</c:v>
                </c:pt>
                <c:pt idx="78">
                  <c:v>1.9699999999999999E-2</c:v>
                </c:pt>
                <c:pt idx="79">
                  <c:v>2.9300000000000003E-2</c:v>
                </c:pt>
                <c:pt idx="80">
                  <c:v>1.83E-2</c:v>
                </c:pt>
                <c:pt idx="81">
                  <c:v>1.47E-2</c:v>
                </c:pt>
                <c:pt idx="82">
                  <c:v>1.6799999999999999E-2</c:v>
                </c:pt>
                <c:pt idx="83">
                  <c:v>1.54E-2</c:v>
                </c:pt>
                <c:pt idx="84">
                  <c:v>2.5099999999999997E-2</c:v>
                </c:pt>
                <c:pt idx="85">
                  <c:v>1.21E-2</c:v>
                </c:pt>
                <c:pt idx="86">
                  <c:v>8.5000000000000006E-3</c:v>
                </c:pt>
                <c:pt idx="87">
                  <c:v>5.5000000000000005E-3</c:v>
                </c:pt>
                <c:pt idx="88">
                  <c:v>-1.1999999999999999E-3</c:v>
                </c:pt>
                <c:pt idx="89">
                  <c:v>6.1999999999999998E-3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72064"/>
        <c:axId val="227673600"/>
      </c:lineChart>
      <c:catAx>
        <c:axId val="22767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 b="1"/>
            </a:pPr>
            <a:endParaRPr lang="en-US"/>
          </a:p>
        </c:txPr>
        <c:crossAx val="227673600"/>
        <c:crosses val="autoZero"/>
        <c:auto val="1"/>
        <c:lblAlgn val="ctr"/>
        <c:lblOffset val="100"/>
        <c:noMultiLvlLbl val="0"/>
      </c:catAx>
      <c:valAx>
        <c:axId val="227673600"/>
        <c:scaling>
          <c:orientation val="minMax"/>
          <c:min val="-3.0000000000000006E-2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27672064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'growth trading ptners'!$A$5</c:f>
              <c:strCache>
                <c:ptCount val="1"/>
                <c:pt idx="0">
                  <c:v>2003 to 2008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'growth trading ptners'!$B$4:$G$4</c:f>
              <c:strCache>
                <c:ptCount val="6"/>
                <c:pt idx="0">
                  <c:v>China</c:v>
                </c:pt>
                <c:pt idx="1">
                  <c:v>European Union </c:v>
                </c:pt>
                <c:pt idx="2">
                  <c:v>United States </c:v>
                </c:pt>
                <c:pt idx="3">
                  <c:v>Japan</c:v>
                </c:pt>
                <c:pt idx="4">
                  <c:v>Other</c:v>
                </c:pt>
                <c:pt idx="5">
                  <c:v>South Africa </c:v>
                </c:pt>
              </c:strCache>
            </c:strRef>
          </c:cat>
          <c:val>
            <c:numRef>
              <c:f>'growth trading ptners'!$B$5:$G$5</c:f>
              <c:numCache>
                <c:formatCode>0.0%</c:formatCode>
                <c:ptCount val="6"/>
                <c:pt idx="0">
                  <c:v>0.1157422731682114</c:v>
                </c:pt>
                <c:pt idx="1">
                  <c:v>2.326535864840662E-2</c:v>
                </c:pt>
                <c:pt idx="2">
                  <c:v>2.2466464983031509E-2</c:v>
                </c:pt>
                <c:pt idx="3">
                  <c:v>1.293848725400415E-2</c:v>
                </c:pt>
                <c:pt idx="4">
                  <c:v>5.401545058638213E-2</c:v>
                </c:pt>
                <c:pt idx="5">
                  <c:v>4.7899819879649197E-2</c:v>
                </c:pt>
              </c:numCache>
            </c:numRef>
          </c:val>
        </c:ser>
        <c:ser>
          <c:idx val="1"/>
          <c:order val="1"/>
          <c:tx>
            <c:strRef>
              <c:f>'growth trading ptners'!$A$6</c:f>
              <c:strCache>
                <c:ptCount val="1"/>
                <c:pt idx="0">
                  <c:v>2008 to 2010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'growth trading ptners'!$B$4:$G$4</c:f>
              <c:strCache>
                <c:ptCount val="6"/>
                <c:pt idx="0">
                  <c:v>China</c:v>
                </c:pt>
                <c:pt idx="1">
                  <c:v>European Union </c:v>
                </c:pt>
                <c:pt idx="2">
                  <c:v>United States </c:v>
                </c:pt>
                <c:pt idx="3">
                  <c:v>Japan</c:v>
                </c:pt>
                <c:pt idx="4">
                  <c:v>Other</c:v>
                </c:pt>
                <c:pt idx="5">
                  <c:v>South Africa </c:v>
                </c:pt>
              </c:strCache>
            </c:strRef>
          </c:cat>
          <c:val>
            <c:numRef>
              <c:f>'growth trading ptners'!$B$6:$G$6</c:f>
              <c:numCache>
                <c:formatCode>0.0%</c:formatCode>
                <c:ptCount val="6"/>
                <c:pt idx="0">
                  <c:v>9.9304068674268997E-2</c:v>
                </c:pt>
                <c:pt idx="1">
                  <c:v>-1.2083852917787241E-2</c:v>
                </c:pt>
                <c:pt idx="2">
                  <c:v>-1.5706492870966038E-3</c:v>
                </c:pt>
                <c:pt idx="3">
                  <c:v>-5.3944880351032287E-3</c:v>
                </c:pt>
                <c:pt idx="4">
                  <c:v>2.7130159954474209E-2</c:v>
                </c:pt>
                <c:pt idx="5">
                  <c:v>7.2482510811022749E-3</c:v>
                </c:pt>
              </c:numCache>
            </c:numRef>
          </c:val>
        </c:ser>
        <c:ser>
          <c:idx val="2"/>
          <c:order val="2"/>
          <c:tx>
            <c:strRef>
              <c:f>'growth trading ptners'!$A$7</c:f>
              <c:strCache>
                <c:ptCount val="1"/>
                <c:pt idx="0">
                  <c:v>2010 to 2013</c:v>
                </c:pt>
              </c:strCache>
            </c:strRef>
          </c:tx>
          <c:invertIfNegative val="0"/>
          <c:cat>
            <c:strRef>
              <c:f>'growth trading ptners'!$B$4:$G$4</c:f>
              <c:strCache>
                <c:ptCount val="6"/>
                <c:pt idx="0">
                  <c:v>China</c:v>
                </c:pt>
                <c:pt idx="1">
                  <c:v>European Union </c:v>
                </c:pt>
                <c:pt idx="2">
                  <c:v>United States </c:v>
                </c:pt>
                <c:pt idx="3">
                  <c:v>Japan</c:v>
                </c:pt>
                <c:pt idx="4">
                  <c:v>Other</c:v>
                </c:pt>
                <c:pt idx="5">
                  <c:v>South Africa </c:v>
                </c:pt>
              </c:strCache>
            </c:strRef>
          </c:cat>
          <c:val>
            <c:numRef>
              <c:f>'growth trading ptners'!$B$7:$G$7</c:f>
              <c:numCache>
                <c:formatCode>0.0%</c:formatCode>
                <c:ptCount val="6"/>
                <c:pt idx="0">
                  <c:v>8.3030078871348945E-2</c:v>
                </c:pt>
                <c:pt idx="1">
                  <c:v>4.8591021185868666E-3</c:v>
                </c:pt>
                <c:pt idx="2">
                  <c:v>1.771157926784328E-2</c:v>
                </c:pt>
                <c:pt idx="3">
                  <c:v>8.7698192468743663E-3</c:v>
                </c:pt>
                <c:pt idx="4">
                  <c:v>3.722247289721281E-2</c:v>
                </c:pt>
                <c:pt idx="5">
                  <c:v>2.5471366966154152E-2</c:v>
                </c:pt>
              </c:numCache>
            </c:numRef>
          </c:val>
        </c:ser>
        <c:ser>
          <c:idx val="3"/>
          <c:order val="3"/>
          <c:tx>
            <c:strRef>
              <c:f>'growth trading ptners'!$A$8</c:f>
              <c:strCache>
                <c:ptCount val="1"/>
                <c:pt idx="0">
                  <c:v>2013 to 2015</c:v>
                </c:pt>
              </c:strCache>
            </c:strRef>
          </c:tx>
          <c:invertIfNegative val="0"/>
          <c:cat>
            <c:strRef>
              <c:f>'growth trading ptners'!$B$4:$G$4</c:f>
              <c:strCache>
                <c:ptCount val="6"/>
                <c:pt idx="0">
                  <c:v>China</c:v>
                </c:pt>
                <c:pt idx="1">
                  <c:v>European Union </c:v>
                </c:pt>
                <c:pt idx="2">
                  <c:v>United States </c:v>
                </c:pt>
                <c:pt idx="3">
                  <c:v>Japan</c:v>
                </c:pt>
                <c:pt idx="4">
                  <c:v>Other</c:v>
                </c:pt>
                <c:pt idx="5">
                  <c:v>South Africa </c:v>
                </c:pt>
              </c:strCache>
            </c:strRef>
          </c:cat>
          <c:val>
            <c:numRef>
              <c:f>'growth trading ptners'!$B$8:$G$8</c:f>
              <c:numCache>
                <c:formatCode>0.0%</c:formatCode>
                <c:ptCount val="6"/>
                <c:pt idx="0">
                  <c:v>7.0840980981957902E-2</c:v>
                </c:pt>
                <c:pt idx="1">
                  <c:v>1.6528582452950191E-2</c:v>
                </c:pt>
                <c:pt idx="2">
                  <c:v>2.426883077214903E-2</c:v>
                </c:pt>
                <c:pt idx="3">
                  <c:v>2.2036062887200725E-3</c:v>
                </c:pt>
                <c:pt idx="4">
                  <c:v>2.3473516446219866E-2</c:v>
                </c:pt>
                <c:pt idx="5">
                  <c:v>1.4159113582583149E-2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39438848"/>
        <c:axId val="239563520"/>
      </c:barChart>
      <c:catAx>
        <c:axId val="23943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39563520"/>
        <c:crosses val="autoZero"/>
        <c:auto val="1"/>
        <c:lblAlgn val="ctr"/>
        <c:lblOffset val="100"/>
        <c:noMultiLvlLbl val="0"/>
      </c:catAx>
      <c:valAx>
        <c:axId val="239563520"/>
        <c:scaling>
          <c:orientation val="minMax"/>
          <c:max val="0.12000000000000001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39438848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'GDP growth all sectors'!$B$5</c:f>
              <c:strCache>
                <c:ptCount val="1"/>
                <c:pt idx="0">
                  <c:v>2011 to 2014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'GDP growth all sectors'!$A$6:$A$13</c:f>
              <c:strCache>
                <c:ptCount val="8"/>
                <c:pt idx="0">
                  <c:v>Mining</c:v>
                </c:pt>
                <c:pt idx="1">
                  <c:v>Manufacturing</c:v>
                </c:pt>
                <c:pt idx="2">
                  <c:v>Construction</c:v>
                </c:pt>
                <c:pt idx="3">
                  <c:v>Utilities and logistics</c:v>
                </c:pt>
                <c:pt idx="4">
                  <c:v>Trade</c:v>
                </c:pt>
                <c:pt idx="5">
                  <c:v>Business services</c:v>
                </c:pt>
                <c:pt idx="6">
                  <c:v>Government services</c:v>
                </c:pt>
                <c:pt idx="7">
                  <c:v>Personal Sevices</c:v>
                </c:pt>
              </c:strCache>
            </c:strRef>
          </c:cat>
          <c:val>
            <c:numRef>
              <c:f>'GDP growth all sectors'!$B$6:$B$13</c:f>
              <c:numCache>
                <c:formatCode>0.0%</c:formatCode>
                <c:ptCount val="8"/>
                <c:pt idx="0">
                  <c:v>-6.3924751065298491E-3</c:v>
                </c:pt>
                <c:pt idx="1">
                  <c:v>1.4283147449400957E-2</c:v>
                </c:pt>
                <c:pt idx="2">
                  <c:v>3.2468557553764432E-2</c:v>
                </c:pt>
                <c:pt idx="3">
                  <c:v>2.0759979629572767E-2</c:v>
                </c:pt>
                <c:pt idx="4">
                  <c:v>2.9233007665234068E-2</c:v>
                </c:pt>
                <c:pt idx="5">
                  <c:v>3.1427417801966229E-2</c:v>
                </c:pt>
                <c:pt idx="6">
                  <c:v>3.2210001824541257E-2</c:v>
                </c:pt>
                <c:pt idx="7">
                  <c:v>2.0336462541566958E-2</c:v>
                </c:pt>
              </c:numCache>
            </c:numRef>
          </c:val>
        </c:ser>
        <c:ser>
          <c:idx val="1"/>
          <c:order val="1"/>
          <c:tx>
            <c:strRef>
              <c:f>'GDP growth all sectors'!$C$5</c:f>
              <c:strCache>
                <c:ptCount val="1"/>
                <c:pt idx="0">
                  <c:v>2014 to 2015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'GDP growth all sectors'!$A$6:$A$13</c:f>
              <c:strCache>
                <c:ptCount val="8"/>
                <c:pt idx="0">
                  <c:v>Mining</c:v>
                </c:pt>
                <c:pt idx="1">
                  <c:v>Manufacturing</c:v>
                </c:pt>
                <c:pt idx="2">
                  <c:v>Construction</c:v>
                </c:pt>
                <c:pt idx="3">
                  <c:v>Utilities and logistics</c:v>
                </c:pt>
                <c:pt idx="4">
                  <c:v>Trade</c:v>
                </c:pt>
                <c:pt idx="5">
                  <c:v>Business services</c:v>
                </c:pt>
                <c:pt idx="6">
                  <c:v>Government services</c:v>
                </c:pt>
                <c:pt idx="7">
                  <c:v>Personal Sevices</c:v>
                </c:pt>
              </c:strCache>
            </c:strRef>
          </c:cat>
          <c:val>
            <c:numRef>
              <c:f>'GDP growth all sectors'!$C$6:$C$13</c:f>
              <c:numCache>
                <c:formatCode>0.0%</c:formatCode>
                <c:ptCount val="8"/>
                <c:pt idx="0">
                  <c:v>1.9266246115100305E-2</c:v>
                </c:pt>
                <c:pt idx="1">
                  <c:v>-4.0522030660494757E-3</c:v>
                </c:pt>
                <c:pt idx="2">
                  <c:v>2.9388126334622733E-2</c:v>
                </c:pt>
                <c:pt idx="3">
                  <c:v>2.0372918384853334E-2</c:v>
                </c:pt>
                <c:pt idx="4">
                  <c:v>1.3214586340728696E-2</c:v>
                </c:pt>
                <c:pt idx="5">
                  <c:v>2.6332098499656897E-2</c:v>
                </c:pt>
                <c:pt idx="6">
                  <c:v>1.7428890490341908E-2</c:v>
                </c:pt>
                <c:pt idx="7">
                  <c:v>1.4077745018510113E-2</c:v>
                </c:pt>
              </c:numCache>
            </c:numRef>
          </c:val>
        </c:ser>
        <c:ser>
          <c:idx val="2"/>
          <c:order val="2"/>
          <c:tx>
            <c:strRef>
              <c:f>'GDP growth all sectors'!$D$5</c:f>
              <c:strCache>
                <c:ptCount val="1"/>
                <c:pt idx="0">
                  <c:v>2015 to 2016</c:v>
                </c:pt>
              </c:strCache>
            </c:strRef>
          </c:tx>
          <c:invertIfNegative val="0"/>
          <c:cat>
            <c:strRef>
              <c:f>'GDP growth all sectors'!$A$6:$A$13</c:f>
              <c:strCache>
                <c:ptCount val="8"/>
                <c:pt idx="0">
                  <c:v>Mining</c:v>
                </c:pt>
                <c:pt idx="1">
                  <c:v>Manufacturing</c:v>
                </c:pt>
                <c:pt idx="2">
                  <c:v>Construction</c:v>
                </c:pt>
                <c:pt idx="3">
                  <c:v>Utilities and logistics</c:v>
                </c:pt>
                <c:pt idx="4">
                  <c:v>Trade</c:v>
                </c:pt>
                <c:pt idx="5">
                  <c:v>Business services</c:v>
                </c:pt>
                <c:pt idx="6">
                  <c:v>Government services</c:v>
                </c:pt>
                <c:pt idx="7">
                  <c:v>Personal Sevices</c:v>
                </c:pt>
              </c:strCache>
            </c:strRef>
          </c:cat>
          <c:val>
            <c:numRef>
              <c:f>'GDP growth all sectors'!$D$6:$D$13</c:f>
              <c:numCache>
                <c:formatCode>0.0%</c:formatCode>
                <c:ptCount val="8"/>
                <c:pt idx="0">
                  <c:v>-3.0077795787878503E-2</c:v>
                </c:pt>
                <c:pt idx="1">
                  <c:v>7.125590350030242E-3</c:v>
                </c:pt>
                <c:pt idx="2">
                  <c:v>1.639021852948197E-2</c:v>
                </c:pt>
                <c:pt idx="3">
                  <c:v>-4.2562997998480956E-3</c:v>
                </c:pt>
                <c:pt idx="4">
                  <c:v>1.4639031198455221E-2</c:v>
                </c:pt>
                <c:pt idx="5">
                  <c:v>2.5100959936402711E-2</c:v>
                </c:pt>
                <c:pt idx="6">
                  <c:v>1.0431815885471707E-2</c:v>
                </c:pt>
                <c:pt idx="7">
                  <c:v>9.349001146277347E-3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22096768"/>
        <c:axId val="222098560"/>
      </c:barChart>
      <c:catAx>
        <c:axId val="22209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en-US"/>
          </a:p>
        </c:txPr>
        <c:crossAx val="222098560"/>
        <c:crosses val="autoZero"/>
        <c:auto val="1"/>
        <c:lblAlgn val="ctr"/>
        <c:lblOffset val="100"/>
        <c:noMultiLvlLbl val="0"/>
      </c:catAx>
      <c:valAx>
        <c:axId val="22209856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2209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'real econ shares in GDP '!$A$10</c:f>
              <c:strCache>
                <c:ptCount val="1"/>
                <c:pt idx="0">
                  <c:v>Agriculture, forestry and fishing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'real econ shares in GDP '!$B$8:$W$9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'real econ shares in GDP '!$B$10:$W$10</c:f>
              <c:numCache>
                <c:formatCode>0.0%</c:formatCode>
                <c:ptCount val="22"/>
                <c:pt idx="0">
                  <c:v>2.1263878675699999E-2</c:v>
                </c:pt>
                <c:pt idx="1">
                  <c:v>3.8795081520496329E-2</c:v>
                </c:pt>
                <c:pt idx="2">
                  <c:v>2.7912327364605114E-2</c:v>
                </c:pt>
                <c:pt idx="3">
                  <c:v>1.3599710281832014E-2</c:v>
                </c:pt>
                <c:pt idx="4">
                  <c:v>1.9240963687848129E-2</c:v>
                </c:pt>
                <c:pt idx="5">
                  <c:v>4.0512488871525393E-2</c:v>
                </c:pt>
                <c:pt idx="6">
                  <c:v>2.4088460742615444E-2</c:v>
                </c:pt>
                <c:pt idx="7">
                  <c:v>1.2342858936811878E-2</c:v>
                </c:pt>
                <c:pt idx="8">
                  <c:v>1.9264585460863785E-2</c:v>
                </c:pt>
                <c:pt idx="9">
                  <c:v>4.104672313675637E-2</c:v>
                </c:pt>
                <c:pt idx="10">
                  <c:v>2.1702529993194081E-2</c:v>
                </c:pt>
                <c:pt idx="11">
                  <c:v>1.0883801397399896E-2</c:v>
                </c:pt>
                <c:pt idx="12">
                  <c:v>1.9529929501608773E-2</c:v>
                </c:pt>
                <c:pt idx="13">
                  <c:v>4.1132071388023508E-2</c:v>
                </c:pt>
                <c:pt idx="14">
                  <c:v>2.514265160581098E-2</c:v>
                </c:pt>
                <c:pt idx="15">
                  <c:v>1.1294593420980976E-2</c:v>
                </c:pt>
                <c:pt idx="16">
                  <c:v>2.2124081709880859E-2</c:v>
                </c:pt>
                <c:pt idx="17">
                  <c:v>3.8669182602264297E-2</c:v>
                </c:pt>
                <c:pt idx="18">
                  <c:v>2.1811747084321566E-2</c:v>
                </c:pt>
                <c:pt idx="19">
                  <c:v>1.2352175216219058E-2</c:v>
                </c:pt>
                <c:pt idx="20">
                  <c:v>2.5465942001977555E-2</c:v>
                </c:pt>
                <c:pt idx="21">
                  <c:v>3.6068775206849181E-2</c:v>
                </c:pt>
              </c:numCache>
            </c:numRef>
          </c:val>
        </c:ser>
        <c:ser>
          <c:idx val="1"/>
          <c:order val="1"/>
          <c:tx>
            <c:strRef>
              <c:f>'real econ shares in GDP '!$A$11</c:f>
              <c:strCache>
                <c:ptCount val="1"/>
                <c:pt idx="0">
                  <c:v>Mining and quarrying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'real econ shares in GDP '!$B$8:$W$9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'real econ shares in GDP '!$B$11:$W$11</c:f>
              <c:numCache>
                <c:formatCode>0.0%</c:formatCode>
                <c:ptCount val="22"/>
                <c:pt idx="0">
                  <c:v>9.0754672662238745E-2</c:v>
                </c:pt>
                <c:pt idx="1">
                  <c:v>9.3070441773093815E-2</c:v>
                </c:pt>
                <c:pt idx="2">
                  <c:v>0.1006835178451749</c:v>
                </c:pt>
                <c:pt idx="3">
                  <c:v>9.8962158787712126E-2</c:v>
                </c:pt>
                <c:pt idx="4">
                  <c:v>8.8893357411711879E-2</c:v>
                </c:pt>
                <c:pt idx="5">
                  <c:v>9.094071937586326E-2</c:v>
                </c:pt>
                <c:pt idx="6">
                  <c:v>9.615387823450347E-2</c:v>
                </c:pt>
                <c:pt idx="7">
                  <c:v>8.8505148307885848E-2</c:v>
                </c:pt>
                <c:pt idx="8">
                  <c:v>8.9631290512143746E-2</c:v>
                </c:pt>
                <c:pt idx="9">
                  <c:v>8.5728690634476287E-2</c:v>
                </c:pt>
                <c:pt idx="10">
                  <c:v>9.5334995453594265E-2</c:v>
                </c:pt>
                <c:pt idx="11">
                  <c:v>9.0346750904001114E-2</c:v>
                </c:pt>
                <c:pt idx="12">
                  <c:v>8.3034547858698848E-2</c:v>
                </c:pt>
                <c:pt idx="13">
                  <c:v>7.8116928786745407E-2</c:v>
                </c:pt>
                <c:pt idx="14">
                  <c:v>8.8372774308190086E-2</c:v>
                </c:pt>
                <c:pt idx="15">
                  <c:v>8.5034357254869811E-2</c:v>
                </c:pt>
                <c:pt idx="16">
                  <c:v>7.81146565480451E-2</c:v>
                </c:pt>
                <c:pt idx="17">
                  <c:v>7.678093295721003E-2</c:v>
                </c:pt>
                <c:pt idx="18">
                  <c:v>8.2268794367425249E-2</c:v>
                </c:pt>
                <c:pt idx="19">
                  <c:v>8.1387917612029112E-2</c:v>
                </c:pt>
                <c:pt idx="20">
                  <c:v>7.2874622631374703E-2</c:v>
                </c:pt>
                <c:pt idx="21">
                  <c:v>7.813304829996208E-2</c:v>
                </c:pt>
              </c:numCache>
            </c:numRef>
          </c:val>
        </c:ser>
        <c:ser>
          <c:idx val="2"/>
          <c:order val="2"/>
          <c:tx>
            <c:strRef>
              <c:f>'real econ shares in GDP '!$A$12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'real econ shares in GDP '!$B$8:$W$9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'real econ shares in GDP '!$B$12:$W$12</c:f>
              <c:numCache>
                <c:formatCode>0.0%</c:formatCode>
                <c:ptCount val="22"/>
                <c:pt idx="0">
                  <c:v>0.13979671592070347</c:v>
                </c:pt>
                <c:pt idx="1">
                  <c:v>0.1275844673143563</c:v>
                </c:pt>
                <c:pt idx="2">
                  <c:v>0.13314721944853142</c:v>
                </c:pt>
                <c:pt idx="3">
                  <c:v>0.13246697781150482</c:v>
                </c:pt>
                <c:pt idx="4">
                  <c:v>0.13666926717026187</c:v>
                </c:pt>
                <c:pt idx="5">
                  <c:v>0.12394798563096614</c:v>
                </c:pt>
                <c:pt idx="6">
                  <c:v>0.12951109023721874</c:v>
                </c:pt>
                <c:pt idx="7">
                  <c:v>0.13030282702854903</c:v>
                </c:pt>
                <c:pt idx="8">
                  <c:v>0.13010784614367549</c:v>
                </c:pt>
                <c:pt idx="9">
                  <c:v>0.12387830242326685</c:v>
                </c:pt>
                <c:pt idx="10">
                  <c:v>0.13183491098013281</c:v>
                </c:pt>
                <c:pt idx="11">
                  <c:v>0.13560437738875544</c:v>
                </c:pt>
                <c:pt idx="12">
                  <c:v>0.13530854166290124</c:v>
                </c:pt>
                <c:pt idx="13">
                  <c:v>0.13035363413775386</c:v>
                </c:pt>
                <c:pt idx="14">
                  <c:v>0.13626031227582328</c:v>
                </c:pt>
                <c:pt idx="15">
                  <c:v>0.1394189696207154</c:v>
                </c:pt>
                <c:pt idx="16">
                  <c:v>0.13268554663462173</c:v>
                </c:pt>
                <c:pt idx="17">
                  <c:v>0.12724987345035679</c:v>
                </c:pt>
                <c:pt idx="18">
                  <c:v>0.13417311317787251</c:v>
                </c:pt>
                <c:pt idx="19">
                  <c:v>0.13456639381881638</c:v>
                </c:pt>
                <c:pt idx="20">
                  <c:v>0.13033002352456266</c:v>
                </c:pt>
                <c:pt idx="21">
                  <c:v>0.12894079872626391</c:v>
                </c:pt>
              </c:numCache>
            </c:numRef>
          </c:val>
        </c:ser>
        <c:ser>
          <c:idx val="3"/>
          <c:order val="3"/>
          <c:tx>
            <c:strRef>
              <c:f>'real econ shares in GDP '!$A$13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cat>
            <c:multiLvlStrRef>
              <c:f>'real econ shares in GDP '!$B$8:$W$9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'real econ shares in GDP '!$B$13:$W$13</c:f>
              <c:numCache>
                <c:formatCode>0.0%</c:formatCode>
                <c:ptCount val="22"/>
                <c:pt idx="0">
                  <c:v>3.6906466573281893E-2</c:v>
                </c:pt>
                <c:pt idx="1">
                  <c:v>3.952850574801927E-2</c:v>
                </c:pt>
                <c:pt idx="2">
                  <c:v>3.851337157407133E-2</c:v>
                </c:pt>
                <c:pt idx="3">
                  <c:v>3.7437499917382731E-2</c:v>
                </c:pt>
                <c:pt idx="4">
                  <c:v>3.8072992810175371E-2</c:v>
                </c:pt>
                <c:pt idx="5">
                  <c:v>4.0526703108941617E-2</c:v>
                </c:pt>
                <c:pt idx="6">
                  <c:v>3.8691675715592885E-2</c:v>
                </c:pt>
                <c:pt idx="7">
                  <c:v>3.7911361200626173E-2</c:v>
                </c:pt>
                <c:pt idx="8">
                  <c:v>3.8985496246630433E-2</c:v>
                </c:pt>
                <c:pt idx="9">
                  <c:v>4.2521929678483443E-2</c:v>
                </c:pt>
                <c:pt idx="10">
                  <c:v>4.1580712890614963E-2</c:v>
                </c:pt>
                <c:pt idx="11">
                  <c:v>4.0618322041095778E-2</c:v>
                </c:pt>
                <c:pt idx="12">
                  <c:v>4.1553638842215954E-2</c:v>
                </c:pt>
                <c:pt idx="13">
                  <c:v>4.3592699885302684E-2</c:v>
                </c:pt>
                <c:pt idx="14">
                  <c:v>4.0292250992052643E-2</c:v>
                </c:pt>
                <c:pt idx="15">
                  <c:v>3.9108726648820431E-2</c:v>
                </c:pt>
                <c:pt idx="16">
                  <c:v>4.0326565016470799E-2</c:v>
                </c:pt>
                <c:pt idx="17">
                  <c:v>4.3215055465817755E-2</c:v>
                </c:pt>
                <c:pt idx="18">
                  <c:v>3.9757696155037006E-2</c:v>
                </c:pt>
                <c:pt idx="19">
                  <c:v>3.866032979243185E-2</c:v>
                </c:pt>
                <c:pt idx="20">
                  <c:v>3.9019422562971508E-2</c:v>
                </c:pt>
                <c:pt idx="21">
                  <c:v>4.1567824032611424E-2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102727680"/>
        <c:axId val="102729216"/>
      </c:barChart>
      <c:catAx>
        <c:axId val="10272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2729216"/>
        <c:crosses val="autoZero"/>
        <c:auto val="1"/>
        <c:lblAlgn val="ctr"/>
        <c:lblOffset val="100"/>
        <c:noMultiLvlLbl val="0"/>
      </c:catAx>
      <c:valAx>
        <c:axId val="102729216"/>
        <c:scaling>
          <c:orientation val="minMax"/>
          <c:max val="0.30000000000000004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2727680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Indices of growth by manufacturing industries, 1998 to 2016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'mfg industry groups growth'!$A$7</c:f>
              <c:strCache>
                <c:ptCount val="1"/>
                <c:pt idx="0">
                  <c:v>transport equipment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4"/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growth'!$B$7:$T$7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100.04755111745125</c:v>
                </c:pt>
                <c:pt idx="2">
                  <c:v>118.54493580599143</c:v>
                </c:pt>
                <c:pt idx="3">
                  <c:v>130.86067522586779</c:v>
                </c:pt>
                <c:pt idx="4">
                  <c:v>137.23252496433665</c:v>
                </c:pt>
                <c:pt idx="5">
                  <c:v>129.67189728958627</c:v>
                </c:pt>
                <c:pt idx="6">
                  <c:v>129.71944840703753</c:v>
                </c:pt>
                <c:pt idx="7">
                  <c:v>145.41131716595336</c:v>
                </c:pt>
                <c:pt idx="8">
                  <c:v>164.47931526390869</c:v>
                </c:pt>
                <c:pt idx="9">
                  <c:v>171.70708511650022</c:v>
                </c:pt>
                <c:pt idx="10">
                  <c:v>173.94198763670946</c:v>
                </c:pt>
                <c:pt idx="11">
                  <c:v>110.1283880171184</c:v>
                </c:pt>
                <c:pt idx="12">
                  <c:v>145.07845934379458</c:v>
                </c:pt>
                <c:pt idx="13">
                  <c:v>149.97622444127435</c:v>
                </c:pt>
                <c:pt idx="14">
                  <c:v>158.01236329053731</c:v>
                </c:pt>
                <c:pt idx="15">
                  <c:v>167.61768901569184</c:v>
                </c:pt>
                <c:pt idx="16">
                  <c:v>149.02520209224915</c:v>
                </c:pt>
                <c:pt idx="17">
                  <c:v>161.81645268663812</c:v>
                </c:pt>
                <c:pt idx="18">
                  <c:v>165.43033761293387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'mfg industry groups growth'!$A$9</c:f>
              <c:strCache>
                <c:ptCount val="1"/>
                <c:pt idx="0">
                  <c:v>petroleum/basic chems</c:v>
                </c:pt>
              </c:strCache>
            </c:strRef>
          </c:tx>
          <c:spPr>
            <a:ln w="22225"/>
          </c:spPr>
          <c:marker>
            <c:symbol val="circle"/>
            <c:size val="6"/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growth'!$B$9:$T$9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105.98764754975328</c:v>
                </c:pt>
                <c:pt idx="2">
                  <c:v>104.88012661083481</c:v>
                </c:pt>
                <c:pt idx="3">
                  <c:v>111.51820751216697</c:v>
                </c:pt>
                <c:pt idx="4">
                  <c:v>123.57036649516498</c:v>
                </c:pt>
                <c:pt idx="5">
                  <c:v>117.78844629535428</c:v>
                </c:pt>
                <c:pt idx="6">
                  <c:v>124.84029732012685</c:v>
                </c:pt>
                <c:pt idx="7">
                  <c:v>124.60117962143471</c:v>
                </c:pt>
                <c:pt idx="8">
                  <c:v>121.65755287365916</c:v>
                </c:pt>
                <c:pt idx="9">
                  <c:v>126.2054912464792</c:v>
                </c:pt>
                <c:pt idx="10">
                  <c:v>145.01888628086718</c:v>
                </c:pt>
                <c:pt idx="11">
                  <c:v>118.07543109989096</c:v>
                </c:pt>
                <c:pt idx="12">
                  <c:v>123.55127190769855</c:v>
                </c:pt>
                <c:pt idx="13">
                  <c:v>131.88944353588522</c:v>
                </c:pt>
                <c:pt idx="14">
                  <c:v>130.28103215374944</c:v>
                </c:pt>
                <c:pt idx="15">
                  <c:v>128.12947244010269</c:v>
                </c:pt>
                <c:pt idx="16">
                  <c:v>133.29957237114021</c:v>
                </c:pt>
                <c:pt idx="17">
                  <c:v>126.38430487731213</c:v>
                </c:pt>
                <c:pt idx="18">
                  <c:v>138.54856664589801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'mfg industry groups growth'!$A$5</c:f>
              <c:strCache>
                <c:ptCount val="1"/>
                <c:pt idx="0">
                  <c:v>consumer goods ex clothing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growth'!$B$5:$T$5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98.546375643335267</c:v>
                </c:pt>
                <c:pt idx="2">
                  <c:v>97.586736542888289</c:v>
                </c:pt>
                <c:pt idx="3">
                  <c:v>100.22011555024729</c:v>
                </c:pt>
                <c:pt idx="4">
                  <c:v>103.48956641745335</c:v>
                </c:pt>
                <c:pt idx="5">
                  <c:v>101.69596825062868</c:v>
                </c:pt>
                <c:pt idx="6">
                  <c:v>105.58846636401145</c:v>
                </c:pt>
                <c:pt idx="7">
                  <c:v>110.10285269261682</c:v>
                </c:pt>
                <c:pt idx="8">
                  <c:v>113.9944389826</c:v>
                </c:pt>
                <c:pt idx="9">
                  <c:v>121.7297865971523</c:v>
                </c:pt>
                <c:pt idx="10">
                  <c:v>123.84595346988949</c:v>
                </c:pt>
                <c:pt idx="11">
                  <c:v>115.9157193749909</c:v>
                </c:pt>
                <c:pt idx="12">
                  <c:v>121.78781838160242</c:v>
                </c:pt>
                <c:pt idx="13">
                  <c:v>123.16703826612752</c:v>
                </c:pt>
                <c:pt idx="14">
                  <c:v>127.07107019459092</c:v>
                </c:pt>
                <c:pt idx="15">
                  <c:v>130.77474410041845</c:v>
                </c:pt>
                <c:pt idx="16">
                  <c:v>129.07659018351896</c:v>
                </c:pt>
                <c:pt idx="17">
                  <c:v>130.57302224838742</c:v>
                </c:pt>
                <c:pt idx="18">
                  <c:v>131.13991072266802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'mfg industry groups growth'!$A$8</c:f>
              <c:strCache>
                <c:ptCount val="1"/>
                <c:pt idx="0">
                  <c:v>wood/metals/ machinery</c:v>
                </c:pt>
              </c:strCache>
            </c:strRef>
          </c:tx>
          <c:spPr>
            <a:ln w="47625">
              <a:solidFill>
                <a:srgbClr val="1F497D">
                  <a:lumMod val="75000"/>
                </a:srgbClr>
              </a:solidFill>
            </a:ln>
          </c:spPr>
          <c:marker>
            <c:symbol val="diamond"/>
            <c:size val="9"/>
            <c:spPr>
              <a:solidFill>
                <a:srgbClr val="1F497D">
                  <a:lumMod val="75000"/>
                </a:srgbClr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growth'!$B$8:$T$8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95.518305157211358</c:v>
                </c:pt>
                <c:pt idx="2">
                  <c:v>100.75346748100587</c:v>
                </c:pt>
                <c:pt idx="3">
                  <c:v>103.28644914908564</c:v>
                </c:pt>
                <c:pt idx="4">
                  <c:v>111.82387093704271</c:v>
                </c:pt>
                <c:pt idx="5">
                  <c:v>109.67574626919532</c:v>
                </c:pt>
                <c:pt idx="6">
                  <c:v>115.45895067539132</c:v>
                </c:pt>
                <c:pt idx="7">
                  <c:v>117.78413885413683</c:v>
                </c:pt>
                <c:pt idx="8">
                  <c:v>117.43852834088773</c:v>
                </c:pt>
                <c:pt idx="9">
                  <c:v>128.70734720143901</c:v>
                </c:pt>
                <c:pt idx="10">
                  <c:v>128.21638282686908</c:v>
                </c:pt>
                <c:pt idx="11">
                  <c:v>96.615883543343926</c:v>
                </c:pt>
                <c:pt idx="12">
                  <c:v>105.55967867582228</c:v>
                </c:pt>
                <c:pt idx="13">
                  <c:v>109.02291388734453</c:v>
                </c:pt>
                <c:pt idx="14">
                  <c:v>105.94174010589705</c:v>
                </c:pt>
                <c:pt idx="15">
                  <c:v>107.99405795468617</c:v>
                </c:pt>
                <c:pt idx="16">
                  <c:v>107.46577914891668</c:v>
                </c:pt>
                <c:pt idx="17">
                  <c:v>104.30506456345185</c:v>
                </c:pt>
                <c:pt idx="18">
                  <c:v>104.45584490520903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'mfg industry groups growth'!$A$6</c:f>
              <c:strCache>
                <c:ptCount val="1"/>
                <c:pt idx="0">
                  <c:v>clothing/textiles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'mfg industry groups growth'!$B$4:$T$4</c:f>
              <c:strCach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</c:strCache>
            </c:strRef>
          </c:cat>
          <c:val>
            <c:numRef>
              <c:f>'mfg industry groups growth'!$B$6:$T$6</c:f>
              <c:numCache>
                <c:formatCode>_ * #,##0_ ;_ * \-#,##0_ ;_ * "-"??_ ;_ @_ </c:formatCode>
                <c:ptCount val="19"/>
                <c:pt idx="0">
                  <c:v>100</c:v>
                </c:pt>
                <c:pt idx="1">
                  <c:v>96.169696969696986</c:v>
                </c:pt>
                <c:pt idx="2">
                  <c:v>98.836363636363643</c:v>
                </c:pt>
                <c:pt idx="3">
                  <c:v>95.006060606060615</c:v>
                </c:pt>
                <c:pt idx="4">
                  <c:v>103.56363636363636</c:v>
                </c:pt>
                <c:pt idx="5">
                  <c:v>92.145454545454555</c:v>
                </c:pt>
                <c:pt idx="6">
                  <c:v>95.466666666666683</c:v>
                </c:pt>
                <c:pt idx="7">
                  <c:v>91.369696969696975</c:v>
                </c:pt>
                <c:pt idx="8">
                  <c:v>89.696969696969703</c:v>
                </c:pt>
                <c:pt idx="9">
                  <c:v>89.696969696969703</c:v>
                </c:pt>
                <c:pt idx="10">
                  <c:v>96.266666666666666</c:v>
                </c:pt>
                <c:pt idx="11">
                  <c:v>79.345454545454558</c:v>
                </c:pt>
                <c:pt idx="12">
                  <c:v>75.466666666666669</c:v>
                </c:pt>
                <c:pt idx="13">
                  <c:v>70.836363636363629</c:v>
                </c:pt>
                <c:pt idx="14">
                  <c:v>70.109090909090895</c:v>
                </c:pt>
                <c:pt idx="15">
                  <c:v>71.27272727272728</c:v>
                </c:pt>
                <c:pt idx="16">
                  <c:v>70.884848484848476</c:v>
                </c:pt>
                <c:pt idx="17">
                  <c:v>73.115151515151524</c:v>
                </c:pt>
                <c:pt idx="18">
                  <c:v>70.521212121212102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42528"/>
        <c:axId val="194748416"/>
      </c:lineChart>
      <c:catAx>
        <c:axId val="1947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94748416"/>
        <c:crosses val="autoZero"/>
        <c:auto val="1"/>
        <c:lblAlgn val="ctr"/>
        <c:lblOffset val="100"/>
        <c:noMultiLvlLbl val="0"/>
      </c:catAx>
      <c:valAx>
        <c:axId val="194748416"/>
        <c:scaling>
          <c:orientation val="minMax"/>
          <c:max val="180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1998 = 100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474252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'BRICS growth'!$C$3</c:f>
              <c:strCache>
                <c:ptCount val="1"/>
                <c:pt idx="0">
                  <c:v>China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'BRICS growth'!$A$4:$A$18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'BRICS growth'!$C$4:$C$18</c:f>
              <c:numCache>
                <c:formatCode>0.0%</c:formatCode>
                <c:ptCount val="15"/>
                <c:pt idx="0">
                  <c:v>8.2983744105564056E-2</c:v>
                </c:pt>
                <c:pt idx="1">
                  <c:v>9.0909090905725798E-2</c:v>
                </c:pt>
                <c:pt idx="2">
                  <c:v>0.1001997336875344</c:v>
                </c:pt>
                <c:pt idx="3">
                  <c:v>0.10075642965487447</c:v>
                </c:pt>
                <c:pt idx="4">
                  <c:v>0.11352391423494951</c:v>
                </c:pt>
                <c:pt idx="5">
                  <c:v>0.12688225104469736</c:v>
                </c:pt>
                <c:pt idx="6">
                  <c:v>0.14194961672398534</c:v>
                </c:pt>
                <c:pt idx="7">
                  <c:v>9.6233774862005961E-2</c:v>
                </c:pt>
                <c:pt idx="8">
                  <c:v>9.2335510947285829E-2</c:v>
                </c:pt>
                <c:pt idx="9">
                  <c:v>0.1063170823365462</c:v>
                </c:pt>
                <c:pt idx="10">
                  <c:v>9.4845062015218959E-2</c:v>
                </c:pt>
                <c:pt idx="11">
                  <c:v>7.7502975931740103E-2</c:v>
                </c:pt>
                <c:pt idx="12">
                  <c:v>7.6838099695499984E-2</c:v>
                </c:pt>
                <c:pt idx="13">
                  <c:v>7.2685132413844833E-2</c:v>
                </c:pt>
                <c:pt idx="14">
                  <c:v>6.9000000000001768E-2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'BRICS growth'!$D$3</c:f>
              <c:strCache>
                <c:ptCount val="1"/>
                <c:pt idx="0">
                  <c:v>India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4"/>
          </c:marker>
          <c:cat>
            <c:numRef>
              <c:f>'BRICS growth'!$A$4:$A$18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'BRICS growth'!$D$4:$D$18</c:f>
              <c:numCache>
                <c:formatCode>0.0%</c:formatCode>
                <c:ptCount val="15"/>
                <c:pt idx="0">
                  <c:v>4.8239662642031646E-2</c:v>
                </c:pt>
                <c:pt idx="1">
                  <c:v>3.8039753212355691E-2</c:v>
                </c:pt>
                <c:pt idx="2">
                  <c:v>7.8603814752592746E-2</c:v>
                </c:pt>
                <c:pt idx="3">
                  <c:v>7.9229366131262816E-2</c:v>
                </c:pt>
                <c:pt idx="4">
                  <c:v>9.284831507372189E-2</c:v>
                </c:pt>
                <c:pt idx="5">
                  <c:v>9.2639588978073284E-2</c:v>
                </c:pt>
                <c:pt idx="6">
                  <c:v>8.6082124872760776E-2</c:v>
                </c:pt>
                <c:pt idx="7">
                  <c:v>3.8909570624335428E-2</c:v>
                </c:pt>
                <c:pt idx="8">
                  <c:v>8.4797866216655679E-2</c:v>
                </c:pt>
                <c:pt idx="9">
                  <c:v>0.10259962989110222</c:v>
                </c:pt>
                <c:pt idx="10">
                  <c:v>6.6383534501076161E-2</c:v>
                </c:pt>
                <c:pt idx="11">
                  <c:v>5.6185627733206477E-2</c:v>
                </c:pt>
                <c:pt idx="12">
                  <c:v>6.6388127357182039E-2</c:v>
                </c:pt>
                <c:pt idx="13">
                  <c:v>7.2434717458330911E-2</c:v>
                </c:pt>
                <c:pt idx="14">
                  <c:v>7.5701303678739576E-2</c:v>
                </c:pt>
              </c:numCache>
            </c:numRef>
          </c:val>
          <c:smooth val="1"/>
        </c:ser>
        <c:ser>
          <c:idx val="4"/>
          <c:order val="2"/>
          <c:tx>
            <c:strRef>
              <c:f>'BRICS growth'!$F$3</c:f>
              <c:strCache>
                <c:ptCount val="1"/>
                <c:pt idx="0">
                  <c:v>South Africa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'BRICS growth'!$A$4:$A$18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'BRICS growth'!$F$4:$F$18</c:f>
              <c:numCache>
                <c:formatCode>0.0%</c:formatCode>
                <c:ptCount val="15"/>
                <c:pt idx="0">
                  <c:v>2.7000000026392287E-2</c:v>
                </c:pt>
                <c:pt idx="1">
                  <c:v>3.7003744032864321E-2</c:v>
                </c:pt>
                <c:pt idx="2">
                  <c:v>2.9490754657419273E-2</c:v>
                </c:pt>
                <c:pt idx="3">
                  <c:v>4.5545599082035725E-2</c:v>
                </c:pt>
                <c:pt idx="4">
                  <c:v>5.2770519707346752E-2</c:v>
                </c:pt>
                <c:pt idx="5">
                  <c:v>5.5850459615114402E-2</c:v>
                </c:pt>
                <c:pt idx="6">
                  <c:v>5.3604740532845058E-2</c:v>
                </c:pt>
                <c:pt idx="7">
                  <c:v>3.1910438877832237E-2</c:v>
                </c:pt>
                <c:pt idx="8">
                  <c:v>-1.538089134774097E-2</c:v>
                </c:pt>
                <c:pt idx="9">
                  <c:v>3.0397470850071214E-2</c:v>
                </c:pt>
                <c:pt idx="10">
                  <c:v>3.2124517550539335E-2</c:v>
                </c:pt>
                <c:pt idx="11">
                  <c:v>2.2198240062575821E-2</c:v>
                </c:pt>
                <c:pt idx="12">
                  <c:v>2.2123544313780882E-2</c:v>
                </c:pt>
                <c:pt idx="13">
                  <c:v>1.5487006353245932E-2</c:v>
                </c:pt>
                <c:pt idx="14">
                  <c:v>1.2832957219377477E-2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'BRICS growth'!$E$3</c:f>
              <c:strCache>
                <c:ptCount val="1"/>
                <c:pt idx="0">
                  <c:v>Russian Federation</c:v>
                </c:pt>
              </c:strCache>
            </c:strRef>
          </c:tx>
          <c:spPr>
            <a:ln w="28575"/>
          </c:spPr>
          <c:marker>
            <c:symbol val="diamond"/>
            <c:size val="6"/>
          </c:marker>
          <c:cat>
            <c:numRef>
              <c:f>'BRICS growth'!$A$4:$A$18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'BRICS growth'!$E$4:$E$18</c:f>
              <c:numCache>
                <c:formatCode>0.0%</c:formatCode>
                <c:ptCount val="15"/>
                <c:pt idx="0">
                  <c:v>5.0919842312747508E-2</c:v>
                </c:pt>
                <c:pt idx="1">
                  <c:v>4.7436698968428746E-2</c:v>
                </c:pt>
                <c:pt idx="2">
                  <c:v>7.2958543311196708E-2</c:v>
                </c:pt>
                <c:pt idx="3">
                  <c:v>7.1759491922491925E-2</c:v>
                </c:pt>
                <c:pt idx="4">
                  <c:v>6.3761870270434576E-2</c:v>
                </c:pt>
                <c:pt idx="5">
                  <c:v>8.1534319728838511E-2</c:v>
                </c:pt>
                <c:pt idx="6">
                  <c:v>8.5350802093819594E-2</c:v>
                </c:pt>
                <c:pt idx="7">
                  <c:v>5.247953532233865E-2</c:v>
                </c:pt>
                <c:pt idx="8">
                  <c:v>-7.8208850269372618E-2</c:v>
                </c:pt>
                <c:pt idx="9">
                  <c:v>4.5037256257725457E-2</c:v>
                </c:pt>
                <c:pt idx="10">
                  <c:v>4.2641765648287304E-2</c:v>
                </c:pt>
                <c:pt idx="11">
                  <c:v>3.5179418654945921E-2</c:v>
                </c:pt>
                <c:pt idx="12">
                  <c:v>1.2794539109574572E-2</c:v>
                </c:pt>
                <c:pt idx="13">
                  <c:v>7.0637056042524189E-3</c:v>
                </c:pt>
                <c:pt idx="14">
                  <c:v>-3.7266734400142096E-2</c:v>
                </c:pt>
              </c:numCache>
            </c:numRef>
          </c:val>
          <c:smooth val="1"/>
        </c:ser>
        <c:ser>
          <c:idx val="0"/>
          <c:order val="4"/>
          <c:tx>
            <c:strRef>
              <c:f>'BRICS growth'!$B$3</c:f>
              <c:strCache>
                <c:ptCount val="1"/>
                <c:pt idx="0">
                  <c:v>Brazil</c:v>
                </c:pt>
              </c:strCache>
            </c:strRef>
          </c:tx>
          <c:spPr>
            <a:ln w="28575">
              <a:solidFill>
                <a:srgbClr val="1F497D">
                  <a:lumMod val="50000"/>
                </a:srgbClr>
              </a:solidFill>
            </a:ln>
          </c:spPr>
          <c:marker>
            <c:symbol val="triangle"/>
            <c:size val="5"/>
          </c:marker>
          <c:cat>
            <c:numRef>
              <c:f>'BRICS growth'!$A$4:$A$18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'BRICS growth'!$B$4:$B$18</c:f>
              <c:numCache>
                <c:formatCode>0.0%</c:formatCode>
                <c:ptCount val="15"/>
                <c:pt idx="0">
                  <c:v>1.6578179666289543E-2</c:v>
                </c:pt>
                <c:pt idx="1">
                  <c:v>3.0531609195401047E-2</c:v>
                </c:pt>
                <c:pt idx="2">
                  <c:v>1.1403190458226504E-2</c:v>
                </c:pt>
                <c:pt idx="3">
                  <c:v>5.7608807259759087E-2</c:v>
                </c:pt>
                <c:pt idx="4">
                  <c:v>3.202051526983922E-2</c:v>
                </c:pt>
                <c:pt idx="5">
                  <c:v>3.9605020290719606E-2</c:v>
                </c:pt>
                <c:pt idx="6">
                  <c:v>6.072283690379663E-2</c:v>
                </c:pt>
                <c:pt idx="7">
                  <c:v>5.0937670118104988E-2</c:v>
                </c:pt>
                <c:pt idx="8">
                  <c:v>-1.2614741452281919E-3</c:v>
                </c:pt>
                <c:pt idx="9">
                  <c:v>7.5287973813094308E-2</c:v>
                </c:pt>
                <c:pt idx="10">
                  <c:v>3.9102553481334471E-2</c:v>
                </c:pt>
                <c:pt idx="11">
                  <c:v>1.9154586225194094E-2</c:v>
                </c:pt>
                <c:pt idx="12">
                  <c:v>3.0151405108109371E-2</c:v>
                </c:pt>
                <c:pt idx="13">
                  <c:v>1.0337135910000938E-3</c:v>
                </c:pt>
                <c:pt idx="14">
                  <c:v>-3.8473624947110492E-2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86144"/>
        <c:axId val="228087680"/>
      </c:lineChart>
      <c:catAx>
        <c:axId val="2280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228087680"/>
        <c:crosses val="autoZero"/>
        <c:auto val="1"/>
        <c:lblAlgn val="ctr"/>
        <c:lblOffset val="100"/>
        <c:noMultiLvlLbl val="0"/>
      </c:catAx>
      <c:valAx>
        <c:axId val="228087680"/>
        <c:scaling>
          <c:orientation val="minMax"/>
          <c:max val="0.16000000000000003"/>
          <c:min val="-8.0000000000000016E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28086144"/>
        <c:crosses val="autoZero"/>
        <c:crossBetween val="between"/>
        <c:majorUnit val="2.0000000000000004E-2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'long term commodity prices'!$B$5</c:f>
              <c:strCache>
                <c:ptCount val="1"/>
                <c:pt idx="0">
                  <c:v>Coal</c:v>
                </c:pt>
              </c:strCache>
            </c:strRef>
          </c:tx>
          <c:spPr>
            <a:ln w="57150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'long term commodity prices'!$A$6:$A$121</c:f>
              <c:numCache>
                <c:formatCode>General</c:formatCode>
                <c:ptCount val="116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</c:numCache>
            </c:numRef>
          </c:cat>
          <c:val>
            <c:numRef>
              <c:f>'long term commodity prices'!$B$6:$B$121</c:f>
              <c:numCache>
                <c:formatCode>_ * #,##0_ ;_ * \-#,##0_ ;_ * "-"??_ ;_ @_ </c:formatCode>
                <c:ptCount val="116"/>
                <c:pt idx="0">
                  <c:v>91.474744361415773</c:v>
                </c:pt>
                <c:pt idx="1">
                  <c:v>91.233504487609764</c:v>
                </c:pt>
                <c:pt idx="2">
                  <c:v>96.148882746974223</c:v>
                </c:pt>
                <c:pt idx="3">
                  <c:v>104.07943453945198</c:v>
                </c:pt>
                <c:pt idx="4">
                  <c:v>91.258675128366704</c:v>
                </c:pt>
                <c:pt idx="5">
                  <c:v>88.971129525660558</c:v>
                </c:pt>
                <c:pt idx="6">
                  <c:v>91.137846815800998</c:v>
                </c:pt>
                <c:pt idx="7">
                  <c:v>89.593962443658043</c:v>
                </c:pt>
                <c:pt idx="8">
                  <c:v>89.897049563874987</c:v>
                </c:pt>
                <c:pt idx="9">
                  <c:v>86.857527520392793</c:v>
                </c:pt>
                <c:pt idx="10">
                  <c:v>87.066414995631348</c:v>
                </c:pt>
                <c:pt idx="11">
                  <c:v>86.289036290313206</c:v>
                </c:pt>
                <c:pt idx="12">
                  <c:v>87.591559121032418</c:v>
                </c:pt>
                <c:pt idx="13">
                  <c:v>88.00412805892131</c:v>
                </c:pt>
                <c:pt idx="14">
                  <c:v>86.447881474681608</c:v>
                </c:pt>
                <c:pt idx="15">
                  <c:v>83.063792606339277</c:v>
                </c:pt>
                <c:pt idx="16">
                  <c:v>88.822823273436597</c:v>
                </c:pt>
                <c:pt idx="17">
                  <c:v>126.21549765768245</c:v>
                </c:pt>
                <c:pt idx="18">
                  <c:v>122.65549349288516</c:v>
                </c:pt>
                <c:pt idx="19">
                  <c:v>103.04941104734276</c:v>
                </c:pt>
                <c:pt idx="20">
                  <c:v>133.97563390681216</c:v>
                </c:pt>
                <c:pt idx="21">
                  <c:v>115.59447632168896</c:v>
                </c:pt>
                <c:pt idx="22">
                  <c:v>128.93361231639668</c:v>
                </c:pt>
                <c:pt idx="23">
                  <c:v>112.40704808217058</c:v>
                </c:pt>
                <c:pt idx="24">
                  <c:v>92.112557468749074</c:v>
                </c:pt>
                <c:pt idx="25">
                  <c:v>83.318323257269157</c:v>
                </c:pt>
                <c:pt idx="26">
                  <c:v>83.327091663948508</c:v>
                </c:pt>
                <c:pt idx="27">
                  <c:v>82.024865706391935</c:v>
                </c:pt>
                <c:pt idx="28">
                  <c:v>77.740593399433038</c:v>
                </c:pt>
                <c:pt idx="29">
                  <c:v>74.396911962898287</c:v>
                </c:pt>
                <c:pt idx="30">
                  <c:v>72.882744845305808</c:v>
                </c:pt>
                <c:pt idx="31">
                  <c:v>72.395752652720049</c:v>
                </c:pt>
                <c:pt idx="32">
                  <c:v>68.661433510496735</c:v>
                </c:pt>
                <c:pt idx="33">
                  <c:v>74.027326804114637</c:v>
                </c:pt>
                <c:pt idx="34">
                  <c:v>93.572825115497182</c:v>
                </c:pt>
                <c:pt idx="35">
                  <c:v>92.298575677237224</c:v>
                </c:pt>
                <c:pt idx="36">
                  <c:v>90.916290488635454</c:v>
                </c:pt>
                <c:pt idx="37">
                  <c:v>96.725183004187187</c:v>
                </c:pt>
                <c:pt idx="38">
                  <c:v>99.086819433364653</c:v>
                </c:pt>
                <c:pt idx="39">
                  <c:v>94.843560056179101</c:v>
                </c:pt>
                <c:pt idx="40">
                  <c:v>97.469326750690527</c:v>
                </c:pt>
                <c:pt idx="41">
                  <c:v>106.44705192393951</c:v>
                </c:pt>
                <c:pt idx="42">
                  <c:v>103.66130421664354</c:v>
                </c:pt>
                <c:pt idx="43">
                  <c:v>111.3264721756434</c:v>
                </c:pt>
                <c:pt idx="44">
                  <c:v>118.78523294239616</c:v>
                </c:pt>
                <c:pt idx="45">
                  <c:v>121.71418389166074</c:v>
                </c:pt>
                <c:pt idx="46">
                  <c:v>126.04515400906524</c:v>
                </c:pt>
                <c:pt idx="47">
                  <c:v>133.32218784277967</c:v>
                </c:pt>
                <c:pt idx="48">
                  <c:v>148.36666445656326</c:v>
                </c:pt>
                <c:pt idx="49">
                  <c:v>146.49530580621638</c:v>
                </c:pt>
                <c:pt idx="50">
                  <c:v>143.91159901776689</c:v>
                </c:pt>
                <c:pt idx="51">
                  <c:v>135.58255514275194</c:v>
                </c:pt>
                <c:pt idx="52">
                  <c:v>132.13461066077127</c:v>
                </c:pt>
                <c:pt idx="53">
                  <c:v>131.67980495733437</c:v>
                </c:pt>
                <c:pt idx="54">
                  <c:v>120.43219461697723</c:v>
                </c:pt>
                <c:pt idx="55">
                  <c:v>120.08312497970577</c:v>
                </c:pt>
                <c:pt idx="56">
                  <c:v>126.71081677704193</c:v>
                </c:pt>
                <c:pt idx="57">
                  <c:v>128.93041933740059</c:v>
                </c:pt>
                <c:pt idx="58">
                  <c:v>120.07336580672316</c:v>
                </c:pt>
                <c:pt idx="59">
                  <c:v>117.12888411761197</c:v>
                </c:pt>
                <c:pt idx="60">
                  <c:v>113.38402372075269</c:v>
                </c:pt>
                <c:pt idx="61">
                  <c:v>109.62566844919783</c:v>
                </c:pt>
                <c:pt idx="62">
                  <c:v>106.03752981407509</c:v>
                </c:pt>
                <c:pt idx="63">
                  <c:v>102.46215886178398</c:v>
                </c:pt>
                <c:pt idx="64">
                  <c:v>102.48707421989937</c:v>
                </c:pt>
                <c:pt idx="65">
                  <c:v>100.54003416542676</c:v>
                </c:pt>
                <c:pt idx="66">
                  <c:v>100.1687695893273</c:v>
                </c:pt>
                <c:pt idx="67">
                  <c:v>99.057537099713628</c:v>
                </c:pt>
                <c:pt idx="68">
                  <c:v>96.301849075462258</c:v>
                </c:pt>
                <c:pt idx="69">
                  <c:v>97.613260454583155</c:v>
                </c:pt>
                <c:pt idx="70">
                  <c:v>115.65844266332329</c:v>
                </c:pt>
                <c:pt idx="71">
                  <c:v>125.49987657368547</c:v>
                </c:pt>
                <c:pt idx="72">
                  <c:v>132.55623084515088</c:v>
                </c:pt>
                <c:pt idx="73">
                  <c:v>139.72123049836159</c:v>
                </c:pt>
                <c:pt idx="74">
                  <c:v>231.41751645969029</c:v>
                </c:pt>
                <c:pt idx="75">
                  <c:v>262.0938045093352</c:v>
                </c:pt>
                <c:pt idx="76">
                  <c:v>251.83182908019117</c:v>
                </c:pt>
                <c:pt idx="77">
                  <c:v>242.23008113168288</c:v>
                </c:pt>
                <c:pt idx="78">
                  <c:v>247.52076583603312</c:v>
                </c:pt>
                <c:pt idx="79">
                  <c:v>268.33701793171207</c:v>
                </c:pt>
                <c:pt idx="80">
                  <c:v>252.48213475199762</c:v>
                </c:pt>
                <c:pt idx="81">
                  <c:v>247.09116903112277</c:v>
                </c:pt>
                <c:pt idx="82">
                  <c:v>237.5580085604866</c:v>
                </c:pt>
                <c:pt idx="83">
                  <c:v>222.71870089051856</c:v>
                </c:pt>
                <c:pt idx="84">
                  <c:v>210.20713897141894</c:v>
                </c:pt>
                <c:pt idx="85">
                  <c:v>203.97284629060931</c:v>
                </c:pt>
                <c:pt idx="86">
                  <c:v>187.62932402411937</c:v>
                </c:pt>
                <c:pt idx="87">
                  <c:v>176.94274341702385</c:v>
                </c:pt>
                <c:pt idx="88">
                  <c:v>166.7183652467933</c:v>
                </c:pt>
                <c:pt idx="89">
                  <c:v>157.55960729312758</c:v>
                </c:pt>
                <c:pt idx="90">
                  <c:v>149.64638568244573</c:v>
                </c:pt>
                <c:pt idx="91">
                  <c:v>143.9175126093341</c:v>
                </c:pt>
                <c:pt idx="92">
                  <c:v>136.10338095385663</c:v>
                </c:pt>
                <c:pt idx="93">
                  <c:v>129.03866405897395</c:v>
                </c:pt>
                <c:pt idx="94">
                  <c:v>123.55571202253121</c:v>
                </c:pt>
                <c:pt idx="95">
                  <c:v>119.58918178705919</c:v>
                </c:pt>
                <c:pt idx="96">
                  <c:v>114.38689832903816</c:v>
                </c:pt>
                <c:pt idx="97">
                  <c:v>109.46661248814844</c:v>
                </c:pt>
                <c:pt idx="98">
                  <c:v>108.79381168311548</c:v>
                </c:pt>
                <c:pt idx="99">
                  <c:v>102.37695078031213</c:v>
                </c:pt>
                <c:pt idx="100">
                  <c:v>100</c:v>
                </c:pt>
                <c:pt idx="101">
                  <c:v>102.10492720889694</c:v>
                </c:pt>
                <c:pt idx="102">
                  <c:v>105.31164656693331</c:v>
                </c:pt>
                <c:pt idx="103">
                  <c:v>103.58506616257088</c:v>
                </c:pt>
                <c:pt idx="104">
                  <c:v>115.35526043225074</c:v>
                </c:pt>
                <c:pt idx="105">
                  <c:v>134.35739887352787</c:v>
                </c:pt>
                <c:pt idx="106">
                  <c:v>139.07177363699103</c:v>
                </c:pt>
                <c:pt idx="107">
                  <c:v>140.31143972722808</c:v>
                </c:pt>
                <c:pt idx="108">
                  <c:v>170.19649023607096</c:v>
                </c:pt>
                <c:pt idx="109">
                  <c:v>184.25995355077188</c:v>
                </c:pt>
                <c:pt idx="110">
                  <c:v>210.72730281653631</c:v>
                </c:pt>
                <c:pt idx="111">
                  <c:v>237.19558417158936</c:v>
                </c:pt>
                <c:pt idx="112">
                  <c:v>190.56165940763628</c:v>
                </c:pt>
                <c:pt idx="113">
                  <c:v>188.76451012047593</c:v>
                </c:pt>
                <c:pt idx="114">
                  <c:v>169.63578113400408</c:v>
                </c:pt>
                <c:pt idx="115">
                  <c:v>144.32043048580172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'long term commodity prices'!$C$5</c:f>
              <c:strCache>
                <c:ptCount val="1"/>
                <c:pt idx="0">
                  <c:v>Iron ore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'long term commodity prices'!$A$6:$A$121</c:f>
              <c:numCache>
                <c:formatCode>General</c:formatCode>
                <c:ptCount val="116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</c:numCache>
            </c:numRef>
          </c:cat>
          <c:val>
            <c:numRef>
              <c:f>'long term commodity prices'!$C$6:$C$121</c:f>
              <c:numCache>
                <c:formatCode>_ * #,##0_ ;_ * \-#,##0_ ;_ * "-"??_ ;_ @_ </c:formatCode>
                <c:ptCount val="116"/>
                <c:pt idx="0">
                  <c:v>192.68898920061707</c:v>
                </c:pt>
                <c:pt idx="1">
                  <c:v>136.0803793181305</c:v>
                </c:pt>
                <c:pt idx="2">
                  <c:v>145.65278010150021</c:v>
                </c:pt>
                <c:pt idx="3">
                  <c:v>147.10324708961534</c:v>
                </c:pt>
                <c:pt idx="4">
                  <c:v>119.87657980543803</c:v>
                </c:pt>
                <c:pt idx="5">
                  <c:v>136.93121404618446</c:v>
                </c:pt>
                <c:pt idx="6">
                  <c:v>159.97173031790058</c:v>
                </c:pt>
                <c:pt idx="7">
                  <c:v>185.35981415771064</c:v>
                </c:pt>
                <c:pt idx="8">
                  <c:v>168.35697152987797</c:v>
                </c:pt>
                <c:pt idx="9">
                  <c:v>161.18493909191582</c:v>
                </c:pt>
                <c:pt idx="10">
                  <c:v>178.27437315354894</c:v>
                </c:pt>
                <c:pt idx="11">
                  <c:v>143.48912961139305</c:v>
                </c:pt>
                <c:pt idx="12">
                  <c:v>138.45868381989115</c:v>
                </c:pt>
                <c:pt idx="13">
                  <c:v>147.39341085271315</c:v>
                </c:pt>
                <c:pt idx="14">
                  <c:v>121.22783017735861</c:v>
                </c:pt>
                <c:pt idx="15">
                  <c:v>125.40232080607423</c:v>
                </c:pt>
                <c:pt idx="16">
                  <c:v>150.55079559363526</c:v>
                </c:pt>
                <c:pt idx="17">
                  <c:v>162.43514856873341</c:v>
                </c:pt>
                <c:pt idx="18">
                  <c:v>153.34321628215815</c:v>
                </c:pt>
                <c:pt idx="19">
                  <c:v>123.4574539588654</c:v>
                </c:pt>
                <c:pt idx="20">
                  <c:v>137.88469572482941</c:v>
                </c:pt>
                <c:pt idx="21">
                  <c:v>111.86176432376249</c:v>
                </c:pt>
                <c:pt idx="22">
                  <c:v>132.13518048564015</c:v>
                </c:pt>
                <c:pt idx="23">
                  <c:v>134.50497949619214</c:v>
                </c:pt>
                <c:pt idx="24">
                  <c:v>110.45967632258942</c:v>
                </c:pt>
                <c:pt idx="25">
                  <c:v>97.850860319187021</c:v>
                </c:pt>
                <c:pt idx="26">
                  <c:v>95.025620811982648</c:v>
                </c:pt>
                <c:pt idx="27">
                  <c:v>96.062443935681642</c:v>
                </c:pt>
                <c:pt idx="28">
                  <c:v>95.460161012232049</c:v>
                </c:pt>
                <c:pt idx="29">
                  <c:v>103.25282721731222</c:v>
                </c:pt>
                <c:pt idx="30">
                  <c:v>98.717448823283689</c:v>
                </c:pt>
                <c:pt idx="31">
                  <c:v>103.42500267220447</c:v>
                </c:pt>
                <c:pt idx="32">
                  <c:v>68.894071980659888</c:v>
                </c:pt>
                <c:pt idx="33">
                  <c:v>181.28050531151302</c:v>
                </c:pt>
                <c:pt idx="34">
                  <c:v>131.59421296698329</c:v>
                </c:pt>
                <c:pt idx="35">
                  <c:v>129.30774572740052</c:v>
                </c:pt>
                <c:pt idx="36">
                  <c:v>127.13178294573649</c:v>
                </c:pt>
                <c:pt idx="37">
                  <c:v>131.07145170693789</c:v>
                </c:pt>
                <c:pt idx="38">
                  <c:v>121.26693845214321</c:v>
                </c:pt>
                <c:pt idx="39">
                  <c:v>143.67538968975504</c:v>
                </c:pt>
                <c:pt idx="40">
                  <c:v>119.88264350478212</c:v>
                </c:pt>
                <c:pt idx="41">
                  <c:v>120.0760984543488</c:v>
                </c:pt>
                <c:pt idx="42">
                  <c:v>106.87259238122415</c:v>
                </c:pt>
                <c:pt idx="43">
                  <c:v>101.08079042882106</c:v>
                </c:pt>
                <c:pt idx="44">
                  <c:v>102.01242071881605</c:v>
                </c:pt>
                <c:pt idx="45">
                  <c:v>100.85788113695094</c:v>
                </c:pt>
                <c:pt idx="46">
                  <c:v>102.81473899692936</c:v>
                </c:pt>
                <c:pt idx="47">
                  <c:v>102.77529095792299</c:v>
                </c:pt>
                <c:pt idx="48">
                  <c:v>107.54461871281774</c:v>
                </c:pt>
                <c:pt idx="49">
                  <c:v>124.81302715616008</c:v>
                </c:pt>
                <c:pt idx="50">
                  <c:v>136.37101135749054</c:v>
                </c:pt>
                <c:pt idx="51">
                  <c:v>138.72925506203342</c:v>
                </c:pt>
                <c:pt idx="52">
                  <c:v>156.11351990540007</c:v>
                </c:pt>
                <c:pt idx="53">
                  <c:v>169.91697457074545</c:v>
                </c:pt>
                <c:pt idx="54">
                  <c:v>167.85368217054258</c:v>
                </c:pt>
                <c:pt idx="55">
                  <c:v>179.69588550983892</c:v>
                </c:pt>
                <c:pt idx="56">
                  <c:v>188.59284357513215</c:v>
                </c:pt>
                <c:pt idx="57">
                  <c:v>192.05254244289316</c:v>
                </c:pt>
                <c:pt idx="58">
                  <c:v>190.86252372221682</c:v>
                </c:pt>
                <c:pt idx="59">
                  <c:v>194.0983188183877</c:v>
                </c:pt>
                <c:pt idx="60">
                  <c:v>188.15460955042943</c:v>
                </c:pt>
                <c:pt idx="61">
                  <c:v>203.66792065663475</c:v>
                </c:pt>
                <c:pt idx="62">
                  <c:v>194.54187737284613</c:v>
                </c:pt>
                <c:pt idx="63">
                  <c:v>200.97367581608006</c:v>
                </c:pt>
                <c:pt idx="64">
                  <c:v>203.48050273928447</c:v>
                </c:pt>
                <c:pt idx="65">
                  <c:v>195.62221829221565</c:v>
                </c:pt>
                <c:pt idx="66">
                  <c:v>195.33880697531129</c:v>
                </c:pt>
                <c:pt idx="67">
                  <c:v>192.63890823005156</c:v>
                </c:pt>
                <c:pt idx="68">
                  <c:v>187.57417802726545</c:v>
                </c:pt>
                <c:pt idx="69">
                  <c:v>185.6533127009595</c:v>
                </c:pt>
                <c:pt idx="70">
                  <c:v>178.71769693195694</c:v>
                </c:pt>
                <c:pt idx="71">
                  <c:v>179.58815796271952</c:v>
                </c:pt>
                <c:pt idx="72">
                  <c:v>192.97602178322353</c:v>
                </c:pt>
                <c:pt idx="73">
                  <c:v>192.19923091008971</c:v>
                </c:pt>
                <c:pt idx="74">
                  <c:v>209.71718705066493</c:v>
                </c:pt>
                <c:pt idx="75">
                  <c:v>240.49725284218528</c:v>
                </c:pt>
                <c:pt idx="76">
                  <c:v>264.91369944699028</c:v>
                </c:pt>
                <c:pt idx="77">
                  <c:v>275.30187282012702</c:v>
                </c:pt>
                <c:pt idx="78">
                  <c:v>283.4734672628598</c:v>
                </c:pt>
                <c:pt idx="79">
                  <c:v>283.27420838260412</c:v>
                </c:pt>
                <c:pt idx="80">
                  <c:v>279.51862328291463</c:v>
                </c:pt>
                <c:pt idx="81">
                  <c:v>275.25645845641543</c:v>
                </c:pt>
                <c:pt idx="82">
                  <c:v>267.66839378238342</c:v>
                </c:pt>
                <c:pt idx="83">
                  <c:v>310.26664798729803</c:v>
                </c:pt>
                <c:pt idx="84">
                  <c:v>256.3130917474316</c:v>
                </c:pt>
                <c:pt idx="85">
                  <c:v>239.43546295495807</c:v>
                </c:pt>
                <c:pt idx="86">
                  <c:v>208.27109149550162</c:v>
                </c:pt>
                <c:pt idx="87">
                  <c:v>173.91090730429087</c:v>
                </c:pt>
                <c:pt idx="88">
                  <c:v>159.66698775285533</c:v>
                </c:pt>
                <c:pt idx="89">
                  <c:v>168.47524381095269</c:v>
                </c:pt>
                <c:pt idx="90">
                  <c:v>157.79612462411706</c:v>
                </c:pt>
                <c:pt idx="91">
                  <c:v>147.50367107195302</c:v>
                </c:pt>
                <c:pt idx="92">
                  <c:v>136.05728588241141</c:v>
                </c:pt>
                <c:pt idx="93">
                  <c:v>119.16955017301038</c:v>
                </c:pt>
                <c:pt idx="94">
                  <c:v>113.4921382167404</c:v>
                </c:pt>
                <c:pt idx="95">
                  <c:v>121.31325154123176</c:v>
                </c:pt>
                <c:pt idx="96">
                  <c:v>122.9386218447537</c:v>
                </c:pt>
                <c:pt idx="97">
                  <c:v>124.33963631094687</c:v>
                </c:pt>
                <c:pt idx="98">
                  <c:v>127.75574261663574</c:v>
                </c:pt>
                <c:pt idx="99">
                  <c:v>107.36759820207152</c:v>
                </c:pt>
                <c:pt idx="100">
                  <c:v>100</c:v>
                </c:pt>
                <c:pt idx="101">
                  <c:v>92.333854214541759</c:v>
                </c:pt>
                <c:pt idx="102">
                  <c:v>96.090851506650949</c:v>
                </c:pt>
                <c:pt idx="103">
                  <c:v>112.44944388270979</c:v>
                </c:pt>
                <c:pt idx="104">
                  <c:v>130.02573036059434</c:v>
                </c:pt>
                <c:pt idx="105">
                  <c:v>149.68742185546384</c:v>
                </c:pt>
                <c:pt idx="106">
                  <c:v>178.11692506459946</c:v>
                </c:pt>
                <c:pt idx="107">
                  <c:v>191.21272553114642</c:v>
                </c:pt>
                <c:pt idx="108">
                  <c:v>231.57411508009372</c:v>
                </c:pt>
                <c:pt idx="109">
                  <c:v>289.94864079122232</c:v>
                </c:pt>
                <c:pt idx="110">
                  <c:v>308.8364840912144</c:v>
                </c:pt>
                <c:pt idx="111">
                  <c:v>342.38495464581422</c:v>
                </c:pt>
                <c:pt idx="112">
                  <c:v>256.96077210923931</c:v>
                </c:pt>
                <c:pt idx="113">
                  <c:v>266.61169639332127</c:v>
                </c:pt>
                <c:pt idx="114">
                  <c:v>189.31693188960628</c:v>
                </c:pt>
                <c:pt idx="115">
                  <c:v>107.14632715293713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'long term commodity prices'!$D$5</c:f>
              <c:strCache>
                <c:ptCount val="1"/>
                <c:pt idx="0">
                  <c:v>Gold</c:v>
                </c:pt>
              </c:strCache>
            </c:strRef>
          </c:tx>
          <c:spPr>
            <a:ln w="28575">
              <a:solidFill>
                <a:srgbClr val="C0504D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'long term commodity prices'!$A$6:$A$121</c:f>
              <c:numCache>
                <c:formatCode>General</c:formatCode>
                <c:ptCount val="116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</c:numCache>
            </c:numRef>
          </c:cat>
          <c:val>
            <c:numRef>
              <c:f>'long term commodity prices'!$D$6:$D$121</c:f>
              <c:numCache>
                <c:formatCode>_ * #,##0_ ;_ * \-#,##0_ ;_ * "-"??_ ;_ @_ </c:formatCode>
                <c:ptCount val="116"/>
                <c:pt idx="0">
                  <c:v>156.17861990605257</c:v>
                </c:pt>
                <c:pt idx="1">
                  <c:v>154.28324830525096</c:v>
                </c:pt>
                <c:pt idx="2">
                  <c:v>152.43332926082351</c:v>
                </c:pt>
                <c:pt idx="3">
                  <c:v>149.03797960554138</c:v>
                </c:pt>
                <c:pt idx="4">
                  <c:v>147.31100417558144</c:v>
                </c:pt>
                <c:pt idx="5">
                  <c:v>149.03797960554138</c:v>
                </c:pt>
                <c:pt idx="6">
                  <c:v>145.79059243523716</c:v>
                </c:pt>
                <c:pt idx="7">
                  <c:v>139.54928277006235</c:v>
                </c:pt>
                <c:pt idx="8">
                  <c:v>142.52174507121839</c:v>
                </c:pt>
                <c:pt idx="9">
                  <c:v>144.13763787247936</c:v>
                </c:pt>
                <c:pt idx="10">
                  <c:v>138.03408968895417</c:v>
                </c:pt>
                <c:pt idx="11">
                  <c:v>138.03408968895417</c:v>
                </c:pt>
                <c:pt idx="12">
                  <c:v>135.24403893992212</c:v>
                </c:pt>
                <c:pt idx="13">
                  <c:v>132.42645479534042</c:v>
                </c:pt>
                <c:pt idx="14">
                  <c:v>131.19648772293789</c:v>
                </c:pt>
                <c:pt idx="15">
                  <c:v>130.5229944594731</c:v>
                </c:pt>
                <c:pt idx="16">
                  <c:v>119.48251560481842</c:v>
                </c:pt>
                <c:pt idx="17">
                  <c:v>99.164895946588757</c:v>
                </c:pt>
                <c:pt idx="18">
                  <c:v>84.415269989061613</c:v>
                </c:pt>
                <c:pt idx="19">
                  <c:v>73.485200348859408</c:v>
                </c:pt>
                <c:pt idx="20">
                  <c:v>63.437822656450507</c:v>
                </c:pt>
                <c:pt idx="21">
                  <c:v>71.022009275713287</c:v>
                </c:pt>
                <c:pt idx="22">
                  <c:v>75.807630652073215</c:v>
                </c:pt>
                <c:pt idx="23">
                  <c:v>74.475334858539426</c:v>
                </c:pt>
                <c:pt idx="24">
                  <c:v>74.344676376331449</c:v>
                </c:pt>
                <c:pt idx="25">
                  <c:v>72.52104769168669</c:v>
                </c:pt>
                <c:pt idx="26">
                  <c:v>71.824517855099884</c:v>
                </c:pt>
                <c:pt idx="27">
                  <c:v>73.189059645093153</c:v>
                </c:pt>
                <c:pt idx="28">
                  <c:v>74.214475542047182</c:v>
                </c:pt>
                <c:pt idx="29">
                  <c:v>74.214475542047182</c:v>
                </c:pt>
                <c:pt idx="30">
                  <c:v>76.125387187740614</c:v>
                </c:pt>
                <c:pt idx="31">
                  <c:v>83.473011558454886</c:v>
                </c:pt>
                <c:pt idx="32">
                  <c:v>102.49216515230322</c:v>
                </c:pt>
                <c:pt idx="33">
                  <c:v>160.04486131605503</c:v>
                </c:pt>
                <c:pt idx="34">
                  <c:v>160.76554473398926</c:v>
                </c:pt>
                <c:pt idx="35">
                  <c:v>156.78446059636681</c:v>
                </c:pt>
                <c:pt idx="36">
                  <c:v>155.31389927764192</c:v>
                </c:pt>
                <c:pt idx="37">
                  <c:v>149.90603370390784</c:v>
                </c:pt>
                <c:pt idx="38">
                  <c:v>152.77861206445112</c:v>
                </c:pt>
                <c:pt idx="39">
                  <c:v>153.09656693590276</c:v>
                </c:pt>
                <c:pt idx="40">
                  <c:v>151.05743496743139</c:v>
                </c:pt>
                <c:pt idx="41">
                  <c:v>147.27142292502671</c:v>
                </c:pt>
                <c:pt idx="42">
                  <c:v>135.68050728613389</c:v>
                </c:pt>
                <c:pt idx="43">
                  <c:v>128.80055979546293</c:v>
                </c:pt>
                <c:pt idx="44">
                  <c:v>128.9348041972049</c:v>
                </c:pt>
                <c:pt idx="45">
                  <c:v>130.62546070496671</c:v>
                </c:pt>
                <c:pt idx="46">
                  <c:v>121.77317120820335</c:v>
                </c:pt>
                <c:pt idx="47">
                  <c:v>117.29362682130329</c:v>
                </c:pt>
                <c:pt idx="48">
                  <c:v>107.48779615705577</c:v>
                </c:pt>
                <c:pt idx="49">
                  <c:v>102.82952312551797</c:v>
                </c:pt>
                <c:pt idx="50">
                  <c:v>105.16776253703219</c:v>
                </c:pt>
                <c:pt idx="51">
                  <c:v>94.310150698203671</c:v>
                </c:pt>
                <c:pt idx="52">
                  <c:v>88.434154785306802</c:v>
                </c:pt>
                <c:pt idx="53">
                  <c:v>81.890777502494075</c:v>
                </c:pt>
                <c:pt idx="54">
                  <c:v>80.627154621100388</c:v>
                </c:pt>
                <c:pt idx="55">
                  <c:v>80.727269962853157</c:v>
                </c:pt>
                <c:pt idx="56">
                  <c:v>79.595801957617994</c:v>
                </c:pt>
                <c:pt idx="57">
                  <c:v>77.016934991708823</c:v>
                </c:pt>
                <c:pt idx="58">
                  <c:v>74.966345782040207</c:v>
                </c:pt>
                <c:pt idx="59">
                  <c:v>74.340550482949055</c:v>
                </c:pt>
                <c:pt idx="60">
                  <c:v>74.033919972855827</c:v>
                </c:pt>
                <c:pt idx="61">
                  <c:v>72.734869448478022</c:v>
                </c:pt>
                <c:pt idx="62">
                  <c:v>71.89560466855788</c:v>
                </c:pt>
                <c:pt idx="63">
                  <c:v>70.825192353073902</c:v>
                </c:pt>
                <c:pt idx="64">
                  <c:v>70.042989797613743</c:v>
                </c:pt>
                <c:pt idx="65">
                  <c:v>68.974725505057108</c:v>
                </c:pt>
                <c:pt idx="66">
                  <c:v>67.014933128057734</c:v>
                </c:pt>
                <c:pt idx="67">
                  <c:v>70.044011010006841</c:v>
                </c:pt>
                <c:pt idx="68">
                  <c:v>77.042388606334427</c:v>
                </c:pt>
                <c:pt idx="69">
                  <c:v>66.949735638987875</c:v>
                </c:pt>
                <c:pt idx="70">
                  <c:v>63.624914668166724</c:v>
                </c:pt>
                <c:pt idx="71">
                  <c:v>78.110162574728363</c:v>
                </c:pt>
                <c:pt idx="72">
                  <c:v>124.85300253286253</c:v>
                </c:pt>
                <c:pt idx="73">
                  <c:v>188.599362543935</c:v>
                </c:pt>
                <c:pt idx="74">
                  <c:v>211.50806116082208</c:v>
                </c:pt>
                <c:pt idx="75">
                  <c:v>149.67494315297691</c:v>
                </c:pt>
                <c:pt idx="76">
                  <c:v>147.68576103909473</c:v>
                </c:pt>
                <c:pt idx="77">
                  <c:v>177.73434854904593</c:v>
                </c:pt>
                <c:pt idx="78">
                  <c:v>230.98691746156859</c:v>
                </c:pt>
                <c:pt idx="79">
                  <c:v>453.31562164733327</c:v>
                </c:pt>
                <c:pt idx="80">
                  <c:v>387.96688070905719</c:v>
                </c:pt>
                <c:pt idx="81">
                  <c:v>253.58209480097025</c:v>
                </c:pt>
                <c:pt idx="82">
                  <c:v>274.37664925512991</c:v>
                </c:pt>
                <c:pt idx="83">
                  <c:v>237.21508190199421</c:v>
                </c:pt>
                <c:pt idx="84">
                  <c:v>190.00331100071099</c:v>
                </c:pt>
                <c:pt idx="85">
                  <c:v>195.97828254027948</c:v>
                </c:pt>
                <c:pt idx="86">
                  <c:v>239.30421245977129</c:v>
                </c:pt>
                <c:pt idx="87">
                  <c:v>246.43681007980152</c:v>
                </c:pt>
                <c:pt idx="88">
                  <c:v>201.83428511216519</c:v>
                </c:pt>
                <c:pt idx="89">
                  <c:v>190.09293993282154</c:v>
                </c:pt>
                <c:pt idx="90">
                  <c:v>174.81904344553186</c:v>
                </c:pt>
                <c:pt idx="91">
                  <c:v>157.9359331565262</c:v>
                </c:pt>
                <c:pt idx="92">
                  <c:v>154.71423043060909</c:v>
                </c:pt>
                <c:pt idx="93">
                  <c:v>161.64742811631641</c:v>
                </c:pt>
                <c:pt idx="94">
                  <c:v>159.58471710717129</c:v>
                </c:pt>
                <c:pt idx="95">
                  <c:v>157.37777029550358</c:v>
                </c:pt>
                <c:pt idx="96">
                  <c:v>138.03515374117862</c:v>
                </c:pt>
                <c:pt idx="97">
                  <c:v>114.86711168902917</c:v>
                </c:pt>
                <c:pt idx="98">
                  <c:v>109.88548894263906</c:v>
                </c:pt>
                <c:pt idx="99">
                  <c:v>103.31320231865449</c:v>
                </c:pt>
                <c:pt idx="100">
                  <c:v>100</c:v>
                </c:pt>
                <c:pt idx="101">
                  <c:v>94.421865775220297</c:v>
                </c:pt>
                <c:pt idx="102">
                  <c:v>106.22087131595464</c:v>
                </c:pt>
                <c:pt idx="103">
                  <c:v>121.84310222087906</c:v>
                </c:pt>
                <c:pt idx="104">
                  <c:v>133.81751369242005</c:v>
                </c:pt>
                <c:pt idx="105">
                  <c:v>140.49526856293983</c:v>
                </c:pt>
                <c:pt idx="106">
                  <c:v>184.67823319360346</c:v>
                </c:pt>
                <c:pt idx="107">
                  <c:v>206.92029896997516</c:v>
                </c:pt>
                <c:pt idx="108">
                  <c:v>249.86779439251049</c:v>
                </c:pt>
                <c:pt idx="109">
                  <c:v>279.62248607092698</c:v>
                </c:pt>
                <c:pt idx="110">
                  <c:v>346.45846116266489</c:v>
                </c:pt>
                <c:pt idx="111">
                  <c:v>431.03344750149358</c:v>
                </c:pt>
                <c:pt idx="112">
                  <c:v>447.0989741717579</c:v>
                </c:pt>
                <c:pt idx="113">
                  <c:v>372.45762760297362</c:v>
                </c:pt>
                <c:pt idx="114">
                  <c:v>331.72338868045568</c:v>
                </c:pt>
                <c:pt idx="115">
                  <c:v>301.66867346104596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'long term commodity prices'!$E$5</c:f>
              <c:strCache>
                <c:ptCount val="1"/>
                <c:pt idx="0">
                  <c:v>Platinum</c:v>
                </c:pt>
              </c:strCache>
            </c:strRef>
          </c:tx>
          <c:spPr>
            <a:ln w="38100"/>
          </c:spPr>
          <c:marker>
            <c:symbol val="diamond"/>
            <c:size val="4"/>
          </c:marker>
          <c:cat>
            <c:numRef>
              <c:f>'long term commodity prices'!$A$6:$A$121</c:f>
              <c:numCache>
                <c:formatCode>General</c:formatCode>
                <c:ptCount val="116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</c:numCache>
            </c:numRef>
          </c:cat>
          <c:val>
            <c:numRef>
              <c:f>'long term commodity prices'!$E$6:$E$121</c:f>
              <c:numCache>
                <c:formatCode>_ * #,##0_ ;_ * \-#,##0_ ;_ * "-"??_ ;_ @_ </c:formatCode>
                <c:ptCount val="116"/>
                <c:pt idx="0">
                  <c:v>73.215230244034032</c:v>
                </c:pt>
                <c:pt idx="1">
                  <c:v>82.156773429485895</c:v>
                </c:pt>
                <c:pt idx="2">
                  <c:v>93.56036273704386</c:v>
                </c:pt>
                <c:pt idx="3">
                  <c:v>89.836102803344858</c:v>
                </c:pt>
                <c:pt idx="4">
                  <c:v>83.432501135066417</c:v>
                </c:pt>
                <c:pt idx="5">
                  <c:v>93.873680457427767</c:v>
                </c:pt>
                <c:pt idx="6">
                  <c:v>108.98435534251709</c:v>
                </c:pt>
                <c:pt idx="7">
                  <c:v>137.0438507533604</c:v>
                </c:pt>
                <c:pt idx="8">
                  <c:v>93.871700143275703</c:v>
                </c:pt>
                <c:pt idx="9">
                  <c:v>97.864622258505065</c:v>
                </c:pt>
                <c:pt idx="10">
                  <c:v>112.18416087728751</c:v>
                </c:pt>
                <c:pt idx="11">
                  <c:v>147.9368223730437</c:v>
                </c:pt>
                <c:pt idx="12">
                  <c:v>153.12634641891844</c:v>
                </c:pt>
                <c:pt idx="13">
                  <c:v>147.7089634850673</c:v>
                </c:pt>
                <c:pt idx="14">
                  <c:v>147.20935299298679</c:v>
                </c:pt>
                <c:pt idx="15">
                  <c:v>152.91230449909639</c:v>
                </c:pt>
                <c:pt idx="16">
                  <c:v>247.68192783483514</c:v>
                </c:pt>
                <c:pt idx="17">
                  <c:v>253.43858228971553</c:v>
                </c:pt>
                <c:pt idx="18">
                  <c:v>222.30281505186031</c:v>
                </c:pt>
                <c:pt idx="19">
                  <c:v>209.32135903082863</c:v>
                </c:pt>
                <c:pt idx="20">
                  <c:v>174.85833243124782</c:v>
                </c:pt>
                <c:pt idx="21">
                  <c:v>132.45304386542571</c:v>
                </c:pt>
                <c:pt idx="22">
                  <c:v>183.93322080459157</c:v>
                </c:pt>
                <c:pt idx="23">
                  <c:v>215.72209423762945</c:v>
                </c:pt>
                <c:pt idx="24">
                  <c:v>219.55521904709684</c:v>
                </c:pt>
                <c:pt idx="25">
                  <c:v>214.66986942891592</c:v>
                </c:pt>
                <c:pt idx="26">
                  <c:v>195.44910723585315</c:v>
                </c:pt>
                <c:pt idx="27">
                  <c:v>142.78720403922421</c:v>
                </c:pt>
                <c:pt idx="28">
                  <c:v>140.2745417062676</c:v>
                </c:pt>
                <c:pt idx="29">
                  <c:v>117.81161539121629</c:v>
                </c:pt>
                <c:pt idx="30">
                  <c:v>80.330030395043579</c:v>
                </c:pt>
                <c:pt idx="31">
                  <c:v>68.435609939154673</c:v>
                </c:pt>
                <c:pt idx="32">
                  <c:v>78.78018503742787</c:v>
                </c:pt>
                <c:pt idx="33">
                  <c:v>74.35750272064837</c:v>
                </c:pt>
                <c:pt idx="34">
                  <c:v>82.903608060772214</c:v>
                </c:pt>
                <c:pt idx="35">
                  <c:v>73.946395520033079</c:v>
                </c:pt>
                <c:pt idx="36">
                  <c:v>93.607890360586921</c:v>
                </c:pt>
                <c:pt idx="37">
                  <c:v>109.39894158407417</c:v>
                </c:pt>
                <c:pt idx="38">
                  <c:v>77.394484241924175</c:v>
                </c:pt>
                <c:pt idx="39">
                  <c:v>80.197992806049243</c:v>
                </c:pt>
                <c:pt idx="40">
                  <c:v>82.451342118527052</c:v>
                </c:pt>
                <c:pt idx="41">
                  <c:v>75.081139410025003</c:v>
                </c:pt>
                <c:pt idx="42">
                  <c:v>68.14502728014655</c:v>
                </c:pt>
                <c:pt idx="43">
                  <c:v>63.965519318736305</c:v>
                </c:pt>
                <c:pt idx="44">
                  <c:v>62.837794517594773</c:v>
                </c:pt>
                <c:pt idx="45">
                  <c:v>61.441399083870451</c:v>
                </c:pt>
                <c:pt idx="46">
                  <c:v>93.823684641387217</c:v>
                </c:pt>
                <c:pt idx="47">
                  <c:v>85.550802920572991</c:v>
                </c:pt>
                <c:pt idx="48">
                  <c:v>114.95330009185982</c:v>
                </c:pt>
                <c:pt idx="49">
                  <c:v>98.858272667920204</c:v>
                </c:pt>
                <c:pt idx="50">
                  <c:v>101.82774634476037</c:v>
                </c:pt>
                <c:pt idx="51">
                  <c:v>111.28778652934636</c:v>
                </c:pt>
                <c:pt idx="52">
                  <c:v>112.56123819573378</c:v>
                </c:pt>
                <c:pt idx="53">
                  <c:v>108.56178421305185</c:v>
                </c:pt>
                <c:pt idx="54">
                  <c:v>101.28132668817416</c:v>
                </c:pt>
                <c:pt idx="55">
                  <c:v>100.36652144596701</c:v>
                </c:pt>
                <c:pt idx="56">
                  <c:v>120.05680382640298</c:v>
                </c:pt>
                <c:pt idx="57">
                  <c:v>101.57614948163017</c:v>
                </c:pt>
                <c:pt idx="58">
                  <c:v>72.853765653479712</c:v>
                </c:pt>
                <c:pt idx="59">
                  <c:v>80.829212698372203</c:v>
                </c:pt>
                <c:pt idx="60">
                  <c:v>88.766138205717155</c:v>
                </c:pt>
                <c:pt idx="61">
                  <c:v>88.184131802002767</c:v>
                </c:pt>
                <c:pt idx="62">
                  <c:v>87.193298860407225</c:v>
                </c:pt>
                <c:pt idx="63">
                  <c:v>83.516903352079595</c:v>
                </c:pt>
                <c:pt idx="64">
                  <c:v>90.101700159220741</c:v>
                </c:pt>
                <c:pt idx="65">
                  <c:v>98.161061952978827</c:v>
                </c:pt>
                <c:pt idx="66">
                  <c:v>96.952321250445991</c:v>
                </c:pt>
                <c:pt idx="67">
                  <c:v>104.30163664667957</c:v>
                </c:pt>
                <c:pt idx="68">
                  <c:v>106.2361136868893</c:v>
                </c:pt>
                <c:pt idx="69">
                  <c:v>106.9940605029027</c:v>
                </c:pt>
                <c:pt idx="70">
                  <c:v>107.79589290498086</c:v>
                </c:pt>
                <c:pt idx="71">
                  <c:v>95.974425095039734</c:v>
                </c:pt>
                <c:pt idx="72">
                  <c:v>95.98448981305107</c:v>
                </c:pt>
                <c:pt idx="73">
                  <c:v>108.18405664883983</c:v>
                </c:pt>
                <c:pt idx="74">
                  <c:v>118.48772128386649</c:v>
                </c:pt>
                <c:pt idx="75">
                  <c:v>99.698321177944493</c:v>
                </c:pt>
                <c:pt idx="76">
                  <c:v>93.449565546244457</c:v>
                </c:pt>
                <c:pt idx="77">
                  <c:v>87.431370118315655</c:v>
                </c:pt>
                <c:pt idx="78">
                  <c:v>114.86327845422457</c:v>
                </c:pt>
                <c:pt idx="79">
                  <c:v>153.19347715239292</c:v>
                </c:pt>
                <c:pt idx="80">
                  <c:v>168.29867449399546</c:v>
                </c:pt>
                <c:pt idx="81">
                  <c:v>165.06385199512729</c:v>
                </c:pt>
                <c:pt idx="82">
                  <c:v>155.5363322478438</c:v>
                </c:pt>
                <c:pt idx="83">
                  <c:v>150.69534198711773</c:v>
                </c:pt>
                <c:pt idx="84">
                  <c:v>144.45867239573556</c:v>
                </c:pt>
                <c:pt idx="85">
                  <c:v>87.585807483207262</c:v>
                </c:pt>
                <c:pt idx="86">
                  <c:v>134.68736311164409</c:v>
                </c:pt>
                <c:pt idx="87">
                  <c:v>154.75629659590771</c:v>
                </c:pt>
                <c:pt idx="88">
                  <c:v>141.69880928677188</c:v>
                </c:pt>
                <c:pt idx="89">
                  <c:v>129.5599492916827</c:v>
                </c:pt>
                <c:pt idx="90">
                  <c:v>113.51179278118144</c:v>
                </c:pt>
                <c:pt idx="91">
                  <c:v>86.362092419021195</c:v>
                </c:pt>
                <c:pt idx="92">
                  <c:v>81.858261512361551</c:v>
                </c:pt>
                <c:pt idx="93">
                  <c:v>82.64065591063347</c:v>
                </c:pt>
                <c:pt idx="94">
                  <c:v>87.036059402064609</c:v>
                </c:pt>
                <c:pt idx="95">
                  <c:v>87.682716535678168</c:v>
                </c:pt>
                <c:pt idx="96">
                  <c:v>79.566695727022605</c:v>
                </c:pt>
                <c:pt idx="97">
                  <c:v>77.944444034061462</c:v>
                </c:pt>
                <c:pt idx="98">
                  <c:v>72.26711491573505</c:v>
                </c:pt>
                <c:pt idx="99">
                  <c:v>71.803674321593405</c:v>
                </c:pt>
                <c:pt idx="100">
                  <c:v>100</c:v>
                </c:pt>
                <c:pt idx="101">
                  <c:v>94.554074158459784</c:v>
                </c:pt>
                <c:pt idx="102">
                  <c:v>94.857709480572652</c:v>
                </c:pt>
                <c:pt idx="103">
                  <c:v>118.92285152113568</c:v>
                </c:pt>
                <c:pt idx="104">
                  <c:v>141.64274895040259</c:v>
                </c:pt>
                <c:pt idx="105">
                  <c:v>145.35753582532902</c:v>
                </c:pt>
                <c:pt idx="106">
                  <c:v>179.3509778872488</c:v>
                </c:pt>
                <c:pt idx="107">
                  <c:v>198.92450424032415</c:v>
                </c:pt>
                <c:pt idx="108">
                  <c:v>231.33497383442383</c:v>
                </c:pt>
                <c:pt idx="109">
                  <c:v>177.55974298963656</c:v>
                </c:pt>
                <c:pt idx="110">
                  <c:v>233.55272348808373</c:v>
                </c:pt>
                <c:pt idx="111">
                  <c:v>242.29332197903597</c:v>
                </c:pt>
                <c:pt idx="112">
                  <c:v>213.89641786031217</c:v>
                </c:pt>
                <c:pt idx="113">
                  <c:v>201.96147959286085</c:v>
                </c:pt>
                <c:pt idx="114">
                  <c:v>186.80133844462844</c:v>
                </c:pt>
                <c:pt idx="115">
                  <c:v>140.99828296256817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554944"/>
        <c:axId val="241556480"/>
      </c:lineChart>
      <c:catAx>
        <c:axId val="2415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41556480"/>
        <c:crosses val="autoZero"/>
        <c:auto val="1"/>
        <c:lblAlgn val="ctr"/>
        <c:lblOffset val="100"/>
        <c:noMultiLvlLbl val="0"/>
      </c:catAx>
      <c:valAx>
        <c:axId val="241556480"/>
        <c:scaling>
          <c:orientation val="minMax"/>
          <c:max val="500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2000 = 100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4155494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 exports to Af rand'!$A$10</c:f>
              <c:strCache>
                <c:ptCount val="1"/>
                <c:pt idx="0">
                  <c:v>Namibia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 exports to Af rand'!$B$9:$G$9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 rand'!$B$10:$G$10</c:f>
              <c:numCache>
                <c:formatCode>_ * #,##0_ ;_ * \-#,##0_ ;_ * "-"??_ ;_ @_ </c:formatCode>
                <c:ptCount val="6"/>
                <c:pt idx="0">
                  <c:v>36.720234861678009</c:v>
                </c:pt>
                <c:pt idx="1">
                  <c:v>38.202410576673877</c:v>
                </c:pt>
                <c:pt idx="2">
                  <c:v>39.152545935582829</c:v>
                </c:pt>
                <c:pt idx="3">
                  <c:v>45.135509366537711</c:v>
                </c:pt>
                <c:pt idx="4">
                  <c:v>51.270135681859621</c:v>
                </c:pt>
                <c:pt idx="5">
                  <c:v>48.779018000000001</c:v>
                </c:pt>
              </c:numCache>
            </c:numRef>
          </c:val>
        </c:ser>
        <c:ser>
          <c:idx val="1"/>
          <c:order val="1"/>
          <c:tx>
            <c:strRef>
              <c:f>'SA exports to Af rand'!$A$11</c:f>
              <c:strCache>
                <c:ptCount val="1"/>
                <c:pt idx="0">
                  <c:v>Botswana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numRef>
              <c:f>'SA exports to Af rand'!$B$9:$G$9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 rand'!$B$11:$G$11</c:f>
              <c:numCache>
                <c:formatCode>_ * #,##0_ ;_ * \-#,##0_ ;_ * "-"??_ ;_ @_ </c:formatCode>
                <c:ptCount val="6"/>
                <c:pt idx="0">
                  <c:v>39.562196555555559</c:v>
                </c:pt>
                <c:pt idx="1">
                  <c:v>40.700361049676033</c:v>
                </c:pt>
                <c:pt idx="2">
                  <c:v>48.405027848670763</c:v>
                </c:pt>
                <c:pt idx="3">
                  <c:v>49.020360650870401</c:v>
                </c:pt>
                <c:pt idx="4">
                  <c:v>54.052593525979944</c:v>
                </c:pt>
                <c:pt idx="5">
                  <c:v>48.099052999999998</c:v>
                </c:pt>
              </c:numCache>
            </c:numRef>
          </c:val>
        </c:ser>
        <c:ser>
          <c:idx val="2"/>
          <c:order val="2"/>
          <c:tx>
            <c:strRef>
              <c:f>'SA exports to Af rand'!$A$12</c:f>
              <c:strCache>
                <c:ptCount val="1"/>
                <c:pt idx="0">
                  <c:v>Zambia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 exports to Af rand'!$B$9:$G$9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 rand'!$B$12:$G$12</c:f>
              <c:numCache>
                <c:formatCode>_ * #,##0_ ;_ * \-#,##0_ ;_ * "-"??_ ;_ @_ </c:formatCode>
                <c:ptCount val="6"/>
                <c:pt idx="0">
                  <c:v>16.466256573696146</c:v>
                </c:pt>
                <c:pt idx="1">
                  <c:v>21.129928713822896</c:v>
                </c:pt>
                <c:pt idx="2">
                  <c:v>25.457562966257672</c:v>
                </c:pt>
                <c:pt idx="3">
                  <c:v>28.844751562862669</c:v>
                </c:pt>
                <c:pt idx="4">
                  <c:v>30.757512856882403</c:v>
                </c:pt>
                <c:pt idx="5">
                  <c:v>27.795748</c:v>
                </c:pt>
              </c:numCache>
            </c:numRef>
          </c:val>
        </c:ser>
        <c:ser>
          <c:idx val="3"/>
          <c:order val="3"/>
          <c:tx>
            <c:strRef>
              <c:f>'SA exports to Af rand'!$A$13</c:f>
              <c:strCache>
                <c:ptCount val="1"/>
                <c:pt idx="0">
                  <c:v>Mozambique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 exports to Af rand'!$B$9:$G$9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 rand'!$B$13:$G$13</c:f>
              <c:numCache>
                <c:formatCode>_ * #,##0_ ;_ * \-#,##0_ ;_ * "-"??_ ;_ @_ </c:formatCode>
                <c:ptCount val="6"/>
                <c:pt idx="0">
                  <c:v>17.881883453514742</c:v>
                </c:pt>
                <c:pt idx="1">
                  <c:v>21.450631647948168</c:v>
                </c:pt>
                <c:pt idx="2">
                  <c:v>22.575161348670758</c:v>
                </c:pt>
                <c:pt idx="3">
                  <c:v>30.125492428433269</c:v>
                </c:pt>
                <c:pt idx="4">
                  <c:v>33.978439420237009</c:v>
                </c:pt>
                <c:pt idx="5">
                  <c:v>27.189285999999999</c:v>
                </c:pt>
              </c:numCache>
            </c:numRef>
          </c:val>
        </c:ser>
        <c:ser>
          <c:idx val="4"/>
          <c:order val="4"/>
          <c:tx>
            <c:strRef>
              <c:f>'SA exports to Af rand'!$A$14</c:f>
              <c:strCache>
                <c:ptCount val="1"/>
                <c:pt idx="0">
                  <c:v>Zimbabwe</c:v>
                </c:pt>
              </c:strCache>
            </c:strRef>
          </c:tx>
          <c:invertIfNegative val="0"/>
          <c:cat>
            <c:numRef>
              <c:f>'SA exports to Af rand'!$B$9:$G$9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 rand'!$B$14:$G$14</c:f>
              <c:numCache>
                <c:formatCode>_ * #,##0_ ;_ * \-#,##0_ ;_ * "-"??_ ;_ @_ </c:formatCode>
                <c:ptCount val="6"/>
                <c:pt idx="0">
                  <c:v>20.192410917233563</c:v>
                </c:pt>
                <c:pt idx="1">
                  <c:v>21.635490640388774</c:v>
                </c:pt>
                <c:pt idx="2">
                  <c:v>23.199790808793459</c:v>
                </c:pt>
                <c:pt idx="3">
                  <c:v>25.523867088974853</c:v>
                </c:pt>
                <c:pt idx="4">
                  <c:v>25.878147671832266</c:v>
                </c:pt>
                <c:pt idx="5">
                  <c:v>22.748080000000002</c:v>
                </c:pt>
              </c:numCache>
            </c:numRef>
          </c:val>
        </c:ser>
        <c:ser>
          <c:idx val="5"/>
          <c:order val="5"/>
          <c:tx>
            <c:strRef>
              <c:f>'SA exports to Af rand'!$A$15</c:f>
              <c:strCache>
                <c:ptCount val="1"/>
                <c:pt idx="0">
                  <c:v>Other SADC</c:v>
                </c:pt>
              </c:strCache>
            </c:strRef>
          </c:tx>
          <c:invertIfNegative val="0"/>
          <c:cat>
            <c:numRef>
              <c:f>'SA exports to Af rand'!$B$9:$G$9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 rand'!$B$15:$G$15</c:f>
              <c:numCache>
                <c:formatCode>_ * #,##0_ ;_ * \-#,##0_ ;_ * "-"??_ ;_ @_ </c:formatCode>
                <c:ptCount val="6"/>
                <c:pt idx="0">
                  <c:v>58.288079541950118</c:v>
                </c:pt>
                <c:pt idx="1">
                  <c:v>59.294779375809945</c:v>
                </c:pt>
                <c:pt idx="2">
                  <c:v>68.797646400817996</c:v>
                </c:pt>
                <c:pt idx="3">
                  <c:v>72.86180725241779</c:v>
                </c:pt>
                <c:pt idx="4">
                  <c:v>74.207708893345483</c:v>
                </c:pt>
                <c:pt idx="5">
                  <c:v>62.365113000000001</c:v>
                </c:pt>
              </c:numCache>
            </c:numRef>
          </c:val>
        </c:ser>
        <c:ser>
          <c:idx val="6"/>
          <c:order val="6"/>
          <c:tx>
            <c:strRef>
              <c:f>'SA exports to Af rand'!$A$16</c:f>
              <c:strCache>
                <c:ptCount val="1"/>
                <c:pt idx="0">
                  <c:v>Other Africa </c:v>
                </c:pt>
              </c:strCache>
            </c:strRef>
          </c:tx>
          <c:invertIfNegative val="0"/>
          <c:cat>
            <c:numRef>
              <c:f>'SA exports to Af rand'!$B$9:$G$9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 rand'!$B$16:$G$16</c:f>
              <c:numCache>
                <c:formatCode>_ * #,##0_ ;_ * \-#,##0_ ;_ * "-"??_ ;_ @_ </c:formatCode>
                <c:ptCount val="6"/>
                <c:pt idx="0">
                  <c:v>32.003254581632653</c:v>
                </c:pt>
                <c:pt idx="1">
                  <c:v>35.019706058315343</c:v>
                </c:pt>
                <c:pt idx="2">
                  <c:v>37.599229981595094</c:v>
                </c:pt>
                <c:pt idx="3">
                  <c:v>40.116024383945842</c:v>
                </c:pt>
                <c:pt idx="4">
                  <c:v>42.613647217866905</c:v>
                </c:pt>
                <c:pt idx="5">
                  <c:v>38.790453999999997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264003968"/>
        <c:axId val="264005504"/>
      </c:barChart>
      <c:catAx>
        <c:axId val="2640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4005504"/>
        <c:crosses val="autoZero"/>
        <c:auto val="1"/>
        <c:lblAlgn val="ctr"/>
        <c:lblOffset val="100"/>
        <c:noMultiLvlLbl val="0"/>
      </c:catAx>
      <c:valAx>
        <c:axId val="264005504"/>
        <c:scaling>
          <c:orientation val="minMax"/>
          <c:max val="32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ZA" sz="1600"/>
                  <a:t>billions of constant (2016) rand (a)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4003968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 exports to africa usd'!$A$14</c:f>
              <c:strCache>
                <c:ptCount val="1"/>
                <c:pt idx="0">
                  <c:v>Namibia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 exports to africa usd'!$B$13:$G$13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africa usd'!$B$14:$G$14</c:f>
              <c:numCache>
                <c:formatCode>_ * #,##0.0_ ;_ * \-#,##0.0_ ;_ * "-"??_ ;_ @_ </c:formatCode>
                <c:ptCount val="6"/>
                <c:pt idx="0">
                  <c:v>3.8743859999999999</c:v>
                </c:pt>
                <c:pt idx="1">
                  <c:v>4.2891849999999998</c:v>
                </c:pt>
                <c:pt idx="2">
                  <c:v>4.0817959999999998</c:v>
                </c:pt>
                <c:pt idx="3">
                  <c:v>4.2371489999999996</c:v>
                </c:pt>
                <c:pt idx="4">
                  <c:v>4.5291610000000002</c:v>
                </c:pt>
                <c:pt idx="5">
                  <c:v>3.8457750000000002</c:v>
                </c:pt>
              </c:numCache>
            </c:numRef>
          </c:val>
        </c:ser>
        <c:ser>
          <c:idx val="1"/>
          <c:order val="1"/>
          <c:tx>
            <c:strRef>
              <c:f>'SA exports to africa usd'!$A$15</c:f>
              <c:strCache>
                <c:ptCount val="1"/>
                <c:pt idx="0">
                  <c:v>Botswana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numRef>
              <c:f>'SA exports to africa usd'!$B$13:$G$13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africa usd'!$B$15:$G$15</c:f>
              <c:numCache>
                <c:formatCode>_ * #,##0.0_ ;_ * \-#,##0.0_ ;_ * "-"??_ ;_ @_ </c:formatCode>
                <c:ptCount val="6"/>
                <c:pt idx="0">
                  <c:v>4.1742439999999998</c:v>
                </c:pt>
                <c:pt idx="1">
                  <c:v>4.5696430000000001</c:v>
                </c:pt>
                <c:pt idx="2">
                  <c:v>5.0464010000000004</c:v>
                </c:pt>
                <c:pt idx="3">
                  <c:v>4.6018439999999998</c:v>
                </c:pt>
                <c:pt idx="4">
                  <c:v>4.7749610000000002</c:v>
                </c:pt>
                <c:pt idx="5">
                  <c:v>3.7921659999999999</c:v>
                </c:pt>
              </c:numCache>
            </c:numRef>
          </c:val>
        </c:ser>
        <c:ser>
          <c:idx val="2"/>
          <c:order val="2"/>
          <c:tx>
            <c:strRef>
              <c:f>'SA exports to africa usd'!$A$16</c:f>
              <c:strCache>
                <c:ptCount val="1"/>
                <c:pt idx="0">
                  <c:v>Zambia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 exports to africa usd'!$B$13:$G$13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africa usd'!$B$16:$G$16</c:f>
              <c:numCache>
                <c:formatCode>_ * #,##0.0_ ;_ * \-#,##0.0_ ;_ * "-"??_ ;_ @_ </c:formatCode>
                <c:ptCount val="6"/>
                <c:pt idx="0">
                  <c:v>1.7373700000000001</c:v>
                </c:pt>
                <c:pt idx="1">
                  <c:v>2.3723679999999998</c:v>
                </c:pt>
                <c:pt idx="2">
                  <c:v>2.6540439999999998</c:v>
                </c:pt>
                <c:pt idx="3">
                  <c:v>2.7078350000000002</c:v>
                </c:pt>
                <c:pt idx="4">
                  <c:v>2.7170930000000002</c:v>
                </c:pt>
                <c:pt idx="5">
                  <c:v>2.1914380000000002</c:v>
                </c:pt>
              </c:numCache>
            </c:numRef>
          </c:val>
        </c:ser>
        <c:ser>
          <c:idx val="3"/>
          <c:order val="3"/>
          <c:tx>
            <c:strRef>
              <c:f>'SA exports to africa usd'!$A$17</c:f>
              <c:strCache>
                <c:ptCount val="1"/>
                <c:pt idx="0">
                  <c:v>Mozambique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'SA exports to africa usd'!$B$13:$G$13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africa usd'!$B$17:$G$17</c:f>
              <c:numCache>
                <c:formatCode>_ * #,##0.0_ ;_ * \-#,##0.0_ ;_ * "-"??_ ;_ @_ </c:formatCode>
                <c:ptCount val="6"/>
                <c:pt idx="0">
                  <c:v>1.8867339999999999</c:v>
                </c:pt>
                <c:pt idx="1">
                  <c:v>2.4083749999999999</c:v>
                </c:pt>
                <c:pt idx="2">
                  <c:v>2.3535430000000002</c:v>
                </c:pt>
                <c:pt idx="3">
                  <c:v>2.8280660000000002</c:v>
                </c:pt>
                <c:pt idx="4">
                  <c:v>3.001627</c:v>
                </c:pt>
                <c:pt idx="5">
                  <c:v>2.143624</c:v>
                </c:pt>
              </c:numCache>
            </c:numRef>
          </c:val>
        </c:ser>
        <c:ser>
          <c:idx val="4"/>
          <c:order val="4"/>
          <c:tx>
            <c:strRef>
              <c:f>'SA exports to africa usd'!$A$18</c:f>
              <c:strCache>
                <c:ptCount val="1"/>
                <c:pt idx="0">
                  <c:v>Zimbabwe</c:v>
                </c:pt>
              </c:strCache>
            </c:strRef>
          </c:tx>
          <c:invertIfNegative val="0"/>
          <c:cat>
            <c:numRef>
              <c:f>'SA exports to africa usd'!$B$13:$G$13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africa usd'!$B$18:$G$18</c:f>
              <c:numCache>
                <c:formatCode>_ * #,##0.0_ ;_ * \-#,##0.0_ ;_ * "-"??_ ;_ @_ </c:formatCode>
                <c:ptCount val="6"/>
                <c:pt idx="0">
                  <c:v>2.1305200000000002</c:v>
                </c:pt>
                <c:pt idx="1">
                  <c:v>2.4291299999999998</c:v>
                </c:pt>
                <c:pt idx="2">
                  <c:v>2.418663</c:v>
                </c:pt>
                <c:pt idx="3">
                  <c:v>2.396083</c:v>
                </c:pt>
                <c:pt idx="4">
                  <c:v>2.286054</c:v>
                </c:pt>
                <c:pt idx="5">
                  <c:v>1.7934760000000001</c:v>
                </c:pt>
              </c:numCache>
            </c:numRef>
          </c:val>
        </c:ser>
        <c:ser>
          <c:idx val="5"/>
          <c:order val="5"/>
          <c:tx>
            <c:strRef>
              <c:f>'SA exports to africa usd'!$A$19</c:f>
              <c:strCache>
                <c:ptCount val="1"/>
                <c:pt idx="0">
                  <c:v>Other SADC</c:v>
                </c:pt>
              </c:strCache>
            </c:strRef>
          </c:tx>
          <c:invertIfNegative val="0"/>
          <c:cat>
            <c:numRef>
              <c:f>'SA exports to africa usd'!$B$13:$G$13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africa usd'!$B$19:$G$19</c:f>
              <c:numCache>
                <c:formatCode>_ * #,##0.0_ ;_ * \-#,##0.0_ ;_ * "-"??_ ;_ @_ </c:formatCode>
                <c:ptCount val="6"/>
                <c:pt idx="0">
                  <c:v>6.150029</c:v>
                </c:pt>
                <c:pt idx="1">
                  <c:v>6.6573359999999999</c:v>
                </c:pt>
                <c:pt idx="2">
                  <c:v>7.1724059999999996</c:v>
                </c:pt>
                <c:pt idx="3">
                  <c:v>6.839988</c:v>
                </c:pt>
                <c:pt idx="4">
                  <c:v>6.555447</c:v>
                </c:pt>
                <c:pt idx="5">
                  <c:v>4.9169130000000001</c:v>
                </c:pt>
              </c:numCache>
            </c:numRef>
          </c:val>
        </c:ser>
        <c:ser>
          <c:idx val="6"/>
          <c:order val="6"/>
          <c:tx>
            <c:strRef>
              <c:f>'SA exports to africa usd'!$A$20</c:f>
              <c:strCache>
                <c:ptCount val="1"/>
                <c:pt idx="0">
                  <c:v>Other Africa</c:v>
                </c:pt>
              </c:strCache>
            </c:strRef>
          </c:tx>
          <c:invertIfNegative val="0"/>
          <c:cat>
            <c:numRef>
              <c:f>'SA exports to africa usd'!$B$13:$G$13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'SA exports to africa usd'!$B$20:$G$20</c:f>
              <c:numCache>
                <c:formatCode>_ * #,##0.0_ ;_ * \-#,##0.0_ ;_ * "-"??_ ;_ @_ </c:formatCode>
                <c:ptCount val="6"/>
                <c:pt idx="0">
                  <c:v>3.3766929999999999</c:v>
                </c:pt>
                <c:pt idx="1">
                  <c:v>3.9318460000000002</c:v>
                </c:pt>
                <c:pt idx="2">
                  <c:v>3.9198569999999999</c:v>
                </c:pt>
                <c:pt idx="3">
                  <c:v>3.7659389999999999</c:v>
                </c:pt>
                <c:pt idx="4">
                  <c:v>3.7644540000000002</c:v>
                </c:pt>
                <c:pt idx="5">
                  <c:v>3.0582690000000001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264565120"/>
        <c:axId val="264566656"/>
      </c:barChart>
      <c:catAx>
        <c:axId val="2645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4566656"/>
        <c:crosses val="autoZero"/>
        <c:auto val="1"/>
        <c:lblAlgn val="ctr"/>
        <c:lblOffset val="100"/>
        <c:noMultiLvlLbl val="0"/>
      </c:catAx>
      <c:valAx>
        <c:axId val="26456665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,##0.0_ ;_ * \-#,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4565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493672576275801"/>
          <c:y val="0.29707031966414549"/>
          <c:w val="0.16687111235152244"/>
          <c:h val="0.60431197309926721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'share of SA exports to SADC'!$B$3</c:f>
              <c:strCache>
                <c:ptCount val="1"/>
                <c:pt idx="0">
                  <c:v>% of SA total exports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'share of SA exports to SADC'!$A$4:$A$10</c:f>
              <c:strCache>
                <c:ptCount val="7"/>
                <c:pt idx="0">
                  <c:v>Structural steel products</c:v>
                </c:pt>
                <c:pt idx="1">
                  <c:v>Consumer goods</c:v>
                </c:pt>
                <c:pt idx="2">
                  <c:v>Machinery and equipment</c:v>
                </c:pt>
                <c:pt idx="3">
                  <c:v>Petroleum and heavy chemicals</c:v>
                </c:pt>
                <c:pt idx="4">
                  <c:v>Auto</c:v>
                </c:pt>
                <c:pt idx="5">
                  <c:v>Metals and wood, ex structural steel</c:v>
                </c:pt>
                <c:pt idx="6">
                  <c:v>All products</c:v>
                </c:pt>
              </c:strCache>
            </c:strRef>
          </c:cat>
          <c:val>
            <c:numRef>
              <c:f>'share of SA exports to SADC'!$B$4:$B$10</c:f>
              <c:numCache>
                <c:formatCode>0%</c:formatCode>
                <c:ptCount val="7"/>
                <c:pt idx="0">
                  <c:v>0.68316756870324191</c:v>
                </c:pt>
                <c:pt idx="1">
                  <c:v>0.57816878308050834</c:v>
                </c:pt>
                <c:pt idx="2">
                  <c:v>0.46038399120859524</c:v>
                </c:pt>
                <c:pt idx="3">
                  <c:v>0.289285486470718</c:v>
                </c:pt>
                <c:pt idx="4">
                  <c:v>0.21380063983368794</c:v>
                </c:pt>
                <c:pt idx="5">
                  <c:v>8.1511562825468648E-2</c:v>
                </c:pt>
                <c:pt idx="6">
                  <c:v>0.26831970909984271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224557696"/>
        <c:axId val="224563584"/>
      </c:barChart>
      <c:catAx>
        <c:axId val="22455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24563584"/>
        <c:crosses val="autoZero"/>
        <c:auto val="1"/>
        <c:lblAlgn val="ctr"/>
        <c:lblOffset val="100"/>
        <c:noMultiLvlLbl val="0"/>
      </c:catAx>
      <c:valAx>
        <c:axId val="224563584"/>
        <c:scaling>
          <c:orientation val="minMax"/>
          <c:max val="0.70000000000000007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2455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'sales in constant rand Q2 2016'!$B$4</c:f>
              <c:strCache>
                <c:ptCount val="1"/>
                <c:pt idx="0">
                  <c:v>Q2 2010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'sales in constant rand Q2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 and non-metallic minerals</c:v>
                </c:pt>
                <c:pt idx="9">
                  <c:v>Clothing and 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  <c:pt idx="13">
                  <c:v>Other manufacturing groups</c:v>
                </c:pt>
              </c:strCache>
            </c:strRef>
          </c:cat>
          <c:val>
            <c:numRef>
              <c:f>'sales in constant rand Q2 2016'!$B$5:$B$18</c:f>
              <c:numCache>
                <c:formatCode>_ * #,##0_ ;_ * \-#,##0_ ;_ * "-"??_ ;_ @_ </c:formatCode>
                <c:ptCount val="14"/>
                <c:pt idx="0">
                  <c:v>108.01543532123735</c:v>
                </c:pt>
                <c:pt idx="1">
                  <c:v>83.404691783048534</c:v>
                </c:pt>
                <c:pt idx="2">
                  <c:v>65.826718251207637</c:v>
                </c:pt>
                <c:pt idx="3">
                  <c:v>64.582543599876118</c:v>
                </c:pt>
                <c:pt idx="4">
                  <c:v>31.438157837582629</c:v>
                </c:pt>
                <c:pt idx="5">
                  <c:v>22.220903716393668</c:v>
                </c:pt>
                <c:pt idx="6">
                  <c:v>24.06871380180597</c:v>
                </c:pt>
                <c:pt idx="7">
                  <c:v>13.747364051967558</c:v>
                </c:pt>
                <c:pt idx="8">
                  <c:v>15.041210101213174</c:v>
                </c:pt>
                <c:pt idx="9">
                  <c:v>14.6117480938263</c:v>
                </c:pt>
                <c:pt idx="10">
                  <c:v>14.192635143373034</c:v>
                </c:pt>
                <c:pt idx="11">
                  <c:v>4.8166574223632805</c:v>
                </c:pt>
                <c:pt idx="12">
                  <c:v>3.82268380787837</c:v>
                </c:pt>
                <c:pt idx="13">
                  <c:v>17.836839702127666</c:v>
                </c:pt>
              </c:numCache>
            </c:numRef>
          </c:val>
        </c:ser>
        <c:ser>
          <c:idx val="1"/>
          <c:order val="1"/>
          <c:tx>
            <c:strRef>
              <c:f>'sales in constant rand Q2 2016'!$C$4</c:f>
              <c:strCache>
                <c:ptCount val="1"/>
                <c:pt idx="0">
                  <c:v>Q2 2014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strRef>
              <c:f>'sales in constant rand Q2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 and non-metallic minerals</c:v>
                </c:pt>
                <c:pt idx="9">
                  <c:v>Clothing and 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  <c:pt idx="13">
                  <c:v>Other manufacturing groups</c:v>
                </c:pt>
              </c:strCache>
            </c:strRef>
          </c:cat>
          <c:val>
            <c:numRef>
              <c:f>'sales in constant rand Q2 2016'!$C$5:$C$18</c:f>
              <c:numCache>
                <c:formatCode>_ * #,##0_ ;_ * \-#,##0_ ;_ * "-"??_ ;_ @_ </c:formatCode>
                <c:ptCount val="14"/>
                <c:pt idx="0">
                  <c:v>118.7808532897085</c:v>
                </c:pt>
                <c:pt idx="1">
                  <c:v>85.87223402286007</c:v>
                </c:pt>
                <c:pt idx="2">
                  <c:v>70.780525641369593</c:v>
                </c:pt>
                <c:pt idx="3">
                  <c:v>68.114071033137208</c:v>
                </c:pt>
                <c:pt idx="4">
                  <c:v>33.540940717658167</c:v>
                </c:pt>
                <c:pt idx="5">
                  <c:v>23.423855962039557</c:v>
                </c:pt>
                <c:pt idx="6">
                  <c:v>26.128655847214677</c:v>
                </c:pt>
                <c:pt idx="7">
                  <c:v>14.143266293781915</c:v>
                </c:pt>
                <c:pt idx="8">
                  <c:v>14.84677616221837</c:v>
                </c:pt>
                <c:pt idx="9">
                  <c:v>13.556799930240668</c:v>
                </c:pt>
                <c:pt idx="10">
                  <c:v>14.663572299057071</c:v>
                </c:pt>
                <c:pt idx="11">
                  <c:v>7.2217294348144536</c:v>
                </c:pt>
                <c:pt idx="12">
                  <c:v>4.4652792328956465</c:v>
                </c:pt>
                <c:pt idx="13">
                  <c:v>15.894448127659574</c:v>
                </c:pt>
              </c:numCache>
            </c:numRef>
          </c:val>
        </c:ser>
        <c:ser>
          <c:idx val="2"/>
          <c:order val="2"/>
          <c:tx>
            <c:strRef>
              <c:f>'sales in constant rand Q2 2016'!$D$4</c:f>
              <c:strCache>
                <c:ptCount val="1"/>
                <c:pt idx="0">
                  <c:v>Q2 2015</c:v>
                </c:pt>
              </c:strCache>
            </c:strRef>
          </c:tx>
          <c:invertIfNegative val="0"/>
          <c:cat>
            <c:strRef>
              <c:f>'sales in constant rand Q2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 and non-metallic minerals</c:v>
                </c:pt>
                <c:pt idx="9">
                  <c:v>Clothing and 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  <c:pt idx="13">
                  <c:v>Other manufacturing groups</c:v>
                </c:pt>
              </c:strCache>
            </c:strRef>
          </c:cat>
          <c:val>
            <c:numRef>
              <c:f>'sales in constant rand Q2 2016'!$D$5:$D$18</c:f>
              <c:numCache>
                <c:formatCode>_ * #,##0_ ;_ * \-#,##0_ ;_ * "-"??_ ;_ @_ </c:formatCode>
                <c:ptCount val="14"/>
                <c:pt idx="0">
                  <c:v>121.34576830904223</c:v>
                </c:pt>
                <c:pt idx="1">
                  <c:v>78.711536944490149</c:v>
                </c:pt>
                <c:pt idx="2">
                  <c:v>72.088300935862492</c:v>
                </c:pt>
                <c:pt idx="3">
                  <c:v>73.041291943016404</c:v>
                </c:pt>
                <c:pt idx="4">
                  <c:v>28.164860349386213</c:v>
                </c:pt>
                <c:pt idx="5">
                  <c:v>23.414718310658888</c:v>
                </c:pt>
                <c:pt idx="6">
                  <c:v>24.635198513393288</c:v>
                </c:pt>
                <c:pt idx="7">
                  <c:v>13.952141073595676</c:v>
                </c:pt>
                <c:pt idx="8">
                  <c:v>14.757037421143849</c:v>
                </c:pt>
                <c:pt idx="9">
                  <c:v>13.642723310080221</c:v>
                </c:pt>
                <c:pt idx="10">
                  <c:v>13.070562613529228</c:v>
                </c:pt>
                <c:pt idx="11">
                  <c:v>6.3179955371093754</c:v>
                </c:pt>
                <c:pt idx="12">
                  <c:v>4.0276059709744301</c:v>
                </c:pt>
                <c:pt idx="13">
                  <c:v>15.47399141489362</c:v>
                </c:pt>
              </c:numCache>
            </c:numRef>
          </c:val>
        </c:ser>
        <c:ser>
          <c:idx val="3"/>
          <c:order val="3"/>
          <c:tx>
            <c:strRef>
              <c:f>'sales in constant rand Q2 2016'!$E$4</c:f>
              <c:strCache>
                <c:ptCount val="1"/>
                <c:pt idx="0">
                  <c:v>Q1 2016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cat>
            <c:strRef>
              <c:f>'sales in constant rand Q2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 and non-metallic minerals</c:v>
                </c:pt>
                <c:pt idx="9">
                  <c:v>Clothing and 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  <c:pt idx="13">
                  <c:v>Other manufacturing groups</c:v>
                </c:pt>
              </c:strCache>
            </c:strRef>
          </c:cat>
          <c:val>
            <c:numRef>
              <c:f>'sales in constant rand Q2 2016'!$E$5:$E$18</c:f>
              <c:numCache>
                <c:formatCode>_ * #,##0_ ;_ * \-#,##0_ ;_ * "-"??_ ;_ @_ </c:formatCode>
                <c:ptCount val="14"/>
                <c:pt idx="0">
                  <c:v>121.45414500000001</c:v>
                </c:pt>
                <c:pt idx="1">
                  <c:v>79.863512</c:v>
                </c:pt>
                <c:pt idx="2">
                  <c:v>73.458614000000011</c:v>
                </c:pt>
                <c:pt idx="3">
                  <c:v>68.283246000000005</c:v>
                </c:pt>
                <c:pt idx="4">
                  <c:v>32.90907</c:v>
                </c:pt>
                <c:pt idx="5">
                  <c:v>25.063601999999999</c:v>
                </c:pt>
                <c:pt idx="6">
                  <c:v>24.609085</c:v>
                </c:pt>
                <c:pt idx="7">
                  <c:v>15.148949</c:v>
                </c:pt>
                <c:pt idx="8">
                  <c:v>14.383126000000001</c:v>
                </c:pt>
                <c:pt idx="9">
                  <c:v>13.685684999999999</c:v>
                </c:pt>
                <c:pt idx="10">
                  <c:v>12.982460999999999</c:v>
                </c:pt>
                <c:pt idx="11">
                  <c:v>6.6697189999999997</c:v>
                </c:pt>
                <c:pt idx="12">
                  <c:v>3.6607699999999999</c:v>
                </c:pt>
                <c:pt idx="13">
                  <c:v>13.916525</c:v>
                </c:pt>
              </c:numCache>
            </c:numRef>
          </c:val>
        </c:ser>
        <c:ser>
          <c:idx val="4"/>
          <c:order val="4"/>
          <c:tx>
            <c:strRef>
              <c:f>'sales in constant rand Q2 2016'!$F$4</c:f>
              <c:strCache>
                <c:ptCount val="1"/>
                <c:pt idx="0">
                  <c:v>Q2 2016</c:v>
                </c:pt>
              </c:strCache>
            </c:strRef>
          </c:tx>
          <c:invertIfNegative val="0"/>
          <c:cat>
            <c:strRef>
              <c:f>'sales in constant rand Q2 2016'!$A$5:$A$18</c:f>
              <c:strCache>
                <c:ptCount val="14"/>
                <c:pt idx="0">
                  <c:v>Food and beverages</c:v>
                </c:pt>
                <c:pt idx="1">
                  <c:v>Metal products</c:v>
                </c:pt>
                <c:pt idx="2">
                  <c:v>Chemicals, rubber, plastics</c:v>
                </c:pt>
                <c:pt idx="3">
                  <c:v>Transport equipment</c:v>
                </c:pt>
                <c:pt idx="4">
                  <c:v>Petroleum</c:v>
                </c:pt>
                <c:pt idx="5">
                  <c:v>Wood and paper</c:v>
                </c:pt>
                <c:pt idx="6">
                  <c:v>Machinery and appliances</c:v>
                </c:pt>
                <c:pt idx="7">
                  <c:v>Electrical machinery</c:v>
                </c:pt>
                <c:pt idx="8">
                  <c:v>Glass and non-metallic minerals</c:v>
                </c:pt>
                <c:pt idx="9">
                  <c:v>Clothing and footwear</c:v>
                </c:pt>
                <c:pt idx="10">
                  <c:v>Printing and publishing</c:v>
                </c:pt>
                <c:pt idx="11">
                  <c:v>ICT</c:v>
                </c:pt>
                <c:pt idx="12">
                  <c:v>Furniture</c:v>
                </c:pt>
                <c:pt idx="13">
                  <c:v>Other manufacturing groups</c:v>
                </c:pt>
              </c:strCache>
            </c:strRef>
          </c:cat>
          <c:val>
            <c:numRef>
              <c:f>'sales in constant rand Q2 2016'!$F$5:$F$18</c:f>
              <c:numCache>
                <c:formatCode>_ * #,##0_ ;_ * \-#,##0_ ;_ * "-"??_ ;_ @_ </c:formatCode>
                <c:ptCount val="14"/>
                <c:pt idx="0">
                  <c:v>124.09131114663892</c:v>
                </c:pt>
                <c:pt idx="1">
                  <c:v>81.18360183089537</c:v>
                </c:pt>
                <c:pt idx="2">
                  <c:v>76.079880273997006</c:v>
                </c:pt>
                <c:pt idx="3">
                  <c:v>73.781432423041196</c:v>
                </c:pt>
                <c:pt idx="4">
                  <c:v>34.007074853635508</c:v>
                </c:pt>
                <c:pt idx="5">
                  <c:v>23.921947620460639</c:v>
                </c:pt>
                <c:pt idx="6">
                  <c:v>25.180739962238427</c:v>
                </c:pt>
                <c:pt idx="7">
                  <c:v>14.780350361069393</c:v>
                </c:pt>
                <c:pt idx="8">
                  <c:v>14.732109993067592</c:v>
                </c:pt>
                <c:pt idx="9">
                  <c:v>13.728646689919772</c:v>
                </c:pt>
                <c:pt idx="10">
                  <c:v>13.431434831608085</c:v>
                </c:pt>
                <c:pt idx="11">
                  <c:v>6.7283395771484393</c:v>
                </c:pt>
                <c:pt idx="12">
                  <c:v>3.7126330165860404</c:v>
                </c:pt>
                <c:pt idx="13">
                  <c:v>14.615312212765959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79550848"/>
        <c:axId val="179626368"/>
      </c:barChart>
      <c:catAx>
        <c:axId val="17955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79626368"/>
        <c:crosses val="autoZero"/>
        <c:auto val="1"/>
        <c:lblAlgn val="ctr"/>
        <c:lblOffset val="100"/>
        <c:noMultiLvlLbl val="0"/>
      </c:catAx>
      <c:valAx>
        <c:axId val="1796263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Billions of constant (2016)</a:t>
                </a:r>
                <a:r>
                  <a:rPr lang="en-ZA" baseline="0"/>
                  <a:t> rand</a:t>
                </a:r>
                <a:endParaRPr lang="en-ZA"/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9550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'employment in second quarter'!$A$5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'employment in second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second quarter'!$B$5:$J$5</c:f>
              <c:numCache>
                <c:formatCode>_ * #,##0_ ;_ * \-#,##0_ ;_ * "-"??_ ;_ @_ </c:formatCode>
                <c:ptCount val="9"/>
                <c:pt idx="0">
                  <c:v>820</c:v>
                </c:pt>
                <c:pt idx="1">
                  <c:v>750</c:v>
                </c:pt>
                <c:pt idx="2">
                  <c:v>650</c:v>
                </c:pt>
                <c:pt idx="3">
                  <c:v>630</c:v>
                </c:pt>
                <c:pt idx="4">
                  <c:v>670</c:v>
                </c:pt>
                <c:pt idx="5">
                  <c:v>740</c:v>
                </c:pt>
                <c:pt idx="6">
                  <c:v>670</c:v>
                </c:pt>
                <c:pt idx="7">
                  <c:v>870</c:v>
                </c:pt>
                <c:pt idx="8">
                  <c:v>830</c:v>
                </c:pt>
              </c:numCache>
            </c:numRef>
          </c:val>
        </c:ser>
        <c:ser>
          <c:idx val="1"/>
          <c:order val="1"/>
          <c:tx>
            <c:strRef>
              <c:f>'employment in second quarter'!$A$6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'employment in second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second quarter'!$B$6:$J$6</c:f>
              <c:numCache>
                <c:formatCode>_ * #,##0_ ;_ * \-#,##0_ ;_ * "-"??_ ;_ @_ </c:formatCode>
                <c:ptCount val="9"/>
                <c:pt idx="0">
                  <c:v>2100</c:v>
                </c:pt>
                <c:pt idx="1">
                  <c:v>2030</c:v>
                </c:pt>
                <c:pt idx="2">
                  <c:v>1810</c:v>
                </c:pt>
                <c:pt idx="3">
                  <c:v>1830</c:v>
                </c:pt>
                <c:pt idx="4">
                  <c:v>1780</c:v>
                </c:pt>
                <c:pt idx="5">
                  <c:v>1840</c:v>
                </c:pt>
                <c:pt idx="6">
                  <c:v>1740</c:v>
                </c:pt>
                <c:pt idx="7">
                  <c:v>1760</c:v>
                </c:pt>
                <c:pt idx="8">
                  <c:v>1710</c:v>
                </c:pt>
              </c:numCache>
            </c:numRef>
          </c:val>
        </c:ser>
        <c:ser>
          <c:idx val="2"/>
          <c:order val="2"/>
          <c:tx>
            <c:strRef>
              <c:f>'employment in second quarter'!$A$7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'employment in second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second quarter'!$B$7:$J$7</c:f>
              <c:numCache>
                <c:formatCode>_ * #,##0_ ;_ * \-#,##0_ ;_ * "-"??_ ;_ @_ </c:formatCode>
                <c:ptCount val="9"/>
                <c:pt idx="0">
                  <c:v>110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120</c:v>
                </c:pt>
                <c:pt idx="6">
                  <c:v>120</c:v>
                </c:pt>
                <c:pt idx="7">
                  <c:v>140</c:v>
                </c:pt>
                <c:pt idx="8">
                  <c:v>110</c:v>
                </c:pt>
              </c:numCache>
            </c:numRef>
          </c:val>
        </c:ser>
        <c:ser>
          <c:idx val="3"/>
          <c:order val="3"/>
          <c:tx>
            <c:strRef>
              <c:f>'employment in second quarter'!$A$8</c:f>
              <c:strCache>
                <c:ptCount val="1"/>
                <c:pt idx="0">
                  <c:v>Construction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'employment in second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second quarter'!$B$8:$J$8</c:f>
              <c:numCache>
                <c:formatCode>_ * #,##0_ ;_ * \-#,##0_ ;_ * "-"??_ ;_ @_ </c:formatCode>
                <c:ptCount val="9"/>
                <c:pt idx="0">
                  <c:v>1220</c:v>
                </c:pt>
                <c:pt idx="1">
                  <c:v>1210</c:v>
                </c:pt>
                <c:pt idx="2">
                  <c:v>1100</c:v>
                </c:pt>
                <c:pt idx="3">
                  <c:v>1100</c:v>
                </c:pt>
                <c:pt idx="4">
                  <c:v>1070</c:v>
                </c:pt>
                <c:pt idx="5">
                  <c:v>1150</c:v>
                </c:pt>
                <c:pt idx="6">
                  <c:v>1180</c:v>
                </c:pt>
                <c:pt idx="7">
                  <c:v>1400</c:v>
                </c:pt>
                <c:pt idx="8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167438208"/>
        <c:axId val="167439744"/>
      </c:barChart>
      <c:lineChart>
        <c:grouping val="standard"/>
        <c:varyColors val="0"/>
        <c:ser>
          <c:idx val="4"/>
          <c:order val="4"/>
          <c:tx>
            <c:strRef>
              <c:f>'employment in second quarter'!$A$9</c:f>
              <c:strCache>
                <c:ptCount val="1"/>
                <c:pt idx="0">
                  <c:v>Other (right axis)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'employment in second quarter'!$B$4:$J$4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'employment in second quarter'!$B$9:$J$9</c:f>
              <c:numCache>
                <c:formatCode>_ * #,##0_ ;_ * \-#,##0_ ;_ * "-"??_ ;_ @_ </c:formatCode>
                <c:ptCount val="9"/>
                <c:pt idx="0">
                  <c:v>10.333813690918591</c:v>
                </c:pt>
                <c:pt idx="1">
                  <c:v>10.262216809969688</c:v>
                </c:pt>
                <c:pt idx="2">
                  <c:v>10.146556919918014</c:v>
                </c:pt>
                <c:pt idx="3">
                  <c:v>10.268664556242147</c:v>
                </c:pt>
                <c:pt idx="4">
                  <c:v>10.698314269093672</c:v>
                </c:pt>
                <c:pt idx="5">
                  <c:v>10.839299256893838</c:v>
                </c:pt>
                <c:pt idx="6">
                  <c:v>11.380160728390869</c:v>
                </c:pt>
                <c:pt idx="7">
                  <c:v>11.494897500557103</c:v>
                </c:pt>
                <c:pt idx="8">
                  <c:v>11.509601249703627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07392"/>
        <c:axId val="168105472"/>
      </c:lineChart>
      <c:catAx>
        <c:axId val="16743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7439744"/>
        <c:crosses val="autoZero"/>
        <c:auto val="1"/>
        <c:lblAlgn val="ctr"/>
        <c:lblOffset val="100"/>
        <c:noMultiLvlLbl val="0"/>
      </c:catAx>
      <c:valAx>
        <c:axId val="167439744"/>
        <c:scaling>
          <c:orientation val="minMax"/>
          <c:max val="6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Thousands employed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7438208"/>
        <c:crosses val="autoZero"/>
        <c:crossBetween val="between"/>
      </c:valAx>
      <c:valAx>
        <c:axId val="168105472"/>
        <c:scaling>
          <c:orientation val="minMax"/>
          <c:max val="1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800"/>
                </a:pPr>
                <a:r>
                  <a:rPr lang="en-US" sz="1800"/>
                  <a:t>Millions employed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8107392"/>
        <c:crosses val="max"/>
        <c:crossBetween val="between"/>
      </c:valAx>
      <c:catAx>
        <c:axId val="168107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1054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'QES re mining'!$B$6</c:f>
              <c:strCache>
                <c:ptCount val="1"/>
                <c:pt idx="0">
                  <c:v>Employed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cat>
            <c:numRef>
              <c:f>'QES re mining'!$A$7:$A$31</c:f>
              <c:numCache>
                <c:formatCode>General</c:formatCode>
                <c:ptCount val="25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'QES re mining'!$B$7:$B$31</c:f>
              <c:numCache>
                <c:formatCode>_ * #,##0_ ;_ * \-#,##0_ ;_ * "-"??_ ;_ @_ </c:formatCode>
                <c:ptCount val="25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9"/>
        <c:axId val="172633472"/>
        <c:axId val="168141952"/>
      </c:barChart>
      <c:catAx>
        <c:axId val="1726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168141952"/>
        <c:crosses val="autoZero"/>
        <c:auto val="1"/>
        <c:lblAlgn val="ctr"/>
        <c:lblOffset val="100"/>
        <c:noMultiLvlLbl val="0"/>
      </c:catAx>
      <c:valAx>
        <c:axId val="16814195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263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'mfg empl comp rest of economy'!$A$5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'mfg empl comp rest of economy'!$B$4:$AI$4</c:f>
              <c:numCache>
                <c:formatCode>General</c:formatCode>
                <c:ptCount val="3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</c:numCache>
            </c:numRef>
          </c:cat>
          <c:val>
            <c:numRef>
              <c:f>'mfg empl comp rest of economy'!$B$5:$AI$5</c:f>
              <c:numCache>
                <c:formatCode>_ * #,##0_ ;_ * \-#,##0_ ;_ * "-"??_ ;_ @_ </c:formatCode>
                <c:ptCount val="34"/>
                <c:pt idx="0">
                  <c:v>100</c:v>
                </c:pt>
                <c:pt idx="1">
                  <c:v>99.416815108848652</c:v>
                </c:pt>
                <c:pt idx="2">
                  <c:v>97.350246847756537</c:v>
                </c:pt>
                <c:pt idx="3">
                  <c:v>99.330945876920779</c:v>
                </c:pt>
                <c:pt idx="4">
                  <c:v>96.2185343855908</c:v>
                </c:pt>
                <c:pt idx="5">
                  <c:v>96.232680515496199</c:v>
                </c:pt>
                <c:pt idx="6">
                  <c:v>88.353741857368234</c:v>
                </c:pt>
                <c:pt idx="7">
                  <c:v>89.340634413858382</c:v>
                </c:pt>
                <c:pt idx="8">
                  <c:v>87.449184837843433</c:v>
                </c:pt>
                <c:pt idx="9">
                  <c:v>85.561578809686523</c:v>
                </c:pt>
                <c:pt idx="10">
                  <c:v>85.949646539455145</c:v>
                </c:pt>
                <c:pt idx="11">
                  <c:v>89.451281491554468</c:v>
                </c:pt>
                <c:pt idx="12">
                  <c:v>90.266583579055677</c:v>
                </c:pt>
                <c:pt idx="13">
                  <c:v>86.78327389149419</c:v>
                </c:pt>
                <c:pt idx="14">
                  <c:v>86.978848883819651</c:v>
                </c:pt>
                <c:pt idx="15">
                  <c:v>90.435989131074436</c:v>
                </c:pt>
                <c:pt idx="16">
                  <c:v>87.038078201555123</c:v>
                </c:pt>
                <c:pt idx="17">
                  <c:v>84.369510125257108</c:v>
                </c:pt>
                <c:pt idx="18">
                  <c:v>86.807381316404928</c:v>
                </c:pt>
                <c:pt idx="19">
                  <c:v>85.941372172286847</c:v>
                </c:pt>
                <c:pt idx="20">
                  <c:v>87.917187617573433</c:v>
                </c:pt>
                <c:pt idx="21">
                  <c:v>87.047456711501241</c:v>
                </c:pt>
                <c:pt idx="22">
                  <c:v>84.224105122238726</c:v>
                </c:pt>
                <c:pt idx="23">
                  <c:v>83.661493886692256</c:v>
                </c:pt>
                <c:pt idx="24">
                  <c:v>85.453145914671609</c:v>
                </c:pt>
                <c:pt idx="25">
                  <c:v>82.633087453494696</c:v>
                </c:pt>
                <c:pt idx="26">
                  <c:v>82.43761318187552</c:v>
                </c:pt>
                <c:pt idx="27">
                  <c:v>82.859318444856072</c:v>
                </c:pt>
                <c:pt idx="28">
                  <c:v>84.241728153874433</c:v>
                </c:pt>
                <c:pt idx="29">
                  <c:v>83.17301641925809</c:v>
                </c:pt>
                <c:pt idx="30">
                  <c:v>84.037614692946661</c:v>
                </c:pt>
                <c:pt idx="31">
                  <c:v>82.325790419829019</c:v>
                </c:pt>
                <c:pt idx="32">
                  <c:v>77.89904614213404</c:v>
                </c:pt>
                <c:pt idx="33">
                  <c:v>81.06420748790822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'mfg empl comp rest of economy'!$A$6</c:f>
              <c:strCache>
                <c:ptCount val="1"/>
                <c:pt idx="0">
                  <c:v>Total ex manufacturing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'mfg empl comp rest of economy'!$B$4:$AI$4</c:f>
              <c:numCache>
                <c:formatCode>General</c:formatCode>
                <c:ptCount val="34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</c:numCache>
            </c:numRef>
          </c:cat>
          <c:val>
            <c:numRef>
              <c:f>'mfg empl comp rest of economy'!$B$6:$AI$6</c:f>
              <c:numCache>
                <c:formatCode>_ * #,##0_ ;_ * \-#,##0_ ;_ * "-"??_ ;_ @_ </c:formatCode>
                <c:ptCount val="34"/>
                <c:pt idx="0">
                  <c:v>100</c:v>
                </c:pt>
                <c:pt idx="1">
                  <c:v>101.29045841176602</c:v>
                </c:pt>
                <c:pt idx="2">
                  <c:v>101.35248623208383</c:v>
                </c:pt>
                <c:pt idx="3">
                  <c:v>102.79954680739314</c:v>
                </c:pt>
                <c:pt idx="4">
                  <c:v>102.08981354763935</c:v>
                </c:pt>
                <c:pt idx="5">
                  <c:v>99.989936415360958</c:v>
                </c:pt>
                <c:pt idx="6">
                  <c:v>97.062774634476995</c:v>
                </c:pt>
                <c:pt idx="7">
                  <c:v>98.055786597880527</c:v>
                </c:pt>
                <c:pt idx="8">
                  <c:v>96.953685508968192</c:v>
                </c:pt>
                <c:pt idx="9">
                  <c:v>97.370001165657712</c:v>
                </c:pt>
                <c:pt idx="10">
                  <c:v>95.997939798541495</c:v>
                </c:pt>
                <c:pt idx="11">
                  <c:v>97.429314561209921</c:v>
                </c:pt>
                <c:pt idx="12">
                  <c:v>97.333815860156122</c:v>
                </c:pt>
                <c:pt idx="13">
                  <c:v>98.078216981383235</c:v>
                </c:pt>
                <c:pt idx="14">
                  <c:v>99.639476202806577</c:v>
                </c:pt>
                <c:pt idx="15">
                  <c:v>100.81612132438585</c:v>
                </c:pt>
                <c:pt idx="16">
                  <c:v>100.9735199927176</c:v>
                </c:pt>
                <c:pt idx="17">
                  <c:v>101.80329218931115</c:v>
                </c:pt>
                <c:pt idx="18">
                  <c:v>103.26461176692013</c:v>
                </c:pt>
                <c:pt idx="19">
                  <c:v>103.10657335297077</c:v>
                </c:pt>
                <c:pt idx="20">
                  <c:v>103.04823632702815</c:v>
                </c:pt>
                <c:pt idx="21">
                  <c:v>104.27751224370314</c:v>
                </c:pt>
                <c:pt idx="22">
                  <c:v>107.55432398604306</c:v>
                </c:pt>
                <c:pt idx="23">
                  <c:v>108.7938547693162</c:v>
                </c:pt>
                <c:pt idx="24">
                  <c:v>107.49753074048454</c:v>
                </c:pt>
                <c:pt idx="25">
                  <c:v>108.30061470991473</c:v>
                </c:pt>
                <c:pt idx="26">
                  <c:v>108.51521509221004</c:v>
                </c:pt>
                <c:pt idx="27">
                  <c:v>110.09019488257019</c:v>
                </c:pt>
                <c:pt idx="28">
                  <c:v>110.98763023895444</c:v>
                </c:pt>
                <c:pt idx="29">
                  <c:v>112.77360212222796</c:v>
                </c:pt>
                <c:pt idx="30">
                  <c:v>114.0163146529942</c:v>
                </c:pt>
                <c:pt idx="31">
                  <c:v>115.84791208937834</c:v>
                </c:pt>
                <c:pt idx="32">
                  <c:v>113.81899635296018</c:v>
                </c:pt>
                <c:pt idx="33">
                  <c:v>112.22979438293666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79808"/>
        <c:axId val="178681728"/>
      </c:lineChart>
      <c:catAx>
        <c:axId val="17867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800"/>
            </a:pPr>
            <a:endParaRPr lang="en-US"/>
          </a:p>
        </c:txPr>
        <c:crossAx val="178681728"/>
        <c:crosses val="autoZero"/>
        <c:auto val="1"/>
        <c:lblAlgn val="ctr"/>
        <c:lblOffset val="100"/>
        <c:noMultiLvlLbl val="0"/>
      </c:catAx>
      <c:valAx>
        <c:axId val="178681728"/>
        <c:scaling>
          <c:orientation val="minMax"/>
          <c:max val="120"/>
          <c:min val="7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Q1 2008 = 100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7867980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'employment in mfg subsectors'!$B$5</c:f>
              <c:strCache>
                <c:ptCount val="1"/>
                <c:pt idx="0">
                  <c:v>Q2 2008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strRef>
              <c:f>'employment in mfg subsectors'!$A$6:$A$15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subsectors'!$B$6:$B$15</c:f>
              <c:numCache>
                <c:formatCode>_ * #,##0_ ;_ * \-#,##0_ ;_ * "-"??_ ;_ @_ </c:formatCode>
                <c:ptCount val="10"/>
                <c:pt idx="0">
                  <c:v>305.5942452068</c:v>
                </c:pt>
                <c:pt idx="1">
                  <c:v>286.29760577330001</c:v>
                </c:pt>
                <c:pt idx="2">
                  <c:v>152.24723860519998</c:v>
                </c:pt>
                <c:pt idx="3">
                  <c:v>89.511114548499989</c:v>
                </c:pt>
                <c:pt idx="4">
                  <c:v>260.96889409700009</c:v>
                </c:pt>
                <c:pt idx="5">
                  <c:v>358.36652012440004</c:v>
                </c:pt>
                <c:pt idx="6">
                  <c:v>231.621451751</c:v>
                </c:pt>
                <c:pt idx="7">
                  <c:v>164.40497007720001</c:v>
                </c:pt>
                <c:pt idx="8">
                  <c:v>119.4700419286</c:v>
                </c:pt>
                <c:pt idx="9">
                  <c:v>130.50489386560002</c:v>
                </c:pt>
              </c:numCache>
            </c:numRef>
          </c:val>
        </c:ser>
        <c:ser>
          <c:idx val="1"/>
          <c:order val="1"/>
          <c:tx>
            <c:strRef>
              <c:f>'employment in mfg subsectors'!$C$5</c:f>
              <c:strCache>
                <c:ptCount val="1"/>
                <c:pt idx="0">
                  <c:v>Q2 2010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</c:spPr>
          <c:invertIfNegative val="0"/>
          <c:cat>
            <c:strRef>
              <c:f>'employment in mfg subsectors'!$A$6:$A$15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subsectors'!$C$6:$C$15</c:f>
              <c:numCache>
                <c:formatCode>_ * #,##0_ ;_ * \-#,##0_ ;_ * "-"??_ ;_ @_ </c:formatCode>
                <c:ptCount val="10"/>
                <c:pt idx="0">
                  <c:v>313.36913553580007</c:v>
                </c:pt>
                <c:pt idx="1">
                  <c:v>240.47493116250004</c:v>
                </c:pt>
                <c:pt idx="2">
                  <c:v>129.82750572460003</c:v>
                </c:pt>
                <c:pt idx="3">
                  <c:v>91.816804561500035</c:v>
                </c:pt>
                <c:pt idx="4">
                  <c:v>217.86061085419996</c:v>
                </c:pt>
                <c:pt idx="5">
                  <c:v>322.43392084789997</c:v>
                </c:pt>
                <c:pt idx="6">
                  <c:v>131.902936361</c:v>
                </c:pt>
                <c:pt idx="7">
                  <c:v>136.70131483009999</c:v>
                </c:pt>
                <c:pt idx="8">
                  <c:v>110.70155171700002</c:v>
                </c:pt>
                <c:pt idx="9">
                  <c:v>111.37269404320003</c:v>
                </c:pt>
              </c:numCache>
            </c:numRef>
          </c:val>
        </c:ser>
        <c:ser>
          <c:idx val="3"/>
          <c:order val="2"/>
          <c:tx>
            <c:strRef>
              <c:f>'employment in mfg subsectors'!$E$5</c:f>
              <c:strCache>
                <c:ptCount val="1"/>
                <c:pt idx="0">
                  <c:v>Q2 2015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</c:spPr>
          <c:invertIfNegative val="0"/>
          <c:cat>
            <c:strRef>
              <c:f>'employment in mfg subsectors'!$A$6:$A$15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subsectors'!$E$6:$E$15</c:f>
              <c:numCache>
                <c:formatCode>_ * #,##0_ ;_ * \-#,##0_ ;_ * "-"??_ ;_ @_ </c:formatCode>
                <c:ptCount val="10"/>
                <c:pt idx="0">
                  <c:v>387.79276018460007</c:v>
                </c:pt>
                <c:pt idx="1">
                  <c:v>212.89523995959996</c:v>
                </c:pt>
                <c:pt idx="2">
                  <c:v>122.90137851760001</c:v>
                </c:pt>
                <c:pt idx="3">
                  <c:v>71.87164779630001</c:v>
                </c:pt>
                <c:pt idx="4">
                  <c:v>213.1102108609</c:v>
                </c:pt>
                <c:pt idx="5">
                  <c:v>272.56330271050007</c:v>
                </c:pt>
                <c:pt idx="6">
                  <c:v>138.01614785319998</c:v>
                </c:pt>
                <c:pt idx="7">
                  <c:v>103.64406126390001</c:v>
                </c:pt>
                <c:pt idx="8">
                  <c:v>120.37248675579998</c:v>
                </c:pt>
                <c:pt idx="9">
                  <c:v>112.86445778669999</c:v>
                </c:pt>
              </c:numCache>
            </c:numRef>
          </c:val>
        </c:ser>
        <c:ser>
          <c:idx val="4"/>
          <c:order val="3"/>
          <c:tx>
            <c:strRef>
              <c:f>'employment in mfg subsectors'!$F$5</c:f>
              <c:strCache>
                <c:ptCount val="1"/>
                <c:pt idx="0">
                  <c:v>Q1 2016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cat>
            <c:strRef>
              <c:f>'employment in mfg subsectors'!$A$6:$A$15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subsectors'!$F$6:$F$15</c:f>
              <c:numCache>
                <c:formatCode>_ * #,##0_ ;_ * \-#,##0_ ;_ * "-"??_ ;_ @_ </c:formatCode>
                <c:ptCount val="10"/>
                <c:pt idx="0">
                  <c:v>332.8356046935001</c:v>
                </c:pt>
                <c:pt idx="1">
                  <c:v>236.79202800729999</c:v>
                </c:pt>
                <c:pt idx="2">
                  <c:v>75.141096447899983</c:v>
                </c:pt>
                <c:pt idx="3">
                  <c:v>101.17072939010001</c:v>
                </c:pt>
                <c:pt idx="4">
                  <c:v>222.37093323529996</c:v>
                </c:pt>
                <c:pt idx="5">
                  <c:v>252.72448758600004</c:v>
                </c:pt>
                <c:pt idx="6">
                  <c:v>148.84330200149998</c:v>
                </c:pt>
                <c:pt idx="7">
                  <c:v>89.745523426900007</c:v>
                </c:pt>
                <c:pt idx="8">
                  <c:v>114.10969949070001</c:v>
                </c:pt>
                <c:pt idx="9">
                  <c:v>79.159957359500012</c:v>
                </c:pt>
              </c:numCache>
            </c:numRef>
          </c:val>
        </c:ser>
        <c:ser>
          <c:idx val="5"/>
          <c:order val="4"/>
          <c:tx>
            <c:strRef>
              <c:f>'employment in mfg subsectors'!$G$5</c:f>
              <c:strCache>
                <c:ptCount val="1"/>
                <c:pt idx="0">
                  <c:v>Q2 2016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</c:spPr>
          <c:invertIfNegative val="0"/>
          <c:cat>
            <c:strRef>
              <c:f>'employment in mfg subsectors'!$A$6:$A$15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subsectors'!$G$6:$G$15</c:f>
              <c:numCache>
                <c:formatCode>_ * #,##0_ ;_ * \-#,##0_ ;_ * "-"??_ ;_ @_ </c:formatCode>
                <c:ptCount val="10"/>
                <c:pt idx="0">
                  <c:v>352.59492909440002</c:v>
                </c:pt>
                <c:pt idx="1">
                  <c:v>262.36022850130001</c:v>
                </c:pt>
                <c:pt idx="2">
                  <c:v>91.904235921399987</c:v>
                </c:pt>
                <c:pt idx="3">
                  <c:v>89.123061578599973</c:v>
                </c:pt>
                <c:pt idx="4">
                  <c:v>216.0718474036</c:v>
                </c:pt>
                <c:pt idx="5">
                  <c:v>252.96586565810006</c:v>
                </c:pt>
                <c:pt idx="6">
                  <c:v>144.96350965750003</c:v>
                </c:pt>
                <c:pt idx="7">
                  <c:v>92.00162051689999</c:v>
                </c:pt>
                <c:pt idx="8">
                  <c:v>130.60969901509992</c:v>
                </c:pt>
                <c:pt idx="9">
                  <c:v>78.9134184957</c:v>
                </c:pt>
              </c:numCache>
            </c:numRef>
          </c:val>
        </c:ser>
        <c:ser>
          <c:idx val="6"/>
          <c:order val="5"/>
          <c:tx>
            <c:strRef>
              <c:f>'employment in mfg subsectors'!$H$5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f>'employment in mfg subsectors'!$A$6:$A$15</c:f>
              <c:strCache>
                <c:ptCount val="10"/>
                <c:pt idx="0">
                  <c:v>Food and 
beverages</c:v>
                </c:pt>
                <c:pt idx="1">
                  <c:v>Clothing and 
footwear</c:v>
                </c:pt>
                <c:pt idx="2">
                  <c:v>Wood and 
paper</c:v>
                </c:pt>
                <c:pt idx="3">
                  <c:v>Publishing 
and printing</c:v>
                </c:pt>
                <c:pt idx="4">
                  <c:v>Chemicals, 
rubber, plastic</c:v>
                </c:pt>
                <c:pt idx="5">
                  <c:v>Metals and 
metal products</c:v>
                </c:pt>
                <c:pt idx="6">
                  <c:v>Machinery and 
equipment</c:v>
                </c:pt>
                <c:pt idx="7">
                  <c:v>Transport 
equipment</c:v>
                </c:pt>
                <c:pt idx="8">
                  <c:v>Glass and non-
metallic minerals</c:v>
                </c:pt>
                <c:pt idx="9">
                  <c:v>Furniture, 
recycling, other</c:v>
                </c:pt>
              </c:strCache>
            </c:strRef>
          </c:cat>
          <c:val>
            <c:numRef>
              <c:f>'employment in mfg subsectors'!$H$6:$H$15</c:f>
              <c:numCache>
                <c:formatCode>_ * #,##0_ ;_ * \-#,##0_ ;_ * "-"??_ ;_ @_ </c:formatCode>
                <c:ptCount val="10"/>
                <c:pt idx="0">
                  <c:v>19.759324400899914</c:v>
                </c:pt>
                <c:pt idx="1">
                  <c:v>25.568200494000024</c:v>
                </c:pt>
                <c:pt idx="2">
                  <c:v>16.763139473500004</c:v>
                </c:pt>
                <c:pt idx="3">
                  <c:v>-12.047667811500034</c:v>
                </c:pt>
                <c:pt idx="4">
                  <c:v>-6.299085831699955</c:v>
                </c:pt>
                <c:pt idx="5">
                  <c:v>0.24137807210001938</c:v>
                </c:pt>
                <c:pt idx="6">
                  <c:v>-3.8797923439999522</c:v>
                </c:pt>
                <c:pt idx="7">
                  <c:v>2.256097089999983</c:v>
                </c:pt>
                <c:pt idx="8">
                  <c:v>16.499999524399911</c:v>
                </c:pt>
                <c:pt idx="9">
                  <c:v>-0.24653886380001211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9"/>
        <c:axId val="193728512"/>
        <c:axId val="193730048"/>
      </c:barChart>
      <c:catAx>
        <c:axId val="19372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 b="1"/>
            </a:pPr>
            <a:endParaRPr lang="en-US"/>
          </a:p>
        </c:txPr>
        <c:crossAx val="193730048"/>
        <c:crosses val="autoZero"/>
        <c:auto val="1"/>
        <c:lblAlgn val="ctr"/>
        <c:lblOffset val="100"/>
        <c:noMultiLvlLbl val="0"/>
      </c:catAx>
      <c:valAx>
        <c:axId val="1937300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ZA"/>
                  <a:t>thousands employed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93728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'[7]quarterly incl blns'!$E$3</c:f>
              <c:strCache>
                <c:ptCount val="1"/>
                <c:pt idx="0">
                  <c:v>Trade Balance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9050"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cat>
            <c:numRef>
              <c:f>'[7]quarterly incl blns'!$B$4:$B$29</c:f>
              <c:numCache>
                <c:formatCode>General</c:formatCode>
                <c:ptCount val="26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'[7]quarterly incl blns'!$E$4:$E$29</c:f>
              <c:numCache>
                <c:formatCode>General</c:formatCode>
                <c:ptCount val="26"/>
                <c:pt idx="0">
                  <c:v>3.3472505221505129</c:v>
                </c:pt>
                <c:pt idx="1">
                  <c:v>20.949103422337497</c:v>
                </c:pt>
                <c:pt idx="2">
                  <c:v>19.499616047330324</c:v>
                </c:pt>
                <c:pt idx="3">
                  <c:v>38.964254938365464</c:v>
                </c:pt>
                <c:pt idx="4">
                  <c:v>12.384930898012048</c:v>
                </c:pt>
                <c:pt idx="5">
                  <c:v>22.460372425142854</c:v>
                </c:pt>
                <c:pt idx="6">
                  <c:v>17.106948400400853</c:v>
                </c:pt>
                <c:pt idx="7">
                  <c:v>5.5331230411395351</c:v>
                </c:pt>
                <c:pt idx="8">
                  <c:v>-9.361638221829546</c:v>
                </c:pt>
                <c:pt idx="9">
                  <c:v>-6.074898298784615</c:v>
                </c:pt>
                <c:pt idx="10">
                  <c:v>-17.274301720583413</c:v>
                </c:pt>
                <c:pt idx="11">
                  <c:v>-14.329533773015999</c:v>
                </c:pt>
                <c:pt idx="12">
                  <c:v>-25.552147600094635</c:v>
                </c:pt>
                <c:pt idx="13">
                  <c:v>-16.385389917285714</c:v>
                </c:pt>
                <c:pt idx="14">
                  <c:v>-31.710575085057254</c:v>
                </c:pt>
                <c:pt idx="15">
                  <c:v>-7.6527966139810246</c:v>
                </c:pt>
                <c:pt idx="16">
                  <c:v>-26.767263352484818</c:v>
                </c:pt>
                <c:pt idx="17">
                  <c:v>-19.517958969248859</c:v>
                </c:pt>
                <c:pt idx="18">
                  <c:v>-24.988209471499999</c:v>
                </c:pt>
                <c:pt idx="19">
                  <c:v>-20.639614514199998</c:v>
                </c:pt>
                <c:pt idx="20">
                  <c:v>-31.90340452838992</c:v>
                </c:pt>
                <c:pt idx="21">
                  <c:v>6.9606148148563962</c:v>
                </c:pt>
                <c:pt idx="22">
                  <c:v>-14.789575275813952</c:v>
                </c:pt>
                <c:pt idx="23">
                  <c:v>-15.542652272869006</c:v>
                </c:pt>
                <c:pt idx="24">
                  <c:v>-18.489754363367719</c:v>
                </c:pt>
                <c:pt idx="25">
                  <c:v>30.377063320000001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63204480"/>
        <c:axId val="164259328"/>
      </c:barChart>
      <c:lineChart>
        <c:grouping val="standard"/>
        <c:varyColors val="0"/>
        <c:ser>
          <c:idx val="0"/>
          <c:order val="0"/>
          <c:tx>
            <c:strRef>
              <c:f>'[7]quarterly incl blns'!$C$3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'[7]quarterly incl blns'!$B$4:$B$29</c:f>
              <c:numCache>
                <c:formatCode>General</c:formatCode>
                <c:ptCount val="26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'[7]quarterly incl blns'!$C$4:$C$29</c:f>
              <c:numCache>
                <c:formatCode>General</c:formatCode>
                <c:ptCount val="26"/>
                <c:pt idx="0">
                  <c:v>202.44338184796345</c:v>
                </c:pt>
                <c:pt idx="1">
                  <c:v>225.68480484693748</c:v>
                </c:pt>
                <c:pt idx="2">
                  <c:v>242.41464317165614</c:v>
                </c:pt>
                <c:pt idx="3">
                  <c:v>249.42383959401789</c:v>
                </c:pt>
                <c:pt idx="4">
                  <c:v>234.05439982153013</c:v>
                </c:pt>
                <c:pt idx="5">
                  <c:v>250.32028752124998</c:v>
                </c:pt>
                <c:pt idx="6">
                  <c:v>272.51298643011938</c:v>
                </c:pt>
                <c:pt idx="7">
                  <c:v>279.01699189786046</c:v>
                </c:pt>
                <c:pt idx="8">
                  <c:v>246.44226355885226</c:v>
                </c:pt>
                <c:pt idx="9">
                  <c:v>253.04130899970153</c:v>
                </c:pt>
                <c:pt idx="10">
                  <c:v>254.98150715880485</c:v>
                </c:pt>
                <c:pt idx="11">
                  <c:v>260.09648694720897</c:v>
                </c:pt>
                <c:pt idx="12">
                  <c:v>246.29581978928488</c:v>
                </c:pt>
                <c:pt idx="13">
                  <c:v>271.18901198451312</c:v>
                </c:pt>
                <c:pt idx="14">
                  <c:v>285.4243606492758</c:v>
                </c:pt>
                <c:pt idx="15">
                  <c:v>288.08654411933395</c:v>
                </c:pt>
                <c:pt idx="16">
                  <c:v>274.29690518101376</c:v>
                </c:pt>
                <c:pt idx="17">
                  <c:v>264.92055259014307</c:v>
                </c:pt>
                <c:pt idx="18">
                  <c:v>282.70811702980001</c:v>
                </c:pt>
                <c:pt idx="19">
                  <c:v>287.64556430389996</c:v>
                </c:pt>
                <c:pt idx="20">
                  <c:v>256.83348435934215</c:v>
                </c:pt>
                <c:pt idx="21">
                  <c:v>278.24291289928976</c:v>
                </c:pt>
                <c:pt idx="22">
                  <c:v>284.76641768760464</c:v>
                </c:pt>
                <c:pt idx="23">
                  <c:v>277.94350012775084</c:v>
                </c:pt>
                <c:pt idx="24">
                  <c:v>258.98186151810398</c:v>
                </c:pt>
                <c:pt idx="25">
                  <c:v>301.386441623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'[7]quarterly incl blns'!$D$3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'[7]quarterly incl blns'!$B$4:$B$29</c:f>
              <c:numCache>
                <c:formatCode>General</c:formatCode>
                <c:ptCount val="26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'[7]quarterly incl blns'!$D$4:$D$29</c:f>
              <c:numCache>
                <c:formatCode>General</c:formatCode>
                <c:ptCount val="26"/>
                <c:pt idx="0">
                  <c:v>199.09613132581296</c:v>
                </c:pt>
                <c:pt idx="1">
                  <c:v>204.73570142459999</c:v>
                </c:pt>
                <c:pt idx="2">
                  <c:v>222.9150271243258</c:v>
                </c:pt>
                <c:pt idx="3">
                  <c:v>210.45958465565246</c:v>
                </c:pt>
                <c:pt idx="4">
                  <c:v>221.66946892351808</c:v>
                </c:pt>
                <c:pt idx="5">
                  <c:v>227.85991509610713</c:v>
                </c:pt>
                <c:pt idx="6">
                  <c:v>255.40603802971853</c:v>
                </c:pt>
                <c:pt idx="7">
                  <c:v>273.48386885672096</c:v>
                </c:pt>
                <c:pt idx="8">
                  <c:v>255.80390178068183</c:v>
                </c:pt>
                <c:pt idx="9">
                  <c:v>259.11620729848619</c:v>
                </c:pt>
                <c:pt idx="10">
                  <c:v>272.25580887938821</c:v>
                </c:pt>
                <c:pt idx="11">
                  <c:v>274.42602072022498</c:v>
                </c:pt>
                <c:pt idx="12">
                  <c:v>271.84796738937951</c:v>
                </c:pt>
                <c:pt idx="13">
                  <c:v>287.57440190179886</c:v>
                </c:pt>
                <c:pt idx="14">
                  <c:v>317.134935734333</c:v>
                </c:pt>
                <c:pt idx="15">
                  <c:v>295.73934073331498</c:v>
                </c:pt>
                <c:pt idx="16">
                  <c:v>301.06416853349862</c:v>
                </c:pt>
                <c:pt idx="17">
                  <c:v>284.43851155939194</c:v>
                </c:pt>
                <c:pt idx="18">
                  <c:v>307.69632650129995</c:v>
                </c:pt>
                <c:pt idx="19">
                  <c:v>308.28517881810001</c:v>
                </c:pt>
                <c:pt idx="20">
                  <c:v>288.73688888773211</c:v>
                </c:pt>
                <c:pt idx="21">
                  <c:v>271.28229808443342</c:v>
                </c:pt>
                <c:pt idx="22">
                  <c:v>299.55599296341859</c:v>
                </c:pt>
                <c:pt idx="23">
                  <c:v>293.48615240061986</c:v>
                </c:pt>
                <c:pt idx="24">
                  <c:v>277.47161588147173</c:v>
                </c:pt>
                <c:pt idx="25">
                  <c:v>271.00937830300001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04480"/>
        <c:axId val="164259328"/>
      </c:lineChart>
      <c:catAx>
        <c:axId val="16320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164259328"/>
        <c:crosses val="autoZero"/>
        <c:auto val="1"/>
        <c:lblAlgn val="ctr"/>
        <c:lblOffset val="100"/>
        <c:noMultiLvlLbl val="0"/>
      </c:catAx>
      <c:valAx>
        <c:axId val="164259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billions of constant (2016) rand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3204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'trade in constant rand'!$E$3</c:f>
              <c:strCache>
                <c:ptCount val="1"/>
                <c:pt idx="0">
                  <c:v>Trade Balance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9050"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cat>
            <c:numRef>
              <c:f>'trade in constant rand'!$B$4:$B$29</c:f>
              <c:numCache>
                <c:formatCode>General</c:formatCode>
                <c:ptCount val="26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'trade in constant rand'!$E$4:$E$29</c:f>
              <c:numCache>
                <c:formatCode>_ * #,##0_ ;_ * \-#,##0_ ;_ * "-"??_ ;_ @_ </c:formatCode>
                <c:ptCount val="26"/>
                <c:pt idx="0">
                  <c:v>3.3472505221505129</c:v>
                </c:pt>
                <c:pt idx="1">
                  <c:v>20.949103422337497</c:v>
                </c:pt>
                <c:pt idx="2">
                  <c:v>19.499616047330324</c:v>
                </c:pt>
                <c:pt idx="3">
                  <c:v>38.964254938365464</c:v>
                </c:pt>
                <c:pt idx="4">
                  <c:v>12.384930898012048</c:v>
                </c:pt>
                <c:pt idx="5">
                  <c:v>22.460372425142854</c:v>
                </c:pt>
                <c:pt idx="6">
                  <c:v>17.106948400400853</c:v>
                </c:pt>
                <c:pt idx="7">
                  <c:v>5.5331230411395351</c:v>
                </c:pt>
                <c:pt idx="8">
                  <c:v>-9.361638221829546</c:v>
                </c:pt>
                <c:pt idx="9">
                  <c:v>-6.074898298784615</c:v>
                </c:pt>
                <c:pt idx="10">
                  <c:v>-17.274301720583413</c:v>
                </c:pt>
                <c:pt idx="11">
                  <c:v>-14.329533773015999</c:v>
                </c:pt>
                <c:pt idx="12">
                  <c:v>-25.552147600094635</c:v>
                </c:pt>
                <c:pt idx="13">
                  <c:v>-16.385389917285714</c:v>
                </c:pt>
                <c:pt idx="14">
                  <c:v>-31.710575085057254</c:v>
                </c:pt>
                <c:pt idx="15">
                  <c:v>-7.6527966139810246</c:v>
                </c:pt>
                <c:pt idx="16">
                  <c:v>-26.767263352484818</c:v>
                </c:pt>
                <c:pt idx="17">
                  <c:v>-19.517958969248859</c:v>
                </c:pt>
                <c:pt idx="18">
                  <c:v>-24.988209471499999</c:v>
                </c:pt>
                <c:pt idx="19">
                  <c:v>-20.639614514199998</c:v>
                </c:pt>
                <c:pt idx="20">
                  <c:v>-31.90340452838992</c:v>
                </c:pt>
                <c:pt idx="21">
                  <c:v>6.9606148148563962</c:v>
                </c:pt>
                <c:pt idx="22">
                  <c:v>-14.789575275813952</c:v>
                </c:pt>
                <c:pt idx="23">
                  <c:v>-15.542652272869006</c:v>
                </c:pt>
                <c:pt idx="24">
                  <c:v>-18.489754363367719</c:v>
                </c:pt>
                <c:pt idx="25">
                  <c:v>30.377063320000001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62947072"/>
        <c:axId val="162948992"/>
      </c:barChart>
      <c:lineChart>
        <c:grouping val="standard"/>
        <c:varyColors val="0"/>
        <c:ser>
          <c:idx val="0"/>
          <c:order val="0"/>
          <c:tx>
            <c:strRef>
              <c:f>'trade in constant rand'!$C$3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'trade in constant rand'!$B$4:$B$29</c:f>
              <c:numCache>
                <c:formatCode>General</c:formatCode>
                <c:ptCount val="26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'trade in constant rand'!$C$4:$C$29</c:f>
              <c:numCache>
                <c:formatCode>_ * #,##0_ ;_ * \-#,##0_ ;_ * "-"??_ ;_ @_ </c:formatCode>
                <c:ptCount val="26"/>
                <c:pt idx="0">
                  <c:v>202.44338184796345</c:v>
                </c:pt>
                <c:pt idx="1">
                  <c:v>225.68480484693748</c:v>
                </c:pt>
                <c:pt idx="2">
                  <c:v>242.41464317165614</c:v>
                </c:pt>
                <c:pt idx="3">
                  <c:v>249.42383959401789</c:v>
                </c:pt>
                <c:pt idx="4">
                  <c:v>234.05439982153013</c:v>
                </c:pt>
                <c:pt idx="5">
                  <c:v>250.32028752124998</c:v>
                </c:pt>
                <c:pt idx="6">
                  <c:v>272.51298643011938</c:v>
                </c:pt>
                <c:pt idx="7">
                  <c:v>279.01699189786046</c:v>
                </c:pt>
                <c:pt idx="8">
                  <c:v>246.44226355885226</c:v>
                </c:pt>
                <c:pt idx="9">
                  <c:v>253.04130899970153</c:v>
                </c:pt>
                <c:pt idx="10">
                  <c:v>254.98150715880485</c:v>
                </c:pt>
                <c:pt idx="11">
                  <c:v>260.09648694720897</c:v>
                </c:pt>
                <c:pt idx="12">
                  <c:v>246.29581978928488</c:v>
                </c:pt>
                <c:pt idx="13">
                  <c:v>271.18901198451312</c:v>
                </c:pt>
                <c:pt idx="14">
                  <c:v>285.4243606492758</c:v>
                </c:pt>
                <c:pt idx="15">
                  <c:v>288.08654411933395</c:v>
                </c:pt>
                <c:pt idx="16">
                  <c:v>274.29690518101376</c:v>
                </c:pt>
                <c:pt idx="17">
                  <c:v>264.92055259014307</c:v>
                </c:pt>
                <c:pt idx="18">
                  <c:v>282.70811702980001</c:v>
                </c:pt>
                <c:pt idx="19">
                  <c:v>287.64556430389996</c:v>
                </c:pt>
                <c:pt idx="20">
                  <c:v>256.83348435934215</c:v>
                </c:pt>
                <c:pt idx="21">
                  <c:v>278.24291289928976</c:v>
                </c:pt>
                <c:pt idx="22">
                  <c:v>284.76641768760464</c:v>
                </c:pt>
                <c:pt idx="23">
                  <c:v>277.94350012775084</c:v>
                </c:pt>
                <c:pt idx="24">
                  <c:v>258.98186151810398</c:v>
                </c:pt>
                <c:pt idx="25">
                  <c:v>301.386441623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'trade in constant rand'!$D$3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'trade in constant rand'!$B$4:$B$29</c:f>
              <c:numCache>
                <c:formatCode>General</c:formatCode>
                <c:ptCount val="26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'trade in constant rand'!$D$4:$D$29</c:f>
              <c:numCache>
                <c:formatCode>_ * #,##0_ ;_ * \-#,##0_ ;_ * "-"??_ ;_ @_ </c:formatCode>
                <c:ptCount val="26"/>
                <c:pt idx="0">
                  <c:v>199.09613132581296</c:v>
                </c:pt>
                <c:pt idx="1">
                  <c:v>204.73570142459999</c:v>
                </c:pt>
                <c:pt idx="2">
                  <c:v>222.9150271243258</c:v>
                </c:pt>
                <c:pt idx="3">
                  <c:v>210.45958465565246</c:v>
                </c:pt>
                <c:pt idx="4">
                  <c:v>221.66946892351808</c:v>
                </c:pt>
                <c:pt idx="5">
                  <c:v>227.85991509610713</c:v>
                </c:pt>
                <c:pt idx="6">
                  <c:v>255.40603802971853</c:v>
                </c:pt>
                <c:pt idx="7">
                  <c:v>273.48386885672096</c:v>
                </c:pt>
                <c:pt idx="8">
                  <c:v>255.80390178068183</c:v>
                </c:pt>
                <c:pt idx="9">
                  <c:v>259.11620729848619</c:v>
                </c:pt>
                <c:pt idx="10">
                  <c:v>272.25580887938821</c:v>
                </c:pt>
                <c:pt idx="11">
                  <c:v>274.42602072022498</c:v>
                </c:pt>
                <c:pt idx="12">
                  <c:v>271.84796738937951</c:v>
                </c:pt>
                <c:pt idx="13">
                  <c:v>287.57440190179886</c:v>
                </c:pt>
                <c:pt idx="14">
                  <c:v>317.134935734333</c:v>
                </c:pt>
                <c:pt idx="15">
                  <c:v>295.73934073331498</c:v>
                </c:pt>
                <c:pt idx="16">
                  <c:v>301.06416853349862</c:v>
                </c:pt>
                <c:pt idx="17">
                  <c:v>284.43851155939194</c:v>
                </c:pt>
                <c:pt idx="18">
                  <c:v>307.69632650129995</c:v>
                </c:pt>
                <c:pt idx="19">
                  <c:v>308.28517881810001</c:v>
                </c:pt>
                <c:pt idx="20">
                  <c:v>288.73688888773211</c:v>
                </c:pt>
                <c:pt idx="21">
                  <c:v>271.28229808443342</c:v>
                </c:pt>
                <c:pt idx="22">
                  <c:v>299.55599296341859</c:v>
                </c:pt>
                <c:pt idx="23">
                  <c:v>293.48615240061986</c:v>
                </c:pt>
                <c:pt idx="24">
                  <c:v>277.47161588147173</c:v>
                </c:pt>
                <c:pt idx="25">
                  <c:v>271.00937830300001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7072"/>
        <c:axId val="162948992"/>
      </c:lineChart>
      <c:catAx>
        <c:axId val="16294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/>
            </a:pPr>
            <a:endParaRPr lang="en-US"/>
          </a:p>
        </c:txPr>
        <c:crossAx val="162948992"/>
        <c:crosses val="autoZero"/>
        <c:auto val="1"/>
        <c:lblAlgn val="ctr"/>
        <c:lblOffset val="100"/>
        <c:noMultiLvlLbl val="0"/>
      </c:catAx>
      <c:valAx>
        <c:axId val="162948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billions of constant (2016) rand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29470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62750" y="3952875"/>
    <xdr:ext cx="9301574" cy="45681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660997" y="3483888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705475" y="3619500"/>
    <xdr:ext cx="5611091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766840" y="3619500"/>
    <xdr:ext cx="4589318" cy="607953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810250" y="2667000"/>
    <xdr:ext cx="5933281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783219" y="2667000"/>
    <xdr:ext cx="4802187" cy="607953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8201025" y="369570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24244624" y="1172159"/>
    <xdr:ext cx="9301574" cy="44282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3048000" y="2876550"/>
    <xdr:ext cx="9301574" cy="46049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4398818" y="952500"/>
    <xdr:ext cx="9301574" cy="607953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463261" y="2078182"/>
    <xdr:ext cx="9301574" cy="4552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3404053" y="4837340"/>
    <xdr:ext cx="9301574" cy="42567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5362575" y="215900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6823808" y="4751424"/>
    <xdr:ext cx="9301574" cy="48601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7315200" y="1714500"/>
    <xdr:ext cx="9301574" cy="46785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6477000" y="1885950"/>
    <xdr:ext cx="9301574" cy="6079537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5695950" y="4000500"/>
    <xdr:ext cx="4286249" cy="49649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6781800" y="495300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3800475" y="504825"/>
    <xdr:ext cx="9301574" cy="39398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676525" y="2048774"/>
    <xdr:ext cx="9306393" cy="78353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210550" y="4048125"/>
    <xdr:ext cx="9301574" cy="403513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3390900" y="971550"/>
    <xdr:ext cx="9301574" cy="40710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4156364" y="2220191"/>
    <xdr:ext cx="9301574" cy="44299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0.06889</cdr:x>
      <cdr:y>0.44488</cdr:y>
    </cdr:from>
    <cdr:to>
      <cdr:x>0.9812</cdr:x>
      <cdr:y>0.44879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40773" y="1970809"/>
          <a:ext cx="8485909" cy="17318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070725" y="1622425"/>
    <xdr:ext cx="9301574" cy="4829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6588425" y="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investment%20to%20Q2%202016%20sept%20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GDP%20expenditure%20side%20statssa%20GDP%20data%20sept%20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A%20GDP%20to%20Q2%20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econ%20data/data%20by%20cty%20group/data%20on%20growth%20rate%20and%20empl%20ratio%20UMIC/growth%20rates%20sa%20china%20umic%20eu%20and%20us%20from%201966%20WDI%20downldd%20august%20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GDP%20growth%20by%20sector%20sept%20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econ%20data/real%20economy%20bulletin/REB%20Q1%202016/mfg%20sectors%20from%202001%20to%202016%20from%20mfg%20vol%20n%20sales%20july%20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RICS%20grwoth%20rates%20from%202003%20to%202015%20WDI%20downldd%20sept%20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mining/mining%20book%202016/data%20for%20mining%20book%202016/long-term%20commodity%20price%20trends%20to%20feb%202016%20jacks%20cite%20NBER%20article%20downldd%20june%20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A%20exports%20to%20africa%20trademap%20sept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econ%20data/real%20economy%20bulletin/REB%20Q1%202016/SACU%20n%20SA%20trade%20data%20trademap%20downldd%20aug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wnloads/Manufacturing%20subsectors%20production%20and%20value%20add%20from%202010%20sept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mpl%20data%20for%20REB%20Q2%202016%20sept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empl%20data/LT%20empl%20data/trends%20from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rade%20data%20SARS%20downldd%20sept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ARS%20Trade%20Statistics%20%20-%20Excluding%20BLNS%20sept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Documents/trade%20data/trade%20by%20countries%202006%20to%202015%20trademap%20downldd%20augus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changes"/>
      <sheetName val="change"/>
      <sheetName val="Chart shares"/>
      <sheetName val="current shares"/>
      <sheetName val="Chart gfkf"/>
      <sheetName val="GFKF"/>
      <sheetName val="21. Gfcf QNS"/>
      <sheetName val="3. Prod QN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B6">
            <v>2010</v>
          </cell>
          <cell r="F6">
            <v>2011</v>
          </cell>
          <cell r="J6">
            <v>2012</v>
          </cell>
          <cell r="N6">
            <v>2013</v>
          </cell>
          <cell r="R6">
            <v>2014</v>
          </cell>
          <cell r="V6">
            <v>2015</v>
          </cell>
          <cell r="Z6">
            <v>2016</v>
          </cell>
        </row>
        <row r="7">
          <cell r="A7" t="str">
            <v>General government</v>
          </cell>
          <cell r="B7">
            <v>26.275205194210852</v>
          </cell>
          <cell r="C7">
            <v>25.823731760202762</v>
          </cell>
          <cell r="D7">
            <v>25.641847672735071</v>
          </cell>
          <cell r="E7">
            <v>25.507890089930857</v>
          </cell>
          <cell r="F7">
            <v>25.908065345686232</v>
          </cell>
          <cell r="G7">
            <v>26.453055813797942</v>
          </cell>
          <cell r="H7">
            <v>26.972642252209635</v>
          </cell>
          <cell r="I7">
            <v>28.105341047865348</v>
          </cell>
          <cell r="J7">
            <v>29.020126475427272</v>
          </cell>
          <cell r="K7">
            <v>29.018850409565339</v>
          </cell>
          <cell r="L7">
            <v>28.656946417852517</v>
          </cell>
          <cell r="M7">
            <v>28.611575324638689</v>
          </cell>
          <cell r="N7">
            <v>28.635424274189646</v>
          </cell>
          <cell r="O7">
            <v>29.356765763522734</v>
          </cell>
          <cell r="P7">
            <v>30.101046453548378</v>
          </cell>
          <cell r="Q7">
            <v>31.975892971922725</v>
          </cell>
          <cell r="R7">
            <v>33.669177242414492</v>
          </cell>
          <cell r="S7">
            <v>33.444757018019672</v>
          </cell>
          <cell r="T7">
            <v>31.27907281796038</v>
          </cell>
          <cell r="U7">
            <v>31.864026598995938</v>
          </cell>
          <cell r="V7">
            <v>33.988575576621948</v>
          </cell>
          <cell r="W7">
            <v>36.723053854520238</v>
          </cell>
          <cell r="X7">
            <v>39.476851676050998</v>
          </cell>
          <cell r="Y7">
            <v>39.035344004745419</v>
          </cell>
          <cell r="Z7">
            <v>37.779780961316966</v>
          </cell>
          <cell r="AA7">
            <v>36.913434575726619</v>
          </cell>
        </row>
        <row r="8">
          <cell r="A8" t="str">
            <v>Public corporations</v>
          </cell>
          <cell r="B8">
            <v>40.131588865907368</v>
          </cell>
          <cell r="C8">
            <v>38.773671672102537</v>
          </cell>
          <cell r="D8">
            <v>37.746495301377621</v>
          </cell>
          <cell r="E8">
            <v>36.571749758297024</v>
          </cell>
          <cell r="F8">
            <v>37.18032552092329</v>
          </cell>
          <cell r="G8">
            <v>37.500322092269457</v>
          </cell>
          <cell r="H8">
            <v>37.834411935421095</v>
          </cell>
          <cell r="I8">
            <v>37.823157645424232</v>
          </cell>
          <cell r="J8">
            <v>36.898207501124325</v>
          </cell>
          <cell r="K8">
            <v>38.332430438319022</v>
          </cell>
          <cell r="L8">
            <v>39.886051987508033</v>
          </cell>
          <cell r="M8">
            <v>40.90549842578762</v>
          </cell>
          <cell r="N8">
            <v>41.596412018482418</v>
          </cell>
          <cell r="O8">
            <v>41.765923890881005</v>
          </cell>
          <cell r="P8">
            <v>41.970450211765638</v>
          </cell>
          <cell r="Q8">
            <v>41.454603472388506</v>
          </cell>
          <cell r="R8">
            <v>41.296097520500219</v>
          </cell>
          <cell r="S8">
            <v>41.437882204880495</v>
          </cell>
          <cell r="T8">
            <v>42.166231452531484</v>
          </cell>
          <cell r="U8">
            <v>43.02806708707346</v>
          </cell>
          <cell r="V8">
            <v>43.494208410359128</v>
          </cell>
          <cell r="W8">
            <v>43.509682562674577</v>
          </cell>
          <cell r="X8">
            <v>43.196118586284015</v>
          </cell>
          <cell r="Y8">
            <v>43.632060975187862</v>
          </cell>
          <cell r="Z8">
            <v>44.004124703948079</v>
          </cell>
          <cell r="AA8">
            <v>43.393266090019765</v>
          </cell>
        </row>
        <row r="9">
          <cell r="A9" t="str">
            <v>Private business enterprises</v>
          </cell>
          <cell r="B9">
            <v>118.8462903148634</v>
          </cell>
          <cell r="C9">
            <v>120.9109434014414</v>
          </cell>
          <cell r="D9">
            <v>121.01304214183395</v>
          </cell>
          <cell r="E9">
            <v>121.45502336078437</v>
          </cell>
          <cell r="F9">
            <v>126.19346796335508</v>
          </cell>
          <cell r="G9">
            <v>128.63943604265998</v>
          </cell>
          <cell r="H9">
            <v>133.37171071766616</v>
          </cell>
          <cell r="I9">
            <v>134.03014149186333</v>
          </cell>
          <cell r="J9">
            <v>131.65970617574919</v>
          </cell>
          <cell r="K9">
            <v>133.90738544811401</v>
          </cell>
          <cell r="L9">
            <v>131.09562888660312</v>
          </cell>
          <cell r="M9">
            <v>132.07129920886854</v>
          </cell>
          <cell r="N9">
            <v>136.29521369259768</v>
          </cell>
          <cell r="O9">
            <v>140.84783134981981</v>
          </cell>
          <cell r="P9">
            <v>145.01693017952965</v>
          </cell>
          <cell r="Q9">
            <v>146.8508867733056</v>
          </cell>
          <cell r="R9">
            <v>140.77844891790198</v>
          </cell>
          <cell r="S9">
            <v>140.36475011815233</v>
          </cell>
          <cell r="T9">
            <v>143.54499301038754</v>
          </cell>
          <cell r="U9">
            <v>145.89485174474845</v>
          </cell>
          <cell r="V9">
            <v>144.64512930965276</v>
          </cell>
          <cell r="W9">
            <v>141.29121107670738</v>
          </cell>
          <cell r="X9">
            <v>141.30031210890073</v>
          </cell>
          <cell r="Y9">
            <v>139.71753388663475</v>
          </cell>
          <cell r="Z9">
            <v>134.80532543295882</v>
          </cell>
          <cell r="AA9">
            <v>133.74012378267116</v>
          </cell>
        </row>
      </sheetData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changes"/>
      <sheetName val="Chart exp by type"/>
      <sheetName val="Chart exp by type amts"/>
      <sheetName val="10. Exp QR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Chart quarterly"/>
      <sheetName val="Excel table from 1993"/>
      <sheetName val="Chart annual"/>
      <sheetName val="Sheet2"/>
    </sheetNames>
    <sheetDataSet>
      <sheetData sheetId="0" refreshError="1"/>
      <sheetData sheetId="1" refreshError="1"/>
      <sheetData sheetId="2">
        <row r="4">
          <cell r="B4" t="str">
            <v>GDP</v>
          </cell>
        </row>
        <row r="5">
          <cell r="A5">
            <v>1994</v>
          </cell>
          <cell r="B5">
            <v>1.95E-2</v>
          </cell>
        </row>
        <row r="6">
          <cell r="B6">
            <v>3.8800000000000001E-2</v>
          </cell>
        </row>
        <row r="7">
          <cell r="B7">
            <v>3.2500000000000001E-2</v>
          </cell>
        </row>
        <row r="8">
          <cell r="B8">
            <v>3.7000000000000005E-2</v>
          </cell>
        </row>
        <row r="9">
          <cell r="A9">
            <v>1995</v>
          </cell>
          <cell r="B9">
            <v>3.9900000000000005E-2</v>
          </cell>
        </row>
        <row r="10">
          <cell r="B10">
            <v>1.6200000000000003E-2</v>
          </cell>
        </row>
        <row r="11">
          <cell r="B11">
            <v>3.61E-2</v>
          </cell>
        </row>
        <row r="12">
          <cell r="B12">
            <v>3.2000000000000001E-2</v>
          </cell>
        </row>
        <row r="13">
          <cell r="A13">
            <v>1996</v>
          </cell>
          <cell r="B13">
            <v>3.9699999999999999E-2</v>
          </cell>
        </row>
        <row r="14">
          <cell r="B14">
            <v>5.6100000000000004E-2</v>
          </cell>
        </row>
        <row r="15">
          <cell r="B15">
            <v>3.7599999999999995E-2</v>
          </cell>
        </row>
        <row r="16">
          <cell r="B16">
            <v>3.8900000000000004E-2</v>
          </cell>
        </row>
        <row r="17">
          <cell r="A17">
            <v>1997</v>
          </cell>
          <cell r="B17">
            <v>3.1600000000000003E-2</v>
          </cell>
        </row>
        <row r="18">
          <cell r="B18">
            <v>3.1899999999999998E-2</v>
          </cell>
        </row>
        <row r="19">
          <cell r="B19">
            <v>2.35E-2</v>
          </cell>
        </row>
        <row r="20">
          <cell r="B20">
            <v>1.7500000000000002E-2</v>
          </cell>
        </row>
        <row r="21">
          <cell r="A21">
            <v>1998</v>
          </cell>
          <cell r="B21">
            <v>9.8999999999999991E-3</v>
          </cell>
        </row>
        <row r="22">
          <cell r="B22">
            <v>6.3E-3</v>
          </cell>
        </row>
        <row r="23">
          <cell r="B23">
            <v>2.5000000000000001E-3</v>
          </cell>
        </row>
        <row r="24">
          <cell r="B24">
            <v>1.5E-3</v>
          </cell>
        </row>
        <row r="25">
          <cell r="A25">
            <v>1999</v>
          </cell>
          <cell r="B25">
            <v>1.09E-2</v>
          </cell>
        </row>
        <row r="26">
          <cell r="B26">
            <v>1.9099999999999999E-2</v>
          </cell>
        </row>
        <row r="27">
          <cell r="B27">
            <v>2.8199999999999999E-2</v>
          </cell>
        </row>
        <row r="28">
          <cell r="B28">
            <v>3.7200000000000004E-2</v>
          </cell>
        </row>
        <row r="29">
          <cell r="A29">
            <v>2000</v>
          </cell>
          <cell r="B29">
            <v>3.6000000000000004E-2</v>
          </cell>
        </row>
        <row r="30">
          <cell r="B30">
            <v>3.4200000000000001E-2</v>
          </cell>
        </row>
        <row r="31">
          <cell r="B31">
            <v>5.2499999999999998E-2</v>
          </cell>
        </row>
        <row r="32">
          <cell r="B32">
            <v>4.4800000000000006E-2</v>
          </cell>
        </row>
        <row r="33">
          <cell r="A33">
            <v>2001</v>
          </cell>
          <cell r="B33">
            <v>3.73E-2</v>
          </cell>
        </row>
        <row r="34">
          <cell r="B34">
            <v>3.6900000000000002E-2</v>
          </cell>
        </row>
        <row r="35">
          <cell r="B35">
            <v>1.5100000000000001E-2</v>
          </cell>
        </row>
        <row r="36">
          <cell r="B36">
            <v>1.9799999999999998E-2</v>
          </cell>
        </row>
        <row r="37">
          <cell r="A37">
            <v>2002</v>
          </cell>
          <cell r="B37">
            <v>3.5400000000000001E-2</v>
          </cell>
        </row>
        <row r="38">
          <cell r="B38">
            <v>3.78E-2</v>
          </cell>
        </row>
        <row r="39">
          <cell r="B39">
            <v>3.56E-2</v>
          </cell>
        </row>
        <row r="40">
          <cell r="B40">
            <v>3.9199999999999999E-2</v>
          </cell>
        </row>
        <row r="41">
          <cell r="A41">
            <v>2003</v>
          </cell>
          <cell r="B41">
            <v>3.2099999999999997E-2</v>
          </cell>
        </row>
        <row r="42">
          <cell r="B42">
            <v>3.2099999999999997E-2</v>
          </cell>
        </row>
        <row r="43">
          <cell r="B43">
            <v>0.03</v>
          </cell>
        </row>
        <row r="44">
          <cell r="B44">
            <v>2.4E-2</v>
          </cell>
        </row>
        <row r="45">
          <cell r="A45">
            <v>2004</v>
          </cell>
          <cell r="B45">
            <v>3.7499999999999999E-2</v>
          </cell>
        </row>
        <row r="46">
          <cell r="B46">
            <v>3.73E-2</v>
          </cell>
        </row>
        <row r="47">
          <cell r="B47">
            <v>5.0199999999999995E-2</v>
          </cell>
        </row>
        <row r="48">
          <cell r="B48">
            <v>5.67E-2</v>
          </cell>
        </row>
        <row r="49">
          <cell r="A49">
            <v>2005</v>
          </cell>
          <cell r="B49">
            <v>5.45E-2</v>
          </cell>
        </row>
        <row r="50">
          <cell r="B50">
            <v>5.1900000000000002E-2</v>
          </cell>
        </row>
        <row r="51">
          <cell r="B51">
            <v>5.4600000000000003E-2</v>
          </cell>
        </row>
        <row r="52">
          <cell r="B52">
            <v>5.0300000000000004E-2</v>
          </cell>
        </row>
        <row r="53">
          <cell r="A53">
            <v>2006</v>
          </cell>
          <cell r="B53">
            <v>5.0999999999999997E-2</v>
          </cell>
        </row>
        <row r="54">
          <cell r="B54">
            <v>4.8300000000000003E-2</v>
          </cell>
        </row>
        <row r="55">
          <cell r="B55">
            <v>5.3200000000000004E-2</v>
          </cell>
        </row>
        <row r="56">
          <cell r="B56">
            <v>7.1099999999999997E-2</v>
          </cell>
        </row>
        <row r="57">
          <cell r="A57">
            <v>2007</v>
          </cell>
          <cell r="B57">
            <v>6.4299999999999996E-2</v>
          </cell>
        </row>
        <row r="58">
          <cell r="B58">
            <v>5.4699999999999999E-2</v>
          </cell>
        </row>
        <row r="59">
          <cell r="B59">
            <v>4.9699999999999994E-2</v>
          </cell>
        </row>
        <row r="60">
          <cell r="B60">
            <v>4.6600000000000003E-2</v>
          </cell>
        </row>
        <row r="61">
          <cell r="A61">
            <v>2008</v>
          </cell>
          <cell r="B61">
            <v>3.8300000000000001E-2</v>
          </cell>
        </row>
        <row r="62">
          <cell r="B62">
            <v>4.6699999999999998E-2</v>
          </cell>
        </row>
        <row r="63">
          <cell r="B63">
            <v>3.2400000000000005E-2</v>
          </cell>
        </row>
        <row r="64">
          <cell r="B64">
            <v>1.1399999999999999E-2</v>
          </cell>
        </row>
        <row r="65">
          <cell r="A65">
            <v>2009</v>
          </cell>
          <cell r="B65">
            <v>-1.1000000000000001E-2</v>
          </cell>
        </row>
        <row r="66">
          <cell r="B66">
            <v>-2.58E-2</v>
          </cell>
        </row>
        <row r="67">
          <cell r="B67">
            <v>-1.9199999999999998E-2</v>
          </cell>
        </row>
        <row r="68">
          <cell r="B68">
            <v>-5.4000000000000003E-3</v>
          </cell>
        </row>
        <row r="69">
          <cell r="A69">
            <v>2010</v>
          </cell>
          <cell r="B69">
            <v>2.3199999999999998E-2</v>
          </cell>
        </row>
        <row r="70">
          <cell r="B70">
            <v>3.0699999999999998E-2</v>
          </cell>
        </row>
        <row r="71">
          <cell r="B71">
            <v>3.3399999999999999E-2</v>
          </cell>
        </row>
        <row r="72">
          <cell r="B72">
            <v>3.4099999999999998E-2</v>
          </cell>
        </row>
        <row r="73">
          <cell r="A73">
            <v>2011</v>
          </cell>
          <cell r="B73">
            <v>3.49E-2</v>
          </cell>
        </row>
        <row r="74">
          <cell r="B74">
            <v>3.4099999999999998E-2</v>
          </cell>
        </row>
        <row r="75">
          <cell r="B75">
            <v>3.04E-2</v>
          </cell>
        </row>
        <row r="76">
          <cell r="B76">
            <v>3.2000000000000001E-2</v>
          </cell>
        </row>
        <row r="77">
          <cell r="A77">
            <v>2012</v>
          </cell>
          <cell r="B77">
            <v>2.1700000000000001E-2</v>
          </cell>
        </row>
        <row r="78">
          <cell r="B78">
            <v>2.7400000000000001E-2</v>
          </cell>
        </row>
        <row r="79">
          <cell r="B79">
            <v>2.07E-2</v>
          </cell>
        </row>
        <row r="80">
          <cell r="B80">
            <v>1.8799999999999997E-2</v>
          </cell>
        </row>
        <row r="81">
          <cell r="A81">
            <v>2013</v>
          </cell>
          <cell r="B81">
            <v>2.0199999999999999E-2</v>
          </cell>
        </row>
        <row r="82">
          <cell r="B82">
            <v>2.3799999999999998E-2</v>
          </cell>
        </row>
        <row r="83">
          <cell r="B83">
            <v>1.9699999999999999E-2</v>
          </cell>
        </row>
        <row r="84">
          <cell r="B84">
            <v>2.9300000000000003E-2</v>
          </cell>
        </row>
        <row r="85">
          <cell r="A85">
            <v>2014</v>
          </cell>
          <cell r="B85">
            <v>1.83E-2</v>
          </cell>
        </row>
        <row r="86">
          <cell r="B86">
            <v>1.47E-2</v>
          </cell>
        </row>
        <row r="87">
          <cell r="B87">
            <v>1.6799999999999999E-2</v>
          </cell>
        </row>
        <row r="88">
          <cell r="B88">
            <v>1.54E-2</v>
          </cell>
        </row>
        <row r="89">
          <cell r="A89">
            <v>2015</v>
          </cell>
          <cell r="B89">
            <v>2.5099999999999997E-2</v>
          </cell>
        </row>
        <row r="90">
          <cell r="B90">
            <v>1.21E-2</v>
          </cell>
        </row>
        <row r="91">
          <cell r="B91">
            <v>8.5000000000000006E-3</v>
          </cell>
        </row>
        <row r="92">
          <cell r="B92">
            <v>5.5000000000000005E-3</v>
          </cell>
        </row>
        <row r="93">
          <cell r="A93">
            <v>2016</v>
          </cell>
          <cell r="B93">
            <v>-1.1999999999999999E-3</v>
          </cell>
        </row>
        <row r="94">
          <cell r="B94">
            <v>6.1999999999999998E-3</v>
          </cell>
        </row>
      </sheetData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Chart comps fm 2000"/>
      <sheetName val="comps w umic fm 2000"/>
      <sheetName val="Chart comps fm 1994"/>
      <sheetName val="comps w umic fm 1994"/>
      <sheetName val="Sheet7"/>
      <sheetName val="Chart trading ptners"/>
      <sheetName val="growth trading ptners"/>
      <sheetName val="Chart4"/>
      <sheetName val="Data (3)"/>
      <sheetName val="Chart comps sa eu china"/>
      <sheetName val="Data (2)"/>
      <sheetName val="Chart comps fm 1966"/>
      <sheetName val="Chart comps all"/>
      <sheetName val="comps fm 1980"/>
      <sheetName val="Data"/>
      <sheetName val="Series - Metadata"/>
      <sheetName val="Country - Metadata"/>
      <sheetName val="Foot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3">
          <cell r="B23" t="str">
            <v>China</v>
          </cell>
          <cell r="C23" t="str">
            <v xml:space="preserve">European Union </v>
          </cell>
          <cell r="D23" t="str">
            <v xml:space="preserve">United States </v>
          </cell>
          <cell r="E23" t="str">
            <v>Japan</v>
          </cell>
          <cell r="F23" t="str">
            <v>Other</v>
          </cell>
          <cell r="G23" t="str">
            <v xml:space="preserve">South Africa </v>
          </cell>
        </row>
        <row r="24">
          <cell r="A24" t="str">
            <v>2003 to 2008</v>
          </cell>
          <cell r="B24">
            <v>0.1157422731682114</v>
          </cell>
          <cell r="C24">
            <v>2.326535864840662E-2</v>
          </cell>
          <cell r="D24">
            <v>2.2466464983031509E-2</v>
          </cell>
          <cell r="E24">
            <v>1.293848725400415E-2</v>
          </cell>
          <cell r="F24">
            <v>5.401545058638213E-2</v>
          </cell>
          <cell r="G24">
            <v>4.7899819879649197E-2</v>
          </cell>
        </row>
        <row r="25">
          <cell r="A25" t="str">
            <v>2008 to 2010</v>
          </cell>
          <cell r="B25">
            <v>9.9304068674268997E-2</v>
          </cell>
          <cell r="C25">
            <v>-1.2083852917787241E-2</v>
          </cell>
          <cell r="D25">
            <v>-1.5706492870966038E-3</v>
          </cell>
          <cell r="E25">
            <v>-5.3944880351032287E-3</v>
          </cell>
          <cell r="F25">
            <v>2.7130159954474209E-2</v>
          </cell>
          <cell r="G25">
            <v>7.2482510811022749E-3</v>
          </cell>
        </row>
        <row r="26">
          <cell r="A26" t="str">
            <v>2010 to 2013</v>
          </cell>
          <cell r="B26">
            <v>8.3030078871348945E-2</v>
          </cell>
          <cell r="C26">
            <v>4.8591021185868666E-3</v>
          </cell>
          <cell r="D26">
            <v>1.771157926784328E-2</v>
          </cell>
          <cell r="E26">
            <v>8.7698192468743663E-3</v>
          </cell>
          <cell r="F26">
            <v>3.722247289721281E-2</v>
          </cell>
          <cell r="G26">
            <v>2.5471366966154152E-2</v>
          </cell>
        </row>
        <row r="27">
          <cell r="A27" t="str">
            <v>2013 to 2015</v>
          </cell>
          <cell r="B27">
            <v>7.0840980981957902E-2</v>
          </cell>
          <cell r="C27">
            <v>1.6528582452950191E-2</v>
          </cell>
          <cell r="D27">
            <v>2.426883077214903E-2</v>
          </cell>
          <cell r="E27">
            <v>2.2036062887200725E-3</v>
          </cell>
          <cell r="F27">
            <v>2.3473516446219866E-2</v>
          </cell>
          <cell r="G27">
            <v>1.4159113582583149E-2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ll sectors"/>
      <sheetName val="GDP growth all sectors"/>
      <sheetName val="Chart gdp growth"/>
      <sheetName val="GDP growth, annual to Q2 2016"/>
      <sheetName val="Chart shares"/>
      <sheetName val="real econ shares in GD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rowth summary bars"/>
      <sheetName val="Chart commodity vc growth"/>
      <sheetName val="commodity VC growth summary"/>
      <sheetName val="commodity VC growth "/>
      <sheetName val="commodity VC growth (2)"/>
      <sheetName val="indices n sales w subsectors"/>
      <sheetName val="Chart boom n post"/>
      <sheetName val="sectors indices (3)"/>
      <sheetName val="Chart sector av growth"/>
      <sheetName val="sectors indices (2)"/>
      <sheetName val="sectors indices"/>
      <sheetName val="wtd growth subsectors"/>
      <sheetName val="growth subsectors (3)"/>
      <sheetName val="sectors (3)"/>
      <sheetName val="Sheet29"/>
      <sheetName val="growth subsectors (2)"/>
      <sheetName val="sectors (2)"/>
      <sheetName val="growth subsectors"/>
      <sheetName val="Chart vc"/>
      <sheetName val="Chart cons goods"/>
      <sheetName val="irreg years vc n cons for subse"/>
      <sheetName val="Chart7"/>
      <sheetName val="irreg years for totals"/>
      <sheetName val="VC n consumer goods"/>
      <sheetName val="Chart annual pc"/>
      <sheetName val="Chart vc n cons pc"/>
      <sheetName val="vc n cons goods pc"/>
      <sheetName val="annual pc"/>
      <sheetName val="annual"/>
      <sheetName val="sectors"/>
      <sheetName val="data (2)"/>
      <sheetName val="data"/>
    </sheetNames>
    <sheetDataSet>
      <sheetData sheetId="0" refreshError="1"/>
      <sheetData sheetId="1" refreshError="1"/>
      <sheetData sheetId="2">
        <row r="4">
          <cell r="D4" t="str">
            <v>1998</v>
          </cell>
          <cell r="E4" t="str">
            <v>1999</v>
          </cell>
          <cell r="F4" t="str">
            <v>2000</v>
          </cell>
          <cell r="G4" t="str">
            <v>2001</v>
          </cell>
          <cell r="H4" t="str">
            <v>2002</v>
          </cell>
          <cell r="I4" t="str">
            <v>2003</v>
          </cell>
          <cell r="J4" t="str">
            <v>2004</v>
          </cell>
          <cell r="K4" t="str">
            <v>2005</v>
          </cell>
          <cell r="L4" t="str">
            <v>2006</v>
          </cell>
          <cell r="M4" t="str">
            <v>2007</v>
          </cell>
          <cell r="N4" t="str">
            <v>2008</v>
          </cell>
          <cell r="O4" t="str">
            <v>2009</v>
          </cell>
          <cell r="P4" t="str">
            <v>2010</v>
          </cell>
          <cell r="Q4" t="str">
            <v>2011</v>
          </cell>
          <cell r="R4" t="str">
            <v>2012</v>
          </cell>
          <cell r="S4" t="str">
            <v>2013</v>
          </cell>
          <cell r="T4" t="str">
            <v>2014</v>
          </cell>
          <cell r="U4" t="str">
            <v>2015</v>
          </cell>
          <cell r="V4" t="str">
            <v>2016</v>
          </cell>
        </row>
        <row r="5">
          <cell r="C5" t="str">
            <v>consumer goods ex clothing</v>
          </cell>
          <cell r="D5">
            <v>100</v>
          </cell>
          <cell r="E5">
            <v>98.546375643335267</v>
          </cell>
          <cell r="F5">
            <v>97.586736542888289</v>
          </cell>
          <cell r="G5">
            <v>100.22011555024729</v>
          </cell>
          <cell r="H5">
            <v>103.48956641745335</v>
          </cell>
          <cell r="I5">
            <v>101.69596825062868</v>
          </cell>
          <cell r="J5">
            <v>105.58846636401145</v>
          </cell>
          <cell r="K5">
            <v>110.10285269261682</v>
          </cell>
          <cell r="L5">
            <v>113.9944389826</v>
          </cell>
          <cell r="M5">
            <v>121.7297865971523</v>
          </cell>
          <cell r="N5">
            <v>123.84595346988949</v>
          </cell>
          <cell r="O5">
            <v>115.9157193749909</v>
          </cell>
          <cell r="P5">
            <v>121.78781838160242</v>
          </cell>
          <cell r="Q5">
            <v>123.16703826612752</v>
          </cell>
          <cell r="R5">
            <v>127.07107019459092</v>
          </cell>
          <cell r="S5">
            <v>130.77474410041845</v>
          </cell>
          <cell r="T5">
            <v>129.07659018351896</v>
          </cell>
          <cell r="U5">
            <v>130.57302224838742</v>
          </cell>
          <cell r="V5">
            <v>131.13991072266802</v>
          </cell>
        </row>
        <row r="6">
          <cell r="C6" t="str">
            <v>clothing/textiles</v>
          </cell>
          <cell r="D6">
            <v>100</v>
          </cell>
          <cell r="E6">
            <v>96.169696969696986</v>
          </cell>
          <cell r="F6">
            <v>98.836363636363643</v>
          </cell>
          <cell r="G6">
            <v>95.006060606060615</v>
          </cell>
          <cell r="H6">
            <v>103.56363636363636</v>
          </cell>
          <cell r="I6">
            <v>92.145454545454555</v>
          </cell>
          <cell r="J6">
            <v>95.466666666666683</v>
          </cell>
          <cell r="K6">
            <v>91.369696969696975</v>
          </cell>
          <cell r="L6">
            <v>89.696969696969703</v>
          </cell>
          <cell r="M6">
            <v>89.696969696969703</v>
          </cell>
          <cell r="N6">
            <v>96.266666666666666</v>
          </cell>
          <cell r="O6">
            <v>79.345454545454558</v>
          </cell>
          <cell r="P6">
            <v>75.466666666666669</v>
          </cell>
          <cell r="Q6">
            <v>70.836363636363629</v>
          </cell>
          <cell r="R6">
            <v>70.109090909090895</v>
          </cell>
          <cell r="S6">
            <v>71.27272727272728</v>
          </cell>
          <cell r="T6">
            <v>70.884848484848476</v>
          </cell>
          <cell r="U6">
            <v>73.115151515151524</v>
          </cell>
          <cell r="V6">
            <v>70.521212121212102</v>
          </cell>
        </row>
        <row r="7">
          <cell r="C7" t="str">
            <v>transport equipment</v>
          </cell>
          <cell r="D7">
            <v>100</v>
          </cell>
          <cell r="E7">
            <v>100.04755111745125</v>
          </cell>
          <cell r="F7">
            <v>118.54493580599143</v>
          </cell>
          <cell r="G7">
            <v>130.86067522586779</v>
          </cell>
          <cell r="H7">
            <v>137.23252496433665</v>
          </cell>
          <cell r="I7">
            <v>129.67189728958627</v>
          </cell>
          <cell r="J7">
            <v>129.71944840703753</v>
          </cell>
          <cell r="K7">
            <v>145.41131716595336</v>
          </cell>
          <cell r="L7">
            <v>164.47931526390869</v>
          </cell>
          <cell r="M7">
            <v>171.70708511650022</v>
          </cell>
          <cell r="N7">
            <v>173.94198763670946</v>
          </cell>
          <cell r="O7">
            <v>110.1283880171184</v>
          </cell>
          <cell r="P7">
            <v>145.07845934379458</v>
          </cell>
          <cell r="Q7">
            <v>149.97622444127435</v>
          </cell>
          <cell r="R7">
            <v>158.01236329053731</v>
          </cell>
          <cell r="S7">
            <v>167.61768901569184</v>
          </cell>
          <cell r="T7">
            <v>149.02520209224915</v>
          </cell>
          <cell r="U7">
            <v>161.81645268663812</v>
          </cell>
          <cell r="V7">
            <v>165.43033761293387</v>
          </cell>
        </row>
        <row r="8">
          <cell r="C8" t="str">
            <v>wood/metals/ machinery</v>
          </cell>
          <cell r="D8">
            <v>100</v>
          </cell>
          <cell r="E8">
            <v>95.518305157211358</v>
          </cell>
          <cell r="F8">
            <v>100.75346748100587</v>
          </cell>
          <cell r="G8">
            <v>103.28644914908564</v>
          </cell>
          <cell r="H8">
            <v>111.82387093704271</v>
          </cell>
          <cell r="I8">
            <v>109.67574626919532</v>
          </cell>
          <cell r="J8">
            <v>115.45895067539132</v>
          </cell>
          <cell r="K8">
            <v>117.78413885413683</v>
          </cell>
          <cell r="L8">
            <v>117.43852834088773</v>
          </cell>
          <cell r="M8">
            <v>128.70734720143901</v>
          </cell>
          <cell r="N8">
            <v>128.21638282686908</v>
          </cell>
          <cell r="O8">
            <v>96.615883543343926</v>
          </cell>
          <cell r="P8">
            <v>105.55967867582228</v>
          </cell>
          <cell r="Q8">
            <v>109.02291388734453</v>
          </cell>
          <cell r="R8">
            <v>105.94174010589705</v>
          </cell>
          <cell r="S8">
            <v>107.99405795468617</v>
          </cell>
          <cell r="T8">
            <v>107.46577914891668</v>
          </cell>
          <cell r="U8">
            <v>104.30506456345185</v>
          </cell>
          <cell r="V8">
            <v>104.45584490520903</v>
          </cell>
        </row>
        <row r="9">
          <cell r="C9" t="str">
            <v>petroleum/basic chems</v>
          </cell>
          <cell r="D9">
            <v>100</v>
          </cell>
          <cell r="E9">
            <v>105.98764754975328</v>
          </cell>
          <cell r="F9">
            <v>104.88012661083481</v>
          </cell>
          <cell r="G9">
            <v>111.51820751216697</v>
          </cell>
          <cell r="H9">
            <v>123.57036649516498</v>
          </cell>
          <cell r="I9">
            <v>117.78844629535428</v>
          </cell>
          <cell r="J9">
            <v>124.84029732012685</v>
          </cell>
          <cell r="K9">
            <v>124.60117962143471</v>
          </cell>
          <cell r="L9">
            <v>121.65755287365916</v>
          </cell>
          <cell r="M9">
            <v>126.2054912464792</v>
          </cell>
          <cell r="N9">
            <v>145.01888628086718</v>
          </cell>
          <cell r="O9">
            <v>118.07543109989096</v>
          </cell>
          <cell r="P9">
            <v>123.55127190769855</v>
          </cell>
          <cell r="Q9">
            <v>131.88944353588522</v>
          </cell>
          <cell r="R9">
            <v>130.28103215374944</v>
          </cell>
          <cell r="S9">
            <v>128.12947244010269</v>
          </cell>
          <cell r="T9">
            <v>133.29957237114021</v>
          </cell>
          <cell r="U9">
            <v>126.38430487731213</v>
          </cell>
          <cell r="V9">
            <v>138.54856664589801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Data"/>
      <sheetName val="Series - Metadata"/>
      <sheetName val="Country - Metadata"/>
      <sheetName val="FootNote"/>
    </sheetNames>
    <sheetDataSet>
      <sheetData sheetId="0" refreshError="1"/>
      <sheetData sheetId="1">
        <row r="3">
          <cell r="B3" t="str">
            <v>Brazil</v>
          </cell>
          <cell r="C3" t="str">
            <v>China</v>
          </cell>
          <cell r="D3" t="str">
            <v>India</v>
          </cell>
          <cell r="E3" t="str">
            <v>Russian Federation</v>
          </cell>
          <cell r="F3" t="str">
            <v>South Africa</v>
          </cell>
        </row>
        <row r="4">
          <cell r="A4">
            <v>2001</v>
          </cell>
          <cell r="B4">
            <v>1.6578179666289543E-2</v>
          </cell>
          <cell r="C4">
            <v>8.2983744105564056E-2</v>
          </cell>
          <cell r="D4">
            <v>4.8239662642031646E-2</v>
          </cell>
          <cell r="E4">
            <v>5.0919842312747508E-2</v>
          </cell>
          <cell r="F4">
            <v>2.7000000026392287E-2</v>
          </cell>
        </row>
        <row r="5">
          <cell r="A5">
            <v>2002</v>
          </cell>
          <cell r="B5">
            <v>3.0531609195401047E-2</v>
          </cell>
          <cell r="C5">
            <v>9.0909090905725798E-2</v>
          </cell>
          <cell r="D5">
            <v>3.8039753212355691E-2</v>
          </cell>
          <cell r="E5">
            <v>4.7436698968428746E-2</v>
          </cell>
          <cell r="F5">
            <v>3.7003744032864321E-2</v>
          </cell>
        </row>
        <row r="6">
          <cell r="A6">
            <v>2003</v>
          </cell>
          <cell r="B6">
            <v>1.1403190458226504E-2</v>
          </cell>
          <cell r="C6">
            <v>0.1001997336875344</v>
          </cell>
          <cell r="D6">
            <v>7.8603814752592746E-2</v>
          </cell>
          <cell r="E6">
            <v>7.2958543311196708E-2</v>
          </cell>
          <cell r="F6">
            <v>2.9490754657419273E-2</v>
          </cell>
        </row>
        <row r="7">
          <cell r="A7">
            <v>2004</v>
          </cell>
          <cell r="B7">
            <v>5.7608807259759087E-2</v>
          </cell>
          <cell r="C7">
            <v>0.10075642965487447</v>
          </cell>
          <cell r="D7">
            <v>7.9229366131262816E-2</v>
          </cell>
          <cell r="E7">
            <v>7.1759491922491925E-2</v>
          </cell>
          <cell r="F7">
            <v>4.5545599082035725E-2</v>
          </cell>
        </row>
        <row r="8">
          <cell r="A8">
            <v>2005</v>
          </cell>
          <cell r="B8">
            <v>3.202051526983922E-2</v>
          </cell>
          <cell r="C8">
            <v>0.11352391423494951</v>
          </cell>
          <cell r="D8">
            <v>9.284831507372189E-2</v>
          </cell>
          <cell r="E8">
            <v>6.3761870270434576E-2</v>
          </cell>
          <cell r="F8">
            <v>5.2770519707346752E-2</v>
          </cell>
        </row>
        <row r="9">
          <cell r="A9">
            <v>2006</v>
          </cell>
          <cell r="B9">
            <v>3.9605020290719606E-2</v>
          </cell>
          <cell r="C9">
            <v>0.12688225104469736</v>
          </cell>
          <cell r="D9">
            <v>9.2639588978073284E-2</v>
          </cell>
          <cell r="E9">
            <v>8.1534319728838511E-2</v>
          </cell>
          <cell r="F9">
            <v>5.5850459615114402E-2</v>
          </cell>
        </row>
        <row r="10">
          <cell r="A10">
            <v>2007</v>
          </cell>
          <cell r="B10">
            <v>6.072283690379663E-2</v>
          </cell>
          <cell r="C10">
            <v>0.14194961672398534</v>
          </cell>
          <cell r="D10">
            <v>8.6082124872760776E-2</v>
          </cell>
          <cell r="E10">
            <v>8.5350802093819594E-2</v>
          </cell>
          <cell r="F10">
            <v>5.3604740532845058E-2</v>
          </cell>
        </row>
        <row r="11">
          <cell r="A11">
            <v>2008</v>
          </cell>
          <cell r="B11">
            <v>5.0937670118104988E-2</v>
          </cell>
          <cell r="C11">
            <v>9.6233774862005961E-2</v>
          </cell>
          <cell r="D11">
            <v>3.8909570624335428E-2</v>
          </cell>
          <cell r="E11">
            <v>5.247953532233865E-2</v>
          </cell>
          <cell r="F11">
            <v>3.1910438877832237E-2</v>
          </cell>
        </row>
        <row r="12">
          <cell r="A12">
            <v>2009</v>
          </cell>
          <cell r="B12">
            <v>-1.2614741452281919E-3</v>
          </cell>
          <cell r="C12">
            <v>9.2335510947285829E-2</v>
          </cell>
          <cell r="D12">
            <v>8.4797866216655679E-2</v>
          </cell>
          <cell r="E12">
            <v>-7.8208850269372618E-2</v>
          </cell>
          <cell r="F12">
            <v>-1.538089134774097E-2</v>
          </cell>
        </row>
        <row r="13">
          <cell r="A13">
            <v>2010</v>
          </cell>
          <cell r="B13">
            <v>7.5287973813094308E-2</v>
          </cell>
          <cell r="C13">
            <v>0.1063170823365462</v>
          </cell>
          <cell r="D13">
            <v>0.10259962989110222</v>
          </cell>
          <cell r="E13">
            <v>4.5037256257725457E-2</v>
          </cell>
          <cell r="F13">
            <v>3.0397470850071214E-2</v>
          </cell>
        </row>
        <row r="14">
          <cell r="A14">
            <v>2011</v>
          </cell>
          <cell r="B14">
            <v>3.9102553481334471E-2</v>
          </cell>
          <cell r="C14">
            <v>9.4845062015218959E-2</v>
          </cell>
          <cell r="D14">
            <v>6.6383534501076161E-2</v>
          </cell>
          <cell r="E14">
            <v>4.2641765648287304E-2</v>
          </cell>
          <cell r="F14">
            <v>3.2124517550539335E-2</v>
          </cell>
        </row>
        <row r="15">
          <cell r="A15">
            <v>2012</v>
          </cell>
          <cell r="B15">
            <v>1.9154586225194094E-2</v>
          </cell>
          <cell r="C15">
            <v>7.7502975931740103E-2</v>
          </cell>
          <cell r="D15">
            <v>5.6185627733206477E-2</v>
          </cell>
          <cell r="E15">
            <v>3.5179418654945921E-2</v>
          </cell>
          <cell r="F15">
            <v>2.2198240062575821E-2</v>
          </cell>
        </row>
        <row r="16">
          <cell r="A16">
            <v>2013</v>
          </cell>
          <cell r="B16">
            <v>3.0151405108109371E-2</v>
          </cell>
          <cell r="C16">
            <v>7.6838099695499984E-2</v>
          </cell>
          <cell r="D16">
            <v>6.6388127357182039E-2</v>
          </cell>
          <cell r="E16">
            <v>1.2794539109574572E-2</v>
          </cell>
          <cell r="F16">
            <v>2.2123544313780882E-2</v>
          </cell>
        </row>
        <row r="17">
          <cell r="A17">
            <v>2014</v>
          </cell>
          <cell r="B17">
            <v>1.0337135910000938E-3</v>
          </cell>
          <cell r="C17">
            <v>7.2685132413844833E-2</v>
          </cell>
          <cell r="D17">
            <v>7.2434717458330911E-2</v>
          </cell>
          <cell r="E17">
            <v>7.0637056042524189E-3</v>
          </cell>
          <cell r="F17">
            <v>1.5487006353245932E-2</v>
          </cell>
        </row>
        <row r="18">
          <cell r="A18">
            <v>2015</v>
          </cell>
          <cell r="B18">
            <v>-3.8473624947110492E-2</v>
          </cell>
          <cell r="C18">
            <v>6.9000000000001768E-2</v>
          </cell>
          <cell r="D18">
            <v>7.5701303678739576E-2</v>
          </cell>
          <cell r="E18">
            <v>-3.7266734400142096E-2</v>
          </cell>
          <cell r="F18">
            <v>1.2832957219377477E-2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ub-indices (2)"/>
      <sheetName val="Chart gold n gdp 3 yr av chg"/>
      <sheetName val="Chart gold n gdp cycles"/>
      <sheetName val="gold comp gdp 3 yr avs"/>
      <sheetName val="gdp n gold fm 1946"/>
      <sheetName val="Chart av annual change"/>
      <sheetName val="Sa commodities av annual"/>
      <sheetName val="Sheet1"/>
      <sheetName val="Chart SA commodities"/>
      <sheetName val="Chart 2000 = 100"/>
      <sheetName val="Commodities (2)"/>
      <sheetName val="Commodities"/>
      <sheetName val="Indices"/>
      <sheetName val="Sub-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Coal</v>
          </cell>
          <cell r="C3" t="str">
            <v>Iron ore</v>
          </cell>
          <cell r="D3" t="str">
            <v>Gold</v>
          </cell>
          <cell r="E3" t="str">
            <v>Platinum</v>
          </cell>
        </row>
        <row r="4">
          <cell r="A4">
            <v>1900</v>
          </cell>
          <cell r="B4">
            <v>91.474744361415773</v>
          </cell>
          <cell r="C4">
            <v>192.68898920061707</v>
          </cell>
          <cell r="D4">
            <v>156.17861990605257</v>
          </cell>
          <cell r="E4">
            <v>73.215230244034032</v>
          </cell>
        </row>
        <row r="5">
          <cell r="A5">
            <v>1901</v>
          </cell>
          <cell r="B5">
            <v>91.233504487609764</v>
          </cell>
          <cell r="C5">
            <v>136.0803793181305</v>
          </cell>
          <cell r="D5">
            <v>154.28324830525096</v>
          </cell>
          <cell r="E5">
            <v>82.156773429485895</v>
          </cell>
        </row>
        <row r="6">
          <cell r="A6">
            <v>1902</v>
          </cell>
          <cell r="B6">
            <v>96.148882746974223</v>
          </cell>
          <cell r="C6">
            <v>145.65278010150021</v>
          </cell>
          <cell r="D6">
            <v>152.43332926082351</v>
          </cell>
          <cell r="E6">
            <v>93.56036273704386</v>
          </cell>
        </row>
        <row r="7">
          <cell r="A7">
            <v>1903</v>
          </cell>
          <cell r="B7">
            <v>104.07943453945198</v>
          </cell>
          <cell r="C7">
            <v>147.10324708961534</v>
          </cell>
          <cell r="D7">
            <v>149.03797960554138</v>
          </cell>
          <cell r="E7">
            <v>89.836102803344858</v>
          </cell>
        </row>
        <row r="8">
          <cell r="A8">
            <v>1904</v>
          </cell>
          <cell r="B8">
            <v>91.258675128366704</v>
          </cell>
          <cell r="C8">
            <v>119.87657980543803</v>
          </cell>
          <cell r="D8">
            <v>147.31100417558144</v>
          </cell>
          <cell r="E8">
            <v>83.432501135066417</v>
          </cell>
        </row>
        <row r="9">
          <cell r="A9">
            <v>1905</v>
          </cell>
          <cell r="B9">
            <v>88.971129525660558</v>
          </cell>
          <cell r="C9">
            <v>136.93121404618446</v>
          </cell>
          <cell r="D9">
            <v>149.03797960554138</v>
          </cell>
          <cell r="E9">
            <v>93.873680457427767</v>
          </cell>
        </row>
        <row r="10">
          <cell r="A10">
            <v>1906</v>
          </cell>
          <cell r="B10">
            <v>91.137846815800998</v>
          </cell>
          <cell r="C10">
            <v>159.97173031790058</v>
          </cell>
          <cell r="D10">
            <v>145.79059243523716</v>
          </cell>
          <cell r="E10">
            <v>108.98435534251709</v>
          </cell>
        </row>
        <row r="11">
          <cell r="A11">
            <v>1907</v>
          </cell>
          <cell r="B11">
            <v>89.593962443658043</v>
          </cell>
          <cell r="C11">
            <v>185.35981415771064</v>
          </cell>
          <cell r="D11">
            <v>139.54928277006235</v>
          </cell>
          <cell r="E11">
            <v>137.0438507533604</v>
          </cell>
        </row>
        <row r="12">
          <cell r="A12">
            <v>1908</v>
          </cell>
          <cell r="B12">
            <v>89.897049563874987</v>
          </cell>
          <cell r="C12">
            <v>168.35697152987797</v>
          </cell>
          <cell r="D12">
            <v>142.52174507121839</v>
          </cell>
          <cell r="E12">
            <v>93.871700143275703</v>
          </cell>
        </row>
        <row r="13">
          <cell r="A13">
            <v>1909</v>
          </cell>
          <cell r="B13">
            <v>86.857527520392793</v>
          </cell>
          <cell r="C13">
            <v>161.18493909191582</v>
          </cell>
          <cell r="D13">
            <v>144.13763787247936</v>
          </cell>
          <cell r="E13">
            <v>97.864622258505065</v>
          </cell>
        </row>
        <row r="14">
          <cell r="A14">
            <v>1910</v>
          </cell>
          <cell r="B14">
            <v>87.066414995631348</v>
          </cell>
          <cell r="C14">
            <v>178.27437315354894</v>
          </cell>
          <cell r="D14">
            <v>138.03408968895417</v>
          </cell>
          <cell r="E14">
            <v>112.18416087728751</v>
          </cell>
        </row>
        <row r="15">
          <cell r="A15">
            <v>1911</v>
          </cell>
          <cell r="B15">
            <v>86.289036290313206</v>
          </cell>
          <cell r="C15">
            <v>143.48912961139305</v>
          </cell>
          <cell r="D15">
            <v>138.03408968895417</v>
          </cell>
          <cell r="E15">
            <v>147.9368223730437</v>
          </cell>
        </row>
        <row r="16">
          <cell r="A16">
            <v>1912</v>
          </cell>
          <cell r="B16">
            <v>87.591559121032418</v>
          </cell>
          <cell r="C16">
            <v>138.45868381989115</v>
          </cell>
          <cell r="D16">
            <v>135.24403893992212</v>
          </cell>
          <cell r="E16">
            <v>153.12634641891844</v>
          </cell>
        </row>
        <row r="17">
          <cell r="A17">
            <v>1913</v>
          </cell>
          <cell r="B17">
            <v>88.00412805892131</v>
          </cell>
          <cell r="C17">
            <v>147.39341085271315</v>
          </cell>
          <cell r="D17">
            <v>132.42645479534042</v>
          </cell>
          <cell r="E17">
            <v>147.7089634850673</v>
          </cell>
        </row>
        <row r="18">
          <cell r="A18">
            <v>1914</v>
          </cell>
          <cell r="B18">
            <v>86.447881474681608</v>
          </cell>
          <cell r="C18">
            <v>121.22783017735861</v>
          </cell>
          <cell r="D18">
            <v>131.19648772293789</v>
          </cell>
          <cell r="E18">
            <v>147.20935299298679</v>
          </cell>
        </row>
        <row r="19">
          <cell r="A19">
            <v>1915</v>
          </cell>
          <cell r="B19">
            <v>83.063792606339277</v>
          </cell>
          <cell r="C19">
            <v>125.40232080607423</v>
          </cell>
          <cell r="D19">
            <v>130.5229944594731</v>
          </cell>
          <cell r="E19">
            <v>152.91230449909639</v>
          </cell>
        </row>
        <row r="20">
          <cell r="A20">
            <v>1916</v>
          </cell>
          <cell r="B20">
            <v>88.822823273436597</v>
          </cell>
          <cell r="C20">
            <v>150.55079559363526</v>
          </cell>
          <cell r="D20">
            <v>119.48251560481842</v>
          </cell>
          <cell r="E20">
            <v>247.68192783483514</v>
          </cell>
        </row>
        <row r="21">
          <cell r="A21">
            <v>1917</v>
          </cell>
          <cell r="B21">
            <v>126.21549765768245</v>
          </cell>
          <cell r="C21">
            <v>162.43514856873341</v>
          </cell>
          <cell r="D21">
            <v>99.164895946588757</v>
          </cell>
          <cell r="E21">
            <v>253.43858228971553</v>
          </cell>
        </row>
        <row r="22">
          <cell r="A22">
            <v>1918</v>
          </cell>
          <cell r="B22">
            <v>122.65549349288516</v>
          </cell>
          <cell r="C22">
            <v>153.34321628215815</v>
          </cell>
          <cell r="D22">
            <v>84.415269989061613</v>
          </cell>
          <cell r="E22">
            <v>222.30281505186031</v>
          </cell>
        </row>
        <row r="23">
          <cell r="A23">
            <v>1919</v>
          </cell>
          <cell r="B23">
            <v>103.04941104734276</v>
          </cell>
          <cell r="C23">
            <v>123.4574539588654</v>
          </cell>
          <cell r="D23">
            <v>73.485200348859408</v>
          </cell>
          <cell r="E23">
            <v>209.32135903082863</v>
          </cell>
        </row>
        <row r="24">
          <cell r="A24">
            <v>1920</v>
          </cell>
          <cell r="B24">
            <v>133.97563390681216</v>
          </cell>
          <cell r="C24">
            <v>137.88469572482941</v>
          </cell>
          <cell r="D24">
            <v>63.437822656450507</v>
          </cell>
          <cell r="E24">
            <v>174.85833243124782</v>
          </cell>
        </row>
        <row r="25">
          <cell r="A25">
            <v>1921</v>
          </cell>
          <cell r="B25">
            <v>115.59447632168896</v>
          </cell>
          <cell r="C25">
            <v>111.86176432376249</v>
          </cell>
          <cell r="D25">
            <v>71.022009275713287</v>
          </cell>
          <cell r="E25">
            <v>132.45304386542571</v>
          </cell>
        </row>
        <row r="26">
          <cell r="A26">
            <v>1922</v>
          </cell>
          <cell r="B26">
            <v>128.93361231639668</v>
          </cell>
          <cell r="C26">
            <v>132.13518048564015</v>
          </cell>
          <cell r="D26">
            <v>75.807630652073215</v>
          </cell>
          <cell r="E26">
            <v>183.93322080459157</v>
          </cell>
        </row>
        <row r="27">
          <cell r="A27">
            <v>1923</v>
          </cell>
          <cell r="B27">
            <v>112.40704808217058</v>
          </cell>
          <cell r="C27">
            <v>134.50497949619214</v>
          </cell>
          <cell r="D27">
            <v>74.475334858539426</v>
          </cell>
          <cell r="E27">
            <v>215.72209423762945</v>
          </cell>
        </row>
        <row r="28">
          <cell r="A28">
            <v>1924</v>
          </cell>
          <cell r="B28">
            <v>92.112557468749074</v>
          </cell>
          <cell r="C28">
            <v>110.45967632258942</v>
          </cell>
          <cell r="D28">
            <v>74.344676376331449</v>
          </cell>
          <cell r="E28">
            <v>219.55521904709684</v>
          </cell>
        </row>
        <row r="29">
          <cell r="A29">
            <v>1925</v>
          </cell>
          <cell r="B29">
            <v>83.318323257269157</v>
          </cell>
          <cell r="C29">
            <v>97.850860319187021</v>
          </cell>
          <cell r="D29">
            <v>72.52104769168669</v>
          </cell>
          <cell r="E29">
            <v>214.66986942891592</v>
          </cell>
        </row>
        <row r="30">
          <cell r="A30">
            <v>1926</v>
          </cell>
          <cell r="B30">
            <v>83.327091663948508</v>
          </cell>
          <cell r="C30">
            <v>95.025620811982648</v>
          </cell>
          <cell r="D30">
            <v>71.824517855099884</v>
          </cell>
          <cell r="E30">
            <v>195.44910723585315</v>
          </cell>
        </row>
        <row r="31">
          <cell r="A31">
            <v>1927</v>
          </cell>
          <cell r="B31">
            <v>82.024865706391935</v>
          </cell>
          <cell r="C31">
            <v>96.062443935681642</v>
          </cell>
          <cell r="D31">
            <v>73.189059645093153</v>
          </cell>
          <cell r="E31">
            <v>142.78720403922421</v>
          </cell>
        </row>
        <row r="32">
          <cell r="A32">
            <v>1928</v>
          </cell>
          <cell r="B32">
            <v>77.740593399433038</v>
          </cell>
          <cell r="C32">
            <v>95.460161012232049</v>
          </cell>
          <cell r="D32">
            <v>74.214475542047182</v>
          </cell>
          <cell r="E32">
            <v>140.2745417062676</v>
          </cell>
        </row>
        <row r="33">
          <cell r="A33">
            <v>1929</v>
          </cell>
          <cell r="B33">
            <v>74.396911962898287</v>
          </cell>
          <cell r="C33">
            <v>103.25282721731222</v>
          </cell>
          <cell r="D33">
            <v>74.214475542047182</v>
          </cell>
          <cell r="E33">
            <v>117.81161539121629</v>
          </cell>
        </row>
        <row r="34">
          <cell r="A34">
            <v>1930</v>
          </cell>
          <cell r="B34">
            <v>72.882744845305808</v>
          </cell>
          <cell r="C34">
            <v>98.717448823283689</v>
          </cell>
          <cell r="D34">
            <v>76.125387187740614</v>
          </cell>
          <cell r="E34">
            <v>80.330030395043579</v>
          </cell>
        </row>
        <row r="35">
          <cell r="A35">
            <v>1931</v>
          </cell>
          <cell r="B35">
            <v>72.395752652720049</v>
          </cell>
          <cell r="C35">
            <v>103.42500267220447</v>
          </cell>
          <cell r="D35">
            <v>83.473011558454886</v>
          </cell>
          <cell r="E35">
            <v>68.435609939154673</v>
          </cell>
        </row>
        <row r="36">
          <cell r="A36">
            <v>1932</v>
          </cell>
          <cell r="B36">
            <v>68.661433510496735</v>
          </cell>
          <cell r="C36">
            <v>68.894071980659888</v>
          </cell>
          <cell r="D36">
            <v>102.49216515230322</v>
          </cell>
          <cell r="E36">
            <v>78.78018503742787</v>
          </cell>
        </row>
        <row r="37">
          <cell r="A37">
            <v>1933</v>
          </cell>
          <cell r="B37">
            <v>74.027326804114637</v>
          </cell>
          <cell r="C37">
            <v>181.28050531151302</v>
          </cell>
          <cell r="D37">
            <v>160.04486131605503</v>
          </cell>
          <cell r="E37">
            <v>74.35750272064837</v>
          </cell>
        </row>
        <row r="38">
          <cell r="A38">
            <v>1934</v>
          </cell>
          <cell r="B38">
            <v>93.572825115497182</v>
          </cell>
          <cell r="C38">
            <v>131.59421296698329</v>
          </cell>
          <cell r="D38">
            <v>160.76554473398926</v>
          </cell>
          <cell r="E38">
            <v>82.903608060772214</v>
          </cell>
        </row>
        <row r="39">
          <cell r="A39">
            <v>1935</v>
          </cell>
          <cell r="B39">
            <v>92.298575677237224</v>
          </cell>
          <cell r="C39">
            <v>129.30774572740052</v>
          </cell>
          <cell r="D39">
            <v>156.78446059636681</v>
          </cell>
          <cell r="E39">
            <v>73.946395520033079</v>
          </cell>
        </row>
        <row r="40">
          <cell r="A40">
            <v>1936</v>
          </cell>
          <cell r="B40">
            <v>90.916290488635454</v>
          </cell>
          <cell r="C40">
            <v>127.13178294573649</v>
          </cell>
          <cell r="D40">
            <v>155.31389927764192</v>
          </cell>
          <cell r="E40">
            <v>93.607890360586921</v>
          </cell>
        </row>
        <row r="41">
          <cell r="A41">
            <v>1937</v>
          </cell>
          <cell r="B41">
            <v>96.725183004187187</v>
          </cell>
          <cell r="C41">
            <v>131.07145170693789</v>
          </cell>
          <cell r="D41">
            <v>149.90603370390784</v>
          </cell>
          <cell r="E41">
            <v>109.39894158407417</v>
          </cell>
        </row>
        <row r="42">
          <cell r="A42">
            <v>1938</v>
          </cell>
          <cell r="B42">
            <v>99.086819433364653</v>
          </cell>
          <cell r="C42">
            <v>121.26693845214321</v>
          </cell>
          <cell r="D42">
            <v>152.77861206445112</v>
          </cell>
          <cell r="E42">
            <v>77.394484241924175</v>
          </cell>
        </row>
        <row r="43">
          <cell r="A43">
            <v>1939</v>
          </cell>
          <cell r="B43">
            <v>94.843560056179101</v>
          </cell>
          <cell r="C43">
            <v>143.67538968975504</v>
          </cell>
          <cell r="D43">
            <v>153.09656693590276</v>
          </cell>
          <cell r="E43">
            <v>80.197992806049243</v>
          </cell>
        </row>
        <row r="44">
          <cell r="A44">
            <v>1940</v>
          </cell>
          <cell r="B44">
            <v>97.469326750690527</v>
          </cell>
          <cell r="C44">
            <v>119.88264350478212</v>
          </cell>
          <cell r="D44">
            <v>151.05743496743139</v>
          </cell>
          <cell r="E44">
            <v>82.451342118527052</v>
          </cell>
        </row>
        <row r="45">
          <cell r="A45">
            <v>1941</v>
          </cell>
          <cell r="B45">
            <v>106.44705192393951</v>
          </cell>
          <cell r="C45">
            <v>120.0760984543488</v>
          </cell>
          <cell r="D45">
            <v>147.27142292502671</v>
          </cell>
          <cell r="E45">
            <v>75.081139410025003</v>
          </cell>
        </row>
        <row r="46">
          <cell r="A46">
            <v>1942</v>
          </cell>
          <cell r="B46">
            <v>103.66130421664354</v>
          </cell>
          <cell r="C46">
            <v>106.87259238122415</v>
          </cell>
          <cell r="D46">
            <v>135.68050728613389</v>
          </cell>
          <cell r="E46">
            <v>68.14502728014655</v>
          </cell>
        </row>
        <row r="47">
          <cell r="A47">
            <v>1943</v>
          </cell>
          <cell r="B47">
            <v>111.3264721756434</v>
          </cell>
          <cell r="C47">
            <v>101.08079042882106</v>
          </cell>
          <cell r="D47">
            <v>128.80055979546293</v>
          </cell>
          <cell r="E47">
            <v>63.965519318736305</v>
          </cell>
        </row>
        <row r="48">
          <cell r="A48">
            <v>1944</v>
          </cell>
          <cell r="B48">
            <v>118.78523294239616</v>
          </cell>
          <cell r="C48">
            <v>102.01242071881605</v>
          </cell>
          <cell r="D48">
            <v>128.9348041972049</v>
          </cell>
          <cell r="E48">
            <v>62.837794517594773</v>
          </cell>
        </row>
        <row r="49">
          <cell r="A49">
            <v>1945</v>
          </cell>
          <cell r="B49">
            <v>121.71418389166074</v>
          </cell>
          <cell r="C49">
            <v>100.85788113695094</v>
          </cell>
          <cell r="D49">
            <v>130.62546070496671</v>
          </cell>
          <cell r="E49">
            <v>61.441399083870451</v>
          </cell>
        </row>
        <row r="50">
          <cell r="A50">
            <v>1946</v>
          </cell>
          <cell r="B50">
            <v>126.04515400906524</v>
          </cell>
          <cell r="C50">
            <v>102.81473899692936</v>
          </cell>
          <cell r="D50">
            <v>121.77317120820335</v>
          </cell>
          <cell r="E50">
            <v>93.823684641387217</v>
          </cell>
        </row>
        <row r="51">
          <cell r="A51">
            <v>1947</v>
          </cell>
          <cell r="B51">
            <v>133.32218784277967</v>
          </cell>
          <cell r="C51">
            <v>102.77529095792299</v>
          </cell>
          <cell r="D51">
            <v>117.29362682130329</v>
          </cell>
          <cell r="E51">
            <v>85.550802920572991</v>
          </cell>
        </row>
        <row r="52">
          <cell r="A52">
            <v>1948</v>
          </cell>
          <cell r="B52">
            <v>148.36666445656326</v>
          </cell>
          <cell r="C52">
            <v>107.54461871281774</v>
          </cell>
          <cell r="D52">
            <v>107.48779615705577</v>
          </cell>
          <cell r="E52">
            <v>114.95330009185982</v>
          </cell>
        </row>
        <row r="53">
          <cell r="A53">
            <v>1949</v>
          </cell>
          <cell r="B53">
            <v>146.49530580621638</v>
          </cell>
          <cell r="C53">
            <v>124.81302715616008</v>
          </cell>
          <cell r="D53">
            <v>102.82952312551797</v>
          </cell>
          <cell r="E53">
            <v>98.858272667920204</v>
          </cell>
        </row>
        <row r="54">
          <cell r="A54">
            <v>1950</v>
          </cell>
          <cell r="B54">
            <v>143.91159901776689</v>
          </cell>
          <cell r="C54">
            <v>136.37101135749054</v>
          </cell>
          <cell r="D54">
            <v>105.16776253703219</v>
          </cell>
          <cell r="E54">
            <v>101.82774634476037</v>
          </cell>
        </row>
        <row r="55">
          <cell r="A55">
            <v>1951</v>
          </cell>
          <cell r="B55">
            <v>135.58255514275194</v>
          </cell>
          <cell r="C55">
            <v>138.72925506203342</v>
          </cell>
          <cell r="D55">
            <v>94.310150698203671</v>
          </cell>
          <cell r="E55">
            <v>111.28778652934636</v>
          </cell>
        </row>
        <row r="56">
          <cell r="A56">
            <v>1952</v>
          </cell>
          <cell r="B56">
            <v>132.13461066077127</v>
          </cell>
          <cell r="C56">
            <v>156.11351990540007</v>
          </cell>
          <cell r="D56">
            <v>88.434154785306802</v>
          </cell>
          <cell r="E56">
            <v>112.56123819573378</v>
          </cell>
        </row>
        <row r="57">
          <cell r="A57">
            <v>1953</v>
          </cell>
          <cell r="B57">
            <v>131.67980495733437</v>
          </cell>
          <cell r="C57">
            <v>169.91697457074545</v>
          </cell>
          <cell r="D57">
            <v>81.890777502494075</v>
          </cell>
          <cell r="E57">
            <v>108.56178421305185</v>
          </cell>
        </row>
        <row r="58">
          <cell r="A58">
            <v>1954</v>
          </cell>
          <cell r="B58">
            <v>120.43219461697723</v>
          </cell>
          <cell r="C58">
            <v>167.85368217054258</v>
          </cell>
          <cell r="D58">
            <v>80.627154621100388</v>
          </cell>
          <cell r="E58">
            <v>101.28132668817416</v>
          </cell>
        </row>
        <row r="59">
          <cell r="A59">
            <v>1955</v>
          </cell>
          <cell r="B59">
            <v>120.08312497970577</v>
          </cell>
          <cell r="C59">
            <v>179.69588550983892</v>
          </cell>
          <cell r="D59">
            <v>80.727269962853157</v>
          </cell>
          <cell r="E59">
            <v>100.36652144596701</v>
          </cell>
        </row>
        <row r="60">
          <cell r="A60">
            <v>1956</v>
          </cell>
          <cell r="B60">
            <v>126.71081677704193</v>
          </cell>
          <cell r="C60">
            <v>188.59284357513215</v>
          </cell>
          <cell r="D60">
            <v>79.595801957617994</v>
          </cell>
          <cell r="E60">
            <v>120.05680382640298</v>
          </cell>
        </row>
        <row r="61">
          <cell r="A61">
            <v>1957</v>
          </cell>
          <cell r="B61">
            <v>128.93041933740059</v>
          </cell>
          <cell r="C61">
            <v>192.05254244289316</v>
          </cell>
          <cell r="D61">
            <v>77.016934991708823</v>
          </cell>
          <cell r="E61">
            <v>101.57614948163017</v>
          </cell>
        </row>
        <row r="62">
          <cell r="A62">
            <v>1958</v>
          </cell>
          <cell r="B62">
            <v>120.07336580672316</v>
          </cell>
          <cell r="C62">
            <v>190.86252372221682</v>
          </cell>
          <cell r="D62">
            <v>74.966345782040207</v>
          </cell>
          <cell r="E62">
            <v>72.853765653479712</v>
          </cell>
        </row>
        <row r="63">
          <cell r="A63">
            <v>1959</v>
          </cell>
          <cell r="B63">
            <v>117.12888411761197</v>
          </cell>
          <cell r="C63">
            <v>194.0983188183877</v>
          </cell>
          <cell r="D63">
            <v>74.340550482949055</v>
          </cell>
          <cell r="E63">
            <v>80.829212698372203</v>
          </cell>
        </row>
        <row r="64">
          <cell r="A64">
            <v>1960</v>
          </cell>
          <cell r="B64">
            <v>113.38402372075269</v>
          </cell>
          <cell r="C64">
            <v>188.15460955042943</v>
          </cell>
          <cell r="D64">
            <v>74.033919972855827</v>
          </cell>
          <cell r="E64">
            <v>88.766138205717155</v>
          </cell>
        </row>
        <row r="65">
          <cell r="A65">
            <v>1961</v>
          </cell>
          <cell r="B65">
            <v>109.62566844919783</v>
          </cell>
          <cell r="C65">
            <v>203.66792065663475</v>
          </cell>
          <cell r="D65">
            <v>72.734869448478022</v>
          </cell>
          <cell r="E65">
            <v>88.184131802002767</v>
          </cell>
        </row>
        <row r="66">
          <cell r="A66">
            <v>1962</v>
          </cell>
          <cell r="B66">
            <v>106.03752981407509</v>
          </cell>
          <cell r="C66">
            <v>194.54187737284613</v>
          </cell>
          <cell r="D66">
            <v>71.89560466855788</v>
          </cell>
          <cell r="E66">
            <v>87.193298860407225</v>
          </cell>
        </row>
        <row r="67">
          <cell r="A67">
            <v>1963</v>
          </cell>
          <cell r="B67">
            <v>102.46215886178398</v>
          </cell>
          <cell r="C67">
            <v>200.97367581608006</v>
          </cell>
          <cell r="D67">
            <v>70.825192353073902</v>
          </cell>
          <cell r="E67">
            <v>83.516903352079595</v>
          </cell>
        </row>
        <row r="68">
          <cell r="A68">
            <v>1964</v>
          </cell>
          <cell r="B68">
            <v>102.48707421989937</v>
          </cell>
          <cell r="C68">
            <v>203.48050273928447</v>
          </cell>
          <cell r="D68">
            <v>70.042989797613743</v>
          </cell>
          <cell r="E68">
            <v>90.101700159220741</v>
          </cell>
        </row>
        <row r="69">
          <cell r="A69">
            <v>1965</v>
          </cell>
          <cell r="B69">
            <v>100.54003416542676</v>
          </cell>
          <cell r="C69">
            <v>195.62221829221565</v>
          </cell>
          <cell r="D69">
            <v>68.974725505057108</v>
          </cell>
          <cell r="E69">
            <v>98.161061952978827</v>
          </cell>
        </row>
        <row r="70">
          <cell r="A70">
            <v>1966</v>
          </cell>
          <cell r="B70">
            <v>100.1687695893273</v>
          </cell>
          <cell r="C70">
            <v>195.33880697531129</v>
          </cell>
          <cell r="D70">
            <v>67.014933128057734</v>
          </cell>
          <cell r="E70">
            <v>96.952321250445991</v>
          </cell>
        </row>
        <row r="71">
          <cell r="A71">
            <v>1967</v>
          </cell>
          <cell r="B71">
            <v>99.057537099713628</v>
          </cell>
          <cell r="C71">
            <v>192.63890823005156</v>
          </cell>
          <cell r="D71">
            <v>70.044011010006841</v>
          </cell>
          <cell r="E71">
            <v>104.30163664667957</v>
          </cell>
        </row>
        <row r="72">
          <cell r="A72">
            <v>1968</v>
          </cell>
          <cell r="B72">
            <v>96.301849075462258</v>
          </cell>
          <cell r="C72">
            <v>187.57417802726545</v>
          </cell>
          <cell r="D72">
            <v>77.042388606334427</v>
          </cell>
          <cell r="E72">
            <v>106.2361136868893</v>
          </cell>
        </row>
        <row r="73">
          <cell r="A73">
            <v>1969</v>
          </cell>
          <cell r="B73">
            <v>97.613260454583155</v>
          </cell>
          <cell r="C73">
            <v>185.6533127009595</v>
          </cell>
          <cell r="D73">
            <v>66.949735638987875</v>
          </cell>
          <cell r="E73">
            <v>106.9940605029027</v>
          </cell>
        </row>
        <row r="74">
          <cell r="A74">
            <v>1970</v>
          </cell>
          <cell r="B74">
            <v>115.65844266332329</v>
          </cell>
          <cell r="C74">
            <v>178.71769693195694</v>
          </cell>
          <cell r="D74">
            <v>63.624914668166724</v>
          </cell>
          <cell r="E74">
            <v>107.79589290498086</v>
          </cell>
        </row>
        <row r="75">
          <cell r="A75">
            <v>1971</v>
          </cell>
          <cell r="B75">
            <v>125.49987657368547</v>
          </cell>
          <cell r="C75">
            <v>179.58815796271952</v>
          </cell>
          <cell r="D75">
            <v>78.110162574728363</v>
          </cell>
          <cell r="E75">
            <v>95.974425095039734</v>
          </cell>
        </row>
        <row r="76">
          <cell r="A76">
            <v>1972</v>
          </cell>
          <cell r="B76">
            <v>132.55623084515088</v>
          </cell>
          <cell r="C76">
            <v>192.97602178322353</v>
          </cell>
          <cell r="D76">
            <v>124.85300253286253</v>
          </cell>
          <cell r="E76">
            <v>95.98448981305107</v>
          </cell>
        </row>
        <row r="77">
          <cell r="A77">
            <v>1973</v>
          </cell>
          <cell r="B77">
            <v>139.72123049836159</v>
          </cell>
          <cell r="C77">
            <v>192.19923091008971</v>
          </cell>
          <cell r="D77">
            <v>188.599362543935</v>
          </cell>
          <cell r="E77">
            <v>108.18405664883983</v>
          </cell>
        </row>
        <row r="78">
          <cell r="A78">
            <v>1974</v>
          </cell>
          <cell r="B78">
            <v>231.41751645969029</v>
          </cell>
          <cell r="C78">
            <v>209.71718705066493</v>
          </cell>
          <cell r="D78">
            <v>211.50806116082208</v>
          </cell>
          <cell r="E78">
            <v>118.48772128386649</v>
          </cell>
        </row>
        <row r="79">
          <cell r="A79">
            <v>1975</v>
          </cell>
          <cell r="B79">
            <v>262.0938045093352</v>
          </cell>
          <cell r="C79">
            <v>240.49725284218528</v>
          </cell>
          <cell r="D79">
            <v>149.67494315297691</v>
          </cell>
          <cell r="E79">
            <v>99.698321177944493</v>
          </cell>
        </row>
        <row r="80">
          <cell r="A80">
            <v>1976</v>
          </cell>
          <cell r="B80">
            <v>251.83182908019117</v>
          </cell>
          <cell r="C80">
            <v>264.91369944699028</v>
          </cell>
          <cell r="D80">
            <v>147.68576103909473</v>
          </cell>
          <cell r="E80">
            <v>93.449565546244457</v>
          </cell>
        </row>
        <row r="81">
          <cell r="A81">
            <v>1977</v>
          </cell>
          <cell r="B81">
            <v>242.23008113168288</v>
          </cell>
          <cell r="C81">
            <v>275.30187282012702</v>
          </cell>
          <cell r="D81">
            <v>177.73434854904593</v>
          </cell>
          <cell r="E81">
            <v>87.431370118315655</v>
          </cell>
        </row>
        <row r="82">
          <cell r="A82">
            <v>1978</v>
          </cell>
          <cell r="B82">
            <v>247.52076583603312</v>
          </cell>
          <cell r="C82">
            <v>283.4734672628598</v>
          </cell>
          <cell r="D82">
            <v>230.98691746156859</v>
          </cell>
          <cell r="E82">
            <v>114.86327845422457</v>
          </cell>
        </row>
        <row r="83">
          <cell r="A83">
            <v>1979</v>
          </cell>
          <cell r="B83">
            <v>268.33701793171207</v>
          </cell>
          <cell r="C83">
            <v>283.27420838260412</v>
          </cell>
          <cell r="D83">
            <v>453.31562164733327</v>
          </cell>
          <cell r="E83">
            <v>153.19347715239292</v>
          </cell>
        </row>
        <row r="84">
          <cell r="A84">
            <v>1980</v>
          </cell>
          <cell r="B84">
            <v>252.48213475199762</v>
          </cell>
          <cell r="C84">
            <v>279.51862328291463</v>
          </cell>
          <cell r="D84">
            <v>387.96688070905719</v>
          </cell>
          <cell r="E84">
            <v>168.29867449399546</v>
          </cell>
        </row>
        <row r="85">
          <cell r="A85">
            <v>1981</v>
          </cell>
          <cell r="B85">
            <v>247.09116903112277</v>
          </cell>
          <cell r="C85">
            <v>275.25645845641543</v>
          </cell>
          <cell r="D85">
            <v>253.58209480097025</v>
          </cell>
          <cell r="E85">
            <v>165.06385199512729</v>
          </cell>
        </row>
        <row r="86">
          <cell r="A86">
            <v>1982</v>
          </cell>
          <cell r="B86">
            <v>237.5580085604866</v>
          </cell>
          <cell r="C86">
            <v>267.66839378238342</v>
          </cell>
          <cell r="D86">
            <v>274.37664925512991</v>
          </cell>
          <cell r="E86">
            <v>155.5363322478438</v>
          </cell>
        </row>
        <row r="87">
          <cell r="A87">
            <v>1983</v>
          </cell>
          <cell r="B87">
            <v>222.71870089051856</v>
          </cell>
          <cell r="C87">
            <v>310.26664798729803</v>
          </cell>
          <cell r="D87">
            <v>237.21508190199421</v>
          </cell>
          <cell r="E87">
            <v>150.69534198711773</v>
          </cell>
        </row>
        <row r="88">
          <cell r="A88">
            <v>1984</v>
          </cell>
          <cell r="B88">
            <v>210.20713897141894</v>
          </cell>
          <cell r="C88">
            <v>256.3130917474316</v>
          </cell>
          <cell r="D88">
            <v>190.00331100071099</v>
          </cell>
          <cell r="E88">
            <v>144.45867239573556</v>
          </cell>
        </row>
        <row r="89">
          <cell r="A89">
            <v>1985</v>
          </cell>
          <cell r="B89">
            <v>203.97284629060931</v>
          </cell>
          <cell r="C89">
            <v>239.43546295495807</v>
          </cell>
          <cell r="D89">
            <v>195.97828254027948</v>
          </cell>
          <cell r="E89">
            <v>87.585807483207262</v>
          </cell>
        </row>
        <row r="90">
          <cell r="A90">
            <v>1986</v>
          </cell>
          <cell r="B90">
            <v>187.62932402411937</v>
          </cell>
          <cell r="C90">
            <v>208.27109149550162</v>
          </cell>
          <cell r="D90">
            <v>239.30421245977129</v>
          </cell>
          <cell r="E90">
            <v>134.68736311164409</v>
          </cell>
        </row>
        <row r="91">
          <cell r="A91">
            <v>1987</v>
          </cell>
          <cell r="B91">
            <v>176.94274341702385</v>
          </cell>
          <cell r="C91">
            <v>173.91090730429087</v>
          </cell>
          <cell r="D91">
            <v>246.43681007980152</v>
          </cell>
          <cell r="E91">
            <v>154.75629659590771</v>
          </cell>
        </row>
        <row r="92">
          <cell r="A92">
            <v>1988</v>
          </cell>
          <cell r="B92">
            <v>166.7183652467933</v>
          </cell>
          <cell r="C92">
            <v>159.66698775285533</v>
          </cell>
          <cell r="D92">
            <v>201.83428511216519</v>
          </cell>
          <cell r="E92">
            <v>141.69880928677188</v>
          </cell>
        </row>
        <row r="93">
          <cell r="A93">
            <v>1989</v>
          </cell>
          <cell r="B93">
            <v>157.55960729312758</v>
          </cell>
          <cell r="C93">
            <v>168.47524381095269</v>
          </cell>
          <cell r="D93">
            <v>190.09293993282154</v>
          </cell>
          <cell r="E93">
            <v>129.5599492916827</v>
          </cell>
        </row>
        <row r="94">
          <cell r="A94">
            <v>1990</v>
          </cell>
          <cell r="B94">
            <v>149.64638568244573</v>
          </cell>
          <cell r="C94">
            <v>157.79612462411706</v>
          </cell>
          <cell r="D94">
            <v>174.81904344553186</v>
          </cell>
          <cell r="E94">
            <v>113.51179278118144</v>
          </cell>
        </row>
        <row r="95">
          <cell r="A95">
            <v>1991</v>
          </cell>
          <cell r="B95">
            <v>143.9175126093341</v>
          </cell>
          <cell r="C95">
            <v>147.50367107195302</v>
          </cell>
          <cell r="D95">
            <v>157.9359331565262</v>
          </cell>
          <cell r="E95">
            <v>86.362092419021195</v>
          </cell>
        </row>
        <row r="96">
          <cell r="A96">
            <v>1992</v>
          </cell>
          <cell r="B96">
            <v>136.10338095385663</v>
          </cell>
          <cell r="C96">
            <v>136.05728588241141</v>
          </cell>
          <cell r="D96">
            <v>154.71423043060909</v>
          </cell>
          <cell r="E96">
            <v>81.858261512361551</v>
          </cell>
        </row>
        <row r="97">
          <cell r="A97">
            <v>1993</v>
          </cell>
          <cell r="B97">
            <v>129.03866405897395</v>
          </cell>
          <cell r="C97">
            <v>119.16955017301038</v>
          </cell>
          <cell r="D97">
            <v>161.64742811631641</v>
          </cell>
          <cell r="E97">
            <v>82.64065591063347</v>
          </cell>
        </row>
        <row r="98">
          <cell r="A98">
            <v>1994</v>
          </cell>
          <cell r="B98">
            <v>123.55571202253121</v>
          </cell>
          <cell r="C98">
            <v>113.4921382167404</v>
          </cell>
          <cell r="D98">
            <v>159.58471710717129</v>
          </cell>
          <cell r="E98">
            <v>87.036059402064609</v>
          </cell>
        </row>
        <row r="99">
          <cell r="A99">
            <v>1995</v>
          </cell>
          <cell r="B99">
            <v>119.58918178705919</v>
          </cell>
          <cell r="C99">
            <v>121.31325154123176</v>
          </cell>
          <cell r="D99">
            <v>157.37777029550358</v>
          </cell>
          <cell r="E99">
            <v>87.682716535678168</v>
          </cell>
        </row>
        <row r="100">
          <cell r="A100">
            <v>1996</v>
          </cell>
          <cell r="B100">
            <v>114.38689832903816</v>
          </cell>
          <cell r="C100">
            <v>122.9386218447537</v>
          </cell>
          <cell r="D100">
            <v>138.03515374117862</v>
          </cell>
          <cell r="E100">
            <v>79.566695727022605</v>
          </cell>
        </row>
        <row r="101">
          <cell r="A101">
            <v>1997</v>
          </cell>
          <cell r="B101">
            <v>109.46661248814844</v>
          </cell>
          <cell r="C101">
            <v>124.33963631094687</v>
          </cell>
          <cell r="D101">
            <v>114.86711168902917</v>
          </cell>
          <cell r="E101">
            <v>77.944444034061462</v>
          </cell>
        </row>
        <row r="102">
          <cell r="A102">
            <v>1998</v>
          </cell>
          <cell r="B102">
            <v>108.79381168311548</v>
          </cell>
          <cell r="C102">
            <v>127.75574261663574</v>
          </cell>
          <cell r="D102">
            <v>109.88548894263906</v>
          </cell>
          <cell r="E102">
            <v>72.26711491573505</v>
          </cell>
        </row>
        <row r="103">
          <cell r="A103">
            <v>1999</v>
          </cell>
          <cell r="B103">
            <v>102.37695078031213</v>
          </cell>
          <cell r="C103">
            <v>107.36759820207152</v>
          </cell>
          <cell r="D103">
            <v>103.31320231865449</v>
          </cell>
          <cell r="E103">
            <v>71.803674321593405</v>
          </cell>
        </row>
        <row r="104">
          <cell r="A104">
            <v>2000</v>
          </cell>
          <cell r="B104">
            <v>100</v>
          </cell>
          <cell r="C104">
            <v>100</v>
          </cell>
          <cell r="D104">
            <v>100</v>
          </cell>
          <cell r="E104">
            <v>100</v>
          </cell>
        </row>
        <row r="105">
          <cell r="A105">
            <v>2001</v>
          </cell>
          <cell r="B105">
            <v>102.10492720889694</v>
          </cell>
          <cell r="C105">
            <v>92.333854214541759</v>
          </cell>
          <cell r="D105">
            <v>94.421865775220297</v>
          </cell>
          <cell r="E105">
            <v>94.554074158459784</v>
          </cell>
        </row>
        <row r="106">
          <cell r="A106">
            <v>2002</v>
          </cell>
          <cell r="B106">
            <v>105.31164656693331</v>
          </cell>
          <cell r="C106">
            <v>96.090851506650949</v>
          </cell>
          <cell r="D106">
            <v>106.22087131595464</v>
          </cell>
          <cell r="E106">
            <v>94.857709480572652</v>
          </cell>
        </row>
        <row r="107">
          <cell r="A107">
            <v>2003</v>
          </cell>
          <cell r="B107">
            <v>103.58506616257088</v>
          </cell>
          <cell r="C107">
            <v>112.44944388270979</v>
          </cell>
          <cell r="D107">
            <v>121.84310222087906</v>
          </cell>
          <cell r="E107">
            <v>118.92285152113568</v>
          </cell>
        </row>
        <row r="108">
          <cell r="A108">
            <v>2004</v>
          </cell>
          <cell r="B108">
            <v>115.35526043225074</v>
          </cell>
          <cell r="C108">
            <v>130.02573036059434</v>
          </cell>
          <cell r="D108">
            <v>133.81751369242005</v>
          </cell>
          <cell r="E108">
            <v>141.64274895040259</v>
          </cell>
        </row>
        <row r="109">
          <cell r="A109">
            <v>2005</v>
          </cell>
          <cell r="B109">
            <v>134.35739887352787</v>
          </cell>
          <cell r="C109">
            <v>149.68742185546384</v>
          </cell>
          <cell r="D109">
            <v>140.49526856293983</v>
          </cell>
          <cell r="E109">
            <v>145.35753582532902</v>
          </cell>
        </row>
        <row r="110">
          <cell r="A110">
            <v>2006</v>
          </cell>
          <cell r="B110">
            <v>139.07177363699103</v>
          </cell>
          <cell r="C110">
            <v>178.11692506459946</v>
          </cell>
          <cell r="D110">
            <v>184.67823319360346</v>
          </cell>
          <cell r="E110">
            <v>179.3509778872488</v>
          </cell>
        </row>
        <row r="111">
          <cell r="A111">
            <v>2007</v>
          </cell>
          <cell r="B111">
            <v>140.31143972722808</v>
          </cell>
          <cell r="C111">
            <v>191.21272553114642</v>
          </cell>
          <cell r="D111">
            <v>206.92029896997516</v>
          </cell>
          <cell r="E111">
            <v>198.92450424032415</v>
          </cell>
        </row>
        <row r="112">
          <cell r="A112">
            <v>2008</v>
          </cell>
          <cell r="B112">
            <v>170.19649023607096</v>
          </cell>
          <cell r="C112">
            <v>231.57411508009372</v>
          </cell>
          <cell r="D112">
            <v>249.86779439251049</v>
          </cell>
          <cell r="E112">
            <v>231.33497383442383</v>
          </cell>
        </row>
        <row r="113">
          <cell r="A113">
            <v>2009</v>
          </cell>
          <cell r="B113">
            <v>184.25995355077188</v>
          </cell>
          <cell r="C113">
            <v>289.94864079122232</v>
          </cell>
          <cell r="D113">
            <v>279.62248607092698</v>
          </cell>
          <cell r="E113">
            <v>177.55974298963656</v>
          </cell>
        </row>
        <row r="114">
          <cell r="A114">
            <v>2010</v>
          </cell>
          <cell r="B114">
            <v>210.72730281653631</v>
          </cell>
          <cell r="C114">
            <v>308.8364840912144</v>
          </cell>
          <cell r="D114">
            <v>346.45846116266489</v>
          </cell>
          <cell r="E114">
            <v>233.55272348808373</v>
          </cell>
        </row>
        <row r="115">
          <cell r="A115">
            <v>2011</v>
          </cell>
          <cell r="B115">
            <v>237.19558417158936</v>
          </cell>
          <cell r="C115">
            <v>342.38495464581422</v>
          </cell>
          <cell r="D115">
            <v>431.03344750149358</v>
          </cell>
          <cell r="E115">
            <v>242.29332197903597</v>
          </cell>
        </row>
        <row r="116">
          <cell r="A116">
            <v>2012</v>
          </cell>
          <cell r="B116">
            <v>190.56165940763628</v>
          </cell>
          <cell r="C116">
            <v>256.96077210923931</v>
          </cell>
          <cell r="D116">
            <v>447.0989741717579</v>
          </cell>
          <cell r="E116">
            <v>213.89641786031217</v>
          </cell>
        </row>
        <row r="117">
          <cell r="A117">
            <v>2013</v>
          </cell>
          <cell r="B117">
            <v>188.76451012047593</v>
          </cell>
          <cell r="C117">
            <v>266.61169639332127</v>
          </cell>
          <cell r="D117">
            <v>372.45762760297362</v>
          </cell>
          <cell r="E117">
            <v>201.96147959286085</v>
          </cell>
        </row>
        <row r="118">
          <cell r="A118">
            <v>2014</v>
          </cell>
          <cell r="B118">
            <v>169.63578113400408</v>
          </cell>
          <cell r="C118">
            <v>189.31693188960628</v>
          </cell>
          <cell r="D118">
            <v>331.72338868045568</v>
          </cell>
          <cell r="E118">
            <v>186.80133844462844</v>
          </cell>
        </row>
        <row r="119">
          <cell r="A119">
            <v>2015</v>
          </cell>
          <cell r="B119">
            <v>144.32043048580172</v>
          </cell>
          <cell r="C119">
            <v>107.14632715293713</v>
          </cell>
          <cell r="D119">
            <v>301.66867346104596</v>
          </cell>
          <cell r="E119">
            <v>140.99828296256817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Chart usd"/>
      <sheetName val="Chart rand"/>
      <sheetName val="SA exports to Af rand"/>
      <sheetName val="SA exports to africa usd"/>
    </sheetNames>
    <sheetDataSet>
      <sheetData sheetId="0" refreshError="1"/>
      <sheetData sheetId="1" refreshError="1"/>
      <sheetData sheetId="2" refreshError="1"/>
      <sheetData sheetId="3">
        <row r="14">
          <cell r="B14">
            <v>2010</v>
          </cell>
          <cell r="C14">
            <v>2011</v>
          </cell>
          <cell r="D14">
            <v>2012</v>
          </cell>
          <cell r="E14">
            <v>2013</v>
          </cell>
          <cell r="F14">
            <v>2014</v>
          </cell>
          <cell r="G14">
            <v>2015</v>
          </cell>
        </row>
        <row r="15">
          <cell r="A15" t="str">
            <v>Namibia</v>
          </cell>
          <cell r="B15">
            <v>36.720234861678009</v>
          </cell>
          <cell r="C15">
            <v>38.202410576673877</v>
          </cell>
          <cell r="D15">
            <v>39.152545935582829</v>
          </cell>
          <cell r="E15">
            <v>45.135509366537711</v>
          </cell>
          <cell r="F15">
            <v>51.270135681859621</v>
          </cell>
          <cell r="G15">
            <v>48.779018000000001</v>
          </cell>
        </row>
        <row r="16">
          <cell r="A16" t="str">
            <v>Botswana</v>
          </cell>
          <cell r="B16">
            <v>39.562196555555559</v>
          </cell>
          <cell r="C16">
            <v>40.700361049676033</v>
          </cell>
          <cell r="D16">
            <v>48.405027848670763</v>
          </cell>
          <cell r="E16">
            <v>49.020360650870401</v>
          </cell>
          <cell r="F16">
            <v>54.052593525979944</v>
          </cell>
          <cell r="G16">
            <v>48.099052999999998</v>
          </cell>
        </row>
        <row r="17">
          <cell r="A17" t="str">
            <v>Zambia</v>
          </cell>
          <cell r="B17">
            <v>16.466256573696146</v>
          </cell>
          <cell r="C17">
            <v>21.129928713822896</v>
          </cell>
          <cell r="D17">
            <v>25.457562966257672</v>
          </cell>
          <cell r="E17">
            <v>28.844751562862669</v>
          </cell>
          <cell r="F17">
            <v>30.757512856882403</v>
          </cell>
          <cell r="G17">
            <v>27.795748</v>
          </cell>
        </row>
        <row r="18">
          <cell r="A18" t="str">
            <v>Mozambique</v>
          </cell>
          <cell r="B18">
            <v>17.881883453514742</v>
          </cell>
          <cell r="C18">
            <v>21.450631647948168</v>
          </cell>
          <cell r="D18">
            <v>22.575161348670758</v>
          </cell>
          <cell r="E18">
            <v>30.125492428433269</v>
          </cell>
          <cell r="F18">
            <v>33.978439420237009</v>
          </cell>
          <cell r="G18">
            <v>27.189285999999999</v>
          </cell>
        </row>
        <row r="19">
          <cell r="A19" t="str">
            <v>Zimbabwe</v>
          </cell>
          <cell r="B19">
            <v>20.192410917233563</v>
          </cell>
          <cell r="C19">
            <v>21.635490640388774</v>
          </cell>
          <cell r="D19">
            <v>23.199790808793459</v>
          </cell>
          <cell r="E19">
            <v>25.523867088974853</v>
          </cell>
          <cell r="F19">
            <v>25.878147671832266</v>
          </cell>
          <cell r="G19">
            <v>22.748080000000002</v>
          </cell>
        </row>
        <row r="20">
          <cell r="A20" t="str">
            <v>Other SADC</v>
          </cell>
          <cell r="B20">
            <v>58.288079541950118</v>
          </cell>
          <cell r="C20">
            <v>59.294779375809945</v>
          </cell>
          <cell r="D20">
            <v>68.797646400817996</v>
          </cell>
          <cell r="E20">
            <v>72.86180725241779</v>
          </cell>
          <cell r="F20">
            <v>74.207708893345483</v>
          </cell>
          <cell r="G20">
            <v>62.365113000000001</v>
          </cell>
        </row>
        <row r="21">
          <cell r="A21" t="str">
            <v xml:space="preserve">Other Africa </v>
          </cell>
          <cell r="B21">
            <v>32.003254581632653</v>
          </cell>
          <cell r="C21">
            <v>35.019706058315343</v>
          </cell>
          <cell r="D21">
            <v>37.599229981595094</v>
          </cell>
          <cell r="E21">
            <v>40.116024383945842</v>
          </cell>
          <cell r="F21">
            <v>42.613647217866905</v>
          </cell>
          <cell r="G21">
            <v>38.790453999999997</v>
          </cell>
        </row>
      </sheetData>
      <sheetData sheetId="4">
        <row r="13">
          <cell r="B13">
            <v>2010</v>
          </cell>
          <cell r="C13">
            <v>2011</v>
          </cell>
          <cell r="D13">
            <v>2012</v>
          </cell>
          <cell r="E13">
            <v>2013</v>
          </cell>
          <cell r="F13">
            <v>2014</v>
          </cell>
          <cell r="G13">
            <v>2015</v>
          </cell>
        </row>
        <row r="14">
          <cell r="A14" t="str">
            <v>Namibia</v>
          </cell>
          <cell r="B14">
            <v>3.8743859999999999</v>
          </cell>
          <cell r="C14">
            <v>4.2891849999999998</v>
          </cell>
          <cell r="D14">
            <v>4.0817959999999998</v>
          </cell>
          <cell r="E14">
            <v>4.2371489999999996</v>
          </cell>
          <cell r="F14">
            <v>4.5291610000000002</v>
          </cell>
          <cell r="G14">
            <v>3.8457750000000002</v>
          </cell>
        </row>
        <row r="15">
          <cell r="A15" t="str">
            <v>Botswana</v>
          </cell>
          <cell r="B15">
            <v>4.1742439999999998</v>
          </cell>
          <cell r="C15">
            <v>4.5696430000000001</v>
          </cell>
          <cell r="D15">
            <v>5.0464010000000004</v>
          </cell>
          <cell r="E15">
            <v>4.6018439999999998</v>
          </cell>
          <cell r="F15">
            <v>4.7749610000000002</v>
          </cell>
          <cell r="G15">
            <v>3.7921659999999999</v>
          </cell>
        </row>
        <row r="16">
          <cell r="A16" t="str">
            <v>Zambia</v>
          </cell>
          <cell r="B16">
            <v>1.7373700000000001</v>
          </cell>
          <cell r="C16">
            <v>2.3723679999999998</v>
          </cell>
          <cell r="D16">
            <v>2.6540439999999998</v>
          </cell>
          <cell r="E16">
            <v>2.7078350000000002</v>
          </cell>
          <cell r="F16">
            <v>2.7170930000000002</v>
          </cell>
          <cell r="G16">
            <v>2.1914380000000002</v>
          </cell>
        </row>
        <row r="17">
          <cell r="A17" t="str">
            <v>Mozambique</v>
          </cell>
          <cell r="B17">
            <v>1.8867339999999999</v>
          </cell>
          <cell r="C17">
            <v>2.4083749999999999</v>
          </cell>
          <cell r="D17">
            <v>2.3535430000000002</v>
          </cell>
          <cell r="E17">
            <v>2.8280660000000002</v>
          </cell>
          <cell r="F17">
            <v>3.001627</v>
          </cell>
          <cell r="G17">
            <v>2.143624</v>
          </cell>
        </row>
        <row r="18">
          <cell r="A18" t="str">
            <v>Zimbabwe</v>
          </cell>
          <cell r="B18">
            <v>2.1305200000000002</v>
          </cell>
          <cell r="C18">
            <v>2.4291299999999998</v>
          </cell>
          <cell r="D18">
            <v>2.418663</v>
          </cell>
          <cell r="E18">
            <v>2.396083</v>
          </cell>
          <cell r="F18">
            <v>2.286054</v>
          </cell>
          <cell r="G18">
            <v>1.7934760000000001</v>
          </cell>
        </row>
        <row r="19">
          <cell r="A19" t="str">
            <v>Other SADC</v>
          </cell>
          <cell r="B19">
            <v>6.150029</v>
          </cell>
          <cell r="C19">
            <v>6.6573359999999999</v>
          </cell>
          <cell r="D19">
            <v>7.1724059999999996</v>
          </cell>
          <cell r="E19">
            <v>6.839988</v>
          </cell>
          <cell r="F19">
            <v>6.555447</v>
          </cell>
          <cell r="G19">
            <v>4.9169130000000001</v>
          </cell>
        </row>
        <row r="20">
          <cell r="A20" t="str">
            <v>Other Africa</v>
          </cell>
          <cell r="B20">
            <v>3.3766929999999999</v>
          </cell>
          <cell r="C20">
            <v>3.9318460000000002</v>
          </cell>
          <cell r="D20">
            <v>3.9198569999999999</v>
          </cell>
          <cell r="E20">
            <v>3.7659389999999999</v>
          </cell>
          <cell r="F20">
            <v>3.7644540000000002</v>
          </cell>
          <cell r="G20">
            <v>3.0582690000000001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ruc of SA exports"/>
      <sheetName val="Sheet1"/>
      <sheetName val="Chart % of x to SADC"/>
      <sheetName val="SA trade w SADC (2)"/>
      <sheetName val="Chart steel VC SA X to SADC"/>
      <sheetName val="SA steel X to SADC"/>
      <sheetName val="SA trade w SADC"/>
      <sheetName val="Chart exports rand summed"/>
      <sheetName val="exports grpd rands summed"/>
      <sheetName val="Chart USD summed"/>
      <sheetName val="exports grpd USD summed"/>
      <sheetName val="exports grpd USD"/>
      <sheetName val="exports grpd rands"/>
      <sheetName val="Chart sa exports by mfg ind"/>
      <sheetName val="SA exports mfg inds"/>
      <sheetName val="SA exports ex ag USD"/>
      <sheetName val="exports ex ag in rand"/>
    </sheetNames>
    <sheetDataSet>
      <sheetData sheetId="0" refreshError="1"/>
      <sheetData sheetId="1" refreshError="1"/>
      <sheetData sheetId="2" refreshError="1"/>
      <sheetData sheetId="3">
        <row r="16">
          <cell r="D16" t="str">
            <v>% of SA total exports</v>
          </cell>
        </row>
        <row r="17">
          <cell r="C17" t="str">
            <v>Structural steel products</v>
          </cell>
          <cell r="D17">
            <v>0.68316756870324191</v>
          </cell>
        </row>
        <row r="18">
          <cell r="C18" t="str">
            <v>Consumer goods</v>
          </cell>
          <cell r="D18">
            <v>0.57816878308050834</v>
          </cell>
        </row>
        <row r="19">
          <cell r="C19" t="str">
            <v>Machinery and equipment</v>
          </cell>
          <cell r="D19">
            <v>0.46038399120859524</v>
          </cell>
        </row>
        <row r="20">
          <cell r="C20" t="str">
            <v>Petroleum and heavy chemicals</v>
          </cell>
          <cell r="D20">
            <v>0.289285486470718</v>
          </cell>
        </row>
        <row r="21">
          <cell r="C21" t="str">
            <v>Auto</v>
          </cell>
          <cell r="D21">
            <v>0.21380063983368794</v>
          </cell>
        </row>
        <row r="22">
          <cell r="C22" t="str">
            <v>Metals and wood, ex structural steel</v>
          </cell>
          <cell r="D22">
            <v>8.1511562825468648E-2</v>
          </cell>
        </row>
        <row r="23">
          <cell r="C23" t="str">
            <v>All products</v>
          </cell>
          <cell r="D23">
            <v>0.26831970909984271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ales"/>
      <sheetName val="sales in constant rand Q2 2016"/>
      <sheetName val="subsector value Q2 2016"/>
      <sheetName val="subsectors"/>
      <sheetName val="Q2 2016 av quarterly volumes"/>
      <sheetName val="av quarterly volume"/>
      <sheetName val="composition Q2 2016"/>
      <sheetName val="composition data"/>
      <sheetName val="value quarterly (2)"/>
      <sheetName val="value quarterly"/>
      <sheetName val="Volume data"/>
      <sheetName val="Value of sales"/>
      <sheetName val="Excel table from 1998"/>
    </sheetNames>
    <sheetDataSet>
      <sheetData sheetId="0" refreshError="1"/>
      <sheetData sheetId="1">
        <row r="4">
          <cell r="B4" t="str">
            <v>Q2 2010</v>
          </cell>
          <cell r="C4" t="str">
            <v>Q2 2014</v>
          </cell>
          <cell r="D4" t="str">
            <v>Q2 2015</v>
          </cell>
          <cell r="E4" t="str">
            <v>Q1 2016</v>
          </cell>
          <cell r="F4" t="str">
            <v>Q2 2016</v>
          </cell>
        </row>
        <row r="5">
          <cell r="A5" t="str">
            <v>Food and beverages</v>
          </cell>
          <cell r="B5">
            <v>108.01543532123735</v>
          </cell>
          <cell r="C5">
            <v>118.7808532897085</v>
          </cell>
          <cell r="D5">
            <v>121.34576830904223</v>
          </cell>
          <cell r="E5">
            <v>121.45414500000001</v>
          </cell>
          <cell r="F5">
            <v>124.09131114663892</v>
          </cell>
        </row>
        <row r="6">
          <cell r="A6" t="str">
            <v>Metal products</v>
          </cell>
          <cell r="B6">
            <v>83.404691783048534</v>
          </cell>
          <cell r="C6">
            <v>85.87223402286007</v>
          </cell>
          <cell r="D6">
            <v>78.711536944490149</v>
          </cell>
          <cell r="E6">
            <v>79.863512</v>
          </cell>
          <cell r="F6">
            <v>81.18360183089537</v>
          </cell>
        </row>
        <row r="7">
          <cell r="A7" t="str">
            <v>Chemicals, rubber, plastics</v>
          </cell>
          <cell r="B7">
            <v>65.826718251207637</v>
          </cell>
          <cell r="C7">
            <v>70.780525641369593</v>
          </cell>
          <cell r="D7">
            <v>72.088300935862492</v>
          </cell>
          <cell r="E7">
            <v>73.458614000000011</v>
          </cell>
          <cell r="F7">
            <v>76.079880273997006</v>
          </cell>
        </row>
        <row r="8">
          <cell r="A8" t="str">
            <v>Transport equipment</v>
          </cell>
          <cell r="B8">
            <v>64.582543599876118</v>
          </cell>
          <cell r="C8">
            <v>68.114071033137208</v>
          </cell>
          <cell r="D8">
            <v>73.041291943016404</v>
          </cell>
          <cell r="E8">
            <v>68.283246000000005</v>
          </cell>
          <cell r="F8">
            <v>73.781432423041196</v>
          </cell>
        </row>
        <row r="9">
          <cell r="A9" t="str">
            <v>Petroleum</v>
          </cell>
          <cell r="B9">
            <v>31.438157837582629</v>
          </cell>
          <cell r="C9">
            <v>33.540940717658167</v>
          </cell>
          <cell r="D9">
            <v>28.164860349386213</v>
          </cell>
          <cell r="E9">
            <v>32.90907</v>
          </cell>
          <cell r="F9">
            <v>34.007074853635508</v>
          </cell>
        </row>
        <row r="10">
          <cell r="A10" t="str">
            <v>Wood and paper</v>
          </cell>
          <cell r="B10">
            <v>22.220903716393668</v>
          </cell>
          <cell r="C10">
            <v>23.423855962039557</v>
          </cell>
          <cell r="D10">
            <v>23.414718310658888</v>
          </cell>
          <cell r="E10">
            <v>25.063601999999999</v>
          </cell>
          <cell r="F10">
            <v>23.921947620460639</v>
          </cell>
        </row>
        <row r="11">
          <cell r="A11" t="str">
            <v>Machinery and appliances</v>
          </cell>
          <cell r="B11">
            <v>24.06871380180597</v>
          </cell>
          <cell r="C11">
            <v>26.128655847214677</v>
          </cell>
          <cell r="D11">
            <v>24.635198513393288</v>
          </cell>
          <cell r="E11">
            <v>24.609085</v>
          </cell>
          <cell r="F11">
            <v>25.180739962238427</v>
          </cell>
        </row>
        <row r="12">
          <cell r="A12" t="str">
            <v>Electrical machinery</v>
          </cell>
          <cell r="B12">
            <v>13.747364051967558</v>
          </cell>
          <cell r="C12">
            <v>14.143266293781915</v>
          </cell>
          <cell r="D12">
            <v>13.952141073595676</v>
          </cell>
          <cell r="E12">
            <v>15.148949</v>
          </cell>
          <cell r="F12">
            <v>14.780350361069393</v>
          </cell>
        </row>
        <row r="13">
          <cell r="A13" t="str">
            <v>Glass and non-metallic minerals</v>
          </cell>
          <cell r="B13">
            <v>15.041210101213174</v>
          </cell>
          <cell r="C13">
            <v>14.84677616221837</v>
          </cell>
          <cell r="D13">
            <v>14.757037421143849</v>
          </cell>
          <cell r="E13">
            <v>14.383126000000001</v>
          </cell>
          <cell r="F13">
            <v>14.732109993067592</v>
          </cell>
        </row>
        <row r="14">
          <cell r="A14" t="str">
            <v>Clothing and footwear</v>
          </cell>
          <cell r="B14">
            <v>14.6117480938263</v>
          </cell>
          <cell r="C14">
            <v>13.556799930240668</v>
          </cell>
          <cell r="D14">
            <v>13.642723310080221</v>
          </cell>
          <cell r="E14">
            <v>13.685684999999999</v>
          </cell>
          <cell r="F14">
            <v>13.728646689919772</v>
          </cell>
        </row>
        <row r="15">
          <cell r="A15" t="str">
            <v>Printing and publishing</v>
          </cell>
          <cell r="B15">
            <v>14.192635143373034</v>
          </cell>
          <cell r="C15">
            <v>14.663572299057071</v>
          </cell>
          <cell r="D15">
            <v>13.070562613529228</v>
          </cell>
          <cell r="E15">
            <v>12.982460999999999</v>
          </cell>
          <cell r="F15">
            <v>13.431434831608085</v>
          </cell>
        </row>
        <row r="16">
          <cell r="A16" t="str">
            <v>ICT</v>
          </cell>
          <cell r="B16">
            <v>4.8166574223632805</v>
          </cell>
          <cell r="C16">
            <v>7.2217294348144536</v>
          </cell>
          <cell r="D16">
            <v>6.3179955371093754</v>
          </cell>
          <cell r="E16">
            <v>6.6697189999999997</v>
          </cell>
          <cell r="F16">
            <v>6.7283395771484393</v>
          </cell>
        </row>
        <row r="17">
          <cell r="A17" t="str">
            <v>Furniture</v>
          </cell>
          <cell r="B17">
            <v>3.82268380787837</v>
          </cell>
          <cell r="C17">
            <v>4.4652792328956465</v>
          </cell>
          <cell r="D17">
            <v>4.0276059709744301</v>
          </cell>
          <cell r="E17">
            <v>3.6607699999999999</v>
          </cell>
          <cell r="F17">
            <v>3.7126330165860404</v>
          </cell>
        </row>
        <row r="18">
          <cell r="A18" t="str">
            <v>Other manufacturing groups</v>
          </cell>
          <cell r="B18">
            <v>17.836839702127666</v>
          </cell>
          <cell r="C18">
            <v>15.894448127659574</v>
          </cell>
          <cell r="D18">
            <v>15.47399141489362</v>
          </cell>
          <cell r="E18">
            <v>13.916525</v>
          </cell>
          <cell r="F18">
            <v>14.615312212765959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to Q2 2016"/>
      <sheetName val="Chart q2 mfg subsectors"/>
      <sheetName val="Q2 mfg subsectors"/>
      <sheetName val="Chart mfg n rest index"/>
      <sheetName val="mfg comp rest of economy"/>
      <sheetName val="seasonality"/>
      <sheetName val="Sheet5"/>
      <sheetName val="Chart q2"/>
      <sheetName val="employment in second quarter"/>
      <sheetName val="Chart numbers"/>
      <sheetName val="Table3.1"/>
      <sheetName val="Chart mining"/>
      <sheetName val="QES re mining"/>
    </sheetNames>
    <sheetDataSet>
      <sheetData sheetId="0" refreshError="1"/>
      <sheetData sheetId="1" refreshError="1"/>
      <sheetData sheetId="2">
        <row r="5">
          <cell r="C5" t="str">
            <v>Q2 2008</v>
          </cell>
          <cell r="D5" t="str">
            <v>Q2 2010</v>
          </cell>
          <cell r="F5" t="str">
            <v>Q2 2015</v>
          </cell>
          <cell r="G5" t="str">
            <v>Q1 2016</v>
          </cell>
          <cell r="H5" t="str">
            <v>Q2 2016</v>
          </cell>
        </row>
        <row r="6">
          <cell r="B6" t="str">
            <v>Food and 
beverages</v>
          </cell>
          <cell r="C6">
            <v>305.5942452068</v>
          </cell>
          <cell r="D6">
            <v>313.36913553580007</v>
          </cell>
          <cell r="F6">
            <v>387.79276018460007</v>
          </cell>
          <cell r="G6">
            <v>332.8356046935001</v>
          </cell>
          <cell r="H6">
            <v>352.59492909440002</v>
          </cell>
          <cell r="I6">
            <v>19.759324400899914</v>
          </cell>
        </row>
        <row r="7">
          <cell r="B7" t="str">
            <v>Clothing and 
footwear</v>
          </cell>
          <cell r="C7">
            <v>286.29760577330001</v>
          </cell>
          <cell r="D7">
            <v>240.47493116250004</v>
          </cell>
          <cell r="F7">
            <v>212.89523995959996</v>
          </cell>
          <cell r="G7">
            <v>236.79202800729999</v>
          </cell>
          <cell r="H7">
            <v>262.36022850130001</v>
          </cell>
          <cell r="I7">
            <v>25.568200494000024</v>
          </cell>
        </row>
        <row r="8">
          <cell r="B8" t="str">
            <v>Wood and 
paper</v>
          </cell>
          <cell r="C8">
            <v>152.24723860519998</v>
          </cell>
          <cell r="D8">
            <v>129.82750572460003</v>
          </cell>
          <cell r="F8">
            <v>122.90137851760001</v>
          </cell>
          <cell r="G8">
            <v>75.141096447899983</v>
          </cell>
          <cell r="H8">
            <v>91.904235921399987</v>
          </cell>
          <cell r="I8">
            <v>16.763139473500004</v>
          </cell>
        </row>
        <row r="9">
          <cell r="B9" t="str">
            <v>Publishing 
and printing</v>
          </cell>
          <cell r="C9">
            <v>89.511114548499989</v>
          </cell>
          <cell r="D9">
            <v>91.816804561500035</v>
          </cell>
          <cell r="F9">
            <v>71.87164779630001</v>
          </cell>
          <cell r="G9">
            <v>101.17072939010001</v>
          </cell>
          <cell r="H9">
            <v>89.123061578599973</v>
          </cell>
          <cell r="I9">
            <v>-12.047667811500034</v>
          </cell>
        </row>
        <row r="10">
          <cell r="B10" t="str">
            <v>Chemicals, 
rubber, plastic</v>
          </cell>
          <cell r="C10">
            <v>260.96889409700009</v>
          </cell>
          <cell r="D10">
            <v>217.86061085419996</v>
          </cell>
          <cell r="F10">
            <v>213.1102108609</v>
          </cell>
          <cell r="G10">
            <v>222.37093323529996</v>
          </cell>
          <cell r="H10">
            <v>216.0718474036</v>
          </cell>
          <cell r="I10">
            <v>-6.299085831699955</v>
          </cell>
        </row>
        <row r="11">
          <cell r="B11" t="str">
            <v>Metals and 
metal products</v>
          </cell>
          <cell r="C11">
            <v>358.36652012440004</v>
          </cell>
          <cell r="D11">
            <v>322.43392084789997</v>
          </cell>
          <cell r="F11">
            <v>272.56330271050007</v>
          </cell>
          <cell r="G11">
            <v>252.72448758600004</v>
          </cell>
          <cell r="H11">
            <v>252.96586565810006</v>
          </cell>
          <cell r="I11">
            <v>0.24137807210001938</v>
          </cell>
        </row>
        <row r="12">
          <cell r="B12" t="str">
            <v>Machinery and 
equipment</v>
          </cell>
          <cell r="C12">
            <v>231.621451751</v>
          </cell>
          <cell r="D12">
            <v>131.902936361</v>
          </cell>
          <cell r="F12">
            <v>138.01614785319998</v>
          </cell>
          <cell r="G12">
            <v>148.84330200149998</v>
          </cell>
          <cell r="H12">
            <v>144.96350965750003</v>
          </cell>
          <cell r="I12">
            <v>-3.8797923439999522</v>
          </cell>
        </row>
        <row r="13">
          <cell r="B13" t="str">
            <v>Transport 
equipment</v>
          </cell>
          <cell r="C13">
            <v>164.40497007720001</v>
          </cell>
          <cell r="D13">
            <v>136.70131483009999</v>
          </cell>
          <cell r="F13">
            <v>103.64406126390001</v>
          </cell>
          <cell r="G13">
            <v>89.745523426900007</v>
          </cell>
          <cell r="H13">
            <v>92.00162051689999</v>
          </cell>
          <cell r="I13">
            <v>2.256097089999983</v>
          </cell>
        </row>
        <row r="14">
          <cell r="B14" t="str">
            <v>Glass and non-
metallic minerals</v>
          </cell>
          <cell r="C14">
            <v>119.4700419286</v>
          </cell>
          <cell r="D14">
            <v>110.70155171700002</v>
          </cell>
          <cell r="F14">
            <v>120.37248675579998</v>
          </cell>
          <cell r="G14">
            <v>114.10969949070001</v>
          </cell>
          <cell r="H14">
            <v>130.60969901509992</v>
          </cell>
          <cell r="I14">
            <v>16.499999524399911</v>
          </cell>
        </row>
        <row r="15">
          <cell r="B15" t="str">
            <v>Furniture, 
recycling, other</v>
          </cell>
          <cell r="C15">
            <v>130.50489386560002</v>
          </cell>
          <cell r="D15">
            <v>111.37269404320003</v>
          </cell>
          <cell r="F15">
            <v>112.86445778669999</v>
          </cell>
          <cell r="G15">
            <v>79.159957359500012</v>
          </cell>
          <cell r="H15">
            <v>78.9134184957</v>
          </cell>
          <cell r="I15">
            <v>-0.24653886380001211</v>
          </cell>
        </row>
      </sheetData>
      <sheetData sheetId="3" refreshError="1"/>
      <sheetData sheetId="4">
        <row r="4">
          <cell r="B4">
            <v>2008</v>
          </cell>
          <cell r="F4">
            <v>2009</v>
          </cell>
          <cell r="J4">
            <v>2010</v>
          </cell>
          <cell r="N4">
            <v>2011</v>
          </cell>
          <cell r="R4">
            <v>2012</v>
          </cell>
          <cell r="V4">
            <v>2013</v>
          </cell>
          <cell r="Z4">
            <v>2014</v>
          </cell>
          <cell r="AD4">
            <v>2015</v>
          </cell>
          <cell r="AH4">
            <v>2016</v>
          </cell>
        </row>
        <row r="5">
          <cell r="A5" t="str">
            <v>Manufacturing</v>
          </cell>
          <cell r="B5">
            <v>100</v>
          </cell>
          <cell r="C5">
            <v>99.416815108848652</v>
          </cell>
          <cell r="D5">
            <v>97.350246847756537</v>
          </cell>
          <cell r="E5">
            <v>99.330945876920779</v>
          </cell>
          <cell r="F5">
            <v>96.2185343855908</v>
          </cell>
          <cell r="G5">
            <v>96.232680515496199</v>
          </cell>
          <cell r="H5">
            <v>88.353741857368234</v>
          </cell>
          <cell r="I5">
            <v>89.340634413858382</v>
          </cell>
          <cell r="J5">
            <v>87.449184837843433</v>
          </cell>
          <cell r="K5">
            <v>85.561578809686523</v>
          </cell>
          <cell r="L5">
            <v>85.949646539455145</v>
          </cell>
          <cell r="M5">
            <v>89.451281491554468</v>
          </cell>
          <cell r="N5">
            <v>90.266583579055677</v>
          </cell>
          <cell r="O5">
            <v>86.78327389149419</v>
          </cell>
          <cell r="P5">
            <v>86.978848883819651</v>
          </cell>
          <cell r="Q5">
            <v>90.435989131074436</v>
          </cell>
          <cell r="R5">
            <v>87.038078201555123</v>
          </cell>
          <cell r="S5">
            <v>84.369510125257108</v>
          </cell>
          <cell r="T5">
            <v>86.807381316404928</v>
          </cell>
          <cell r="U5">
            <v>85.941372172286847</v>
          </cell>
          <cell r="V5">
            <v>87.917187617573433</v>
          </cell>
          <cell r="W5">
            <v>87.047456711501241</v>
          </cell>
          <cell r="X5">
            <v>84.224105122238726</v>
          </cell>
          <cell r="Y5">
            <v>83.661493886692256</v>
          </cell>
          <cell r="Z5">
            <v>85.453145914671609</v>
          </cell>
          <cell r="AA5">
            <v>82.633087453494696</v>
          </cell>
          <cell r="AB5">
            <v>82.43761318187552</v>
          </cell>
          <cell r="AC5">
            <v>82.859318444856072</v>
          </cell>
          <cell r="AD5">
            <v>84.241728153874433</v>
          </cell>
          <cell r="AE5">
            <v>83.17301641925809</v>
          </cell>
          <cell r="AF5">
            <v>84.037614692946661</v>
          </cell>
          <cell r="AG5">
            <v>82.325790419829019</v>
          </cell>
          <cell r="AH5">
            <v>77.89904614213404</v>
          </cell>
          <cell r="AI5">
            <v>81.06420748790822</v>
          </cell>
        </row>
        <row r="6">
          <cell r="A6" t="str">
            <v>Total ex manufacturing</v>
          </cell>
          <cell r="B6">
            <v>100</v>
          </cell>
          <cell r="C6">
            <v>101.29045841176602</v>
          </cell>
          <cell r="D6">
            <v>101.35248623208383</v>
          </cell>
          <cell r="E6">
            <v>102.79954680739314</v>
          </cell>
          <cell r="F6">
            <v>102.08981354763935</v>
          </cell>
          <cell r="G6">
            <v>99.989936415360958</v>
          </cell>
          <cell r="H6">
            <v>97.062774634476995</v>
          </cell>
          <cell r="I6">
            <v>98.055786597880527</v>
          </cell>
          <cell r="J6">
            <v>96.953685508968192</v>
          </cell>
          <cell r="K6">
            <v>97.370001165657712</v>
          </cell>
          <cell r="L6">
            <v>95.997939798541495</v>
          </cell>
          <cell r="M6">
            <v>97.429314561209921</v>
          </cell>
          <cell r="N6">
            <v>97.333815860156122</v>
          </cell>
          <cell r="O6">
            <v>98.078216981383235</v>
          </cell>
          <cell r="P6">
            <v>99.639476202806577</v>
          </cell>
          <cell r="Q6">
            <v>100.81612132438585</v>
          </cell>
          <cell r="R6">
            <v>100.9735199927176</v>
          </cell>
          <cell r="S6">
            <v>101.80329218931115</v>
          </cell>
          <cell r="T6">
            <v>103.26461176692013</v>
          </cell>
          <cell r="U6">
            <v>103.10657335297077</v>
          </cell>
          <cell r="V6">
            <v>103.04823632702815</v>
          </cell>
          <cell r="W6">
            <v>104.27751224370314</v>
          </cell>
          <cell r="X6">
            <v>107.55432398604306</v>
          </cell>
          <cell r="Y6">
            <v>108.7938547693162</v>
          </cell>
          <cell r="Z6">
            <v>107.49753074048454</v>
          </cell>
          <cell r="AA6">
            <v>108.30061470991473</v>
          </cell>
          <cell r="AB6">
            <v>108.51521509221004</v>
          </cell>
          <cell r="AC6">
            <v>110.09019488257019</v>
          </cell>
          <cell r="AD6">
            <v>110.98763023895444</v>
          </cell>
          <cell r="AE6">
            <v>112.77360212222796</v>
          </cell>
          <cell r="AF6">
            <v>114.0163146529942</v>
          </cell>
          <cell r="AG6">
            <v>115.84791208937834</v>
          </cell>
          <cell r="AH6">
            <v>113.81899635296018</v>
          </cell>
          <cell r="AI6">
            <v>112.22979438293666</v>
          </cell>
        </row>
      </sheetData>
      <sheetData sheetId="5" refreshError="1"/>
      <sheetData sheetId="6" refreshError="1"/>
      <sheetData sheetId="7" refreshError="1"/>
      <sheetData sheetId="8">
        <row r="4">
          <cell r="B4">
            <v>2008</v>
          </cell>
          <cell r="C4">
            <v>2009</v>
          </cell>
          <cell r="D4">
            <v>2010</v>
          </cell>
          <cell r="E4">
            <v>2011</v>
          </cell>
          <cell r="F4">
            <v>2012</v>
          </cell>
          <cell r="G4">
            <v>2013</v>
          </cell>
          <cell r="H4">
            <v>2014</v>
          </cell>
          <cell r="I4">
            <v>2015</v>
          </cell>
          <cell r="J4">
            <v>2016</v>
          </cell>
        </row>
        <row r="5">
          <cell r="A5" t="str">
            <v>Agriculture</v>
          </cell>
          <cell r="B5">
            <v>820</v>
          </cell>
          <cell r="C5">
            <v>750</v>
          </cell>
          <cell r="D5">
            <v>650</v>
          </cell>
          <cell r="E5">
            <v>630</v>
          </cell>
          <cell r="F5">
            <v>670</v>
          </cell>
          <cell r="G5">
            <v>740</v>
          </cell>
          <cell r="H5">
            <v>670</v>
          </cell>
          <cell r="I5">
            <v>870</v>
          </cell>
          <cell r="J5">
            <v>830</v>
          </cell>
        </row>
        <row r="6">
          <cell r="A6" t="str">
            <v>Manufacturing</v>
          </cell>
          <cell r="B6">
            <v>2100</v>
          </cell>
          <cell r="C6">
            <v>2030</v>
          </cell>
          <cell r="D6">
            <v>1810</v>
          </cell>
          <cell r="E6">
            <v>1830</v>
          </cell>
          <cell r="F6">
            <v>1780</v>
          </cell>
          <cell r="G6">
            <v>1840</v>
          </cell>
          <cell r="H6">
            <v>1740</v>
          </cell>
          <cell r="I6">
            <v>1760</v>
          </cell>
          <cell r="J6">
            <v>1710</v>
          </cell>
        </row>
        <row r="7">
          <cell r="A7" t="str">
            <v>Utilities</v>
          </cell>
          <cell r="B7">
            <v>110</v>
          </cell>
          <cell r="C7">
            <v>100</v>
          </cell>
          <cell r="D7">
            <v>100</v>
          </cell>
          <cell r="E7">
            <v>100</v>
          </cell>
          <cell r="F7">
            <v>100</v>
          </cell>
          <cell r="G7">
            <v>120</v>
          </cell>
          <cell r="H7">
            <v>120</v>
          </cell>
          <cell r="I7">
            <v>140</v>
          </cell>
          <cell r="J7">
            <v>110</v>
          </cell>
        </row>
        <row r="8">
          <cell r="A8" t="str">
            <v>Construction</v>
          </cell>
          <cell r="B8">
            <v>1220</v>
          </cell>
          <cell r="C8">
            <v>1210</v>
          </cell>
          <cell r="D8">
            <v>1100</v>
          </cell>
          <cell r="E8">
            <v>1100</v>
          </cell>
          <cell r="F8">
            <v>1070</v>
          </cell>
          <cell r="G8">
            <v>1150</v>
          </cell>
          <cell r="H8">
            <v>1180</v>
          </cell>
          <cell r="I8">
            <v>1400</v>
          </cell>
          <cell r="J8">
            <v>1390</v>
          </cell>
        </row>
        <row r="9">
          <cell r="A9" t="str">
            <v>Other (right axis)</v>
          </cell>
          <cell r="B9">
            <v>10.333813690918591</v>
          </cell>
          <cell r="C9">
            <v>10.262216809969688</v>
          </cell>
          <cell r="D9">
            <v>10.146556919918014</v>
          </cell>
          <cell r="E9">
            <v>10.268664556242147</v>
          </cell>
          <cell r="F9">
            <v>10.698314269093672</v>
          </cell>
          <cell r="G9">
            <v>10.839299256893838</v>
          </cell>
          <cell r="H9">
            <v>11.380160728390869</v>
          </cell>
          <cell r="I9">
            <v>11.494897500557103</v>
          </cell>
          <cell r="J9">
            <v>11.509601249703627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Employed</v>
          </cell>
        </row>
        <row r="3">
          <cell r="A3">
            <v>2010</v>
          </cell>
          <cell r="B3">
            <v>491000</v>
          </cell>
        </row>
        <row r="4">
          <cell r="B4">
            <v>497000</v>
          </cell>
        </row>
        <row r="5">
          <cell r="B5">
            <v>505000</v>
          </cell>
        </row>
        <row r="6">
          <cell r="B6">
            <v>504000</v>
          </cell>
        </row>
        <row r="7">
          <cell r="A7">
            <v>2011</v>
          </cell>
          <cell r="B7">
            <v>511000</v>
          </cell>
        </row>
        <row r="8">
          <cell r="B8">
            <v>517000</v>
          </cell>
        </row>
        <row r="9">
          <cell r="B9">
            <v>519000</v>
          </cell>
        </row>
        <row r="10">
          <cell r="B10">
            <v>518000</v>
          </cell>
        </row>
        <row r="11">
          <cell r="A11">
            <v>2012</v>
          </cell>
          <cell r="B11">
            <v>523000</v>
          </cell>
        </row>
        <row r="12">
          <cell r="B12">
            <v>534000</v>
          </cell>
        </row>
        <row r="13">
          <cell r="B13">
            <v>518000</v>
          </cell>
        </row>
        <row r="14">
          <cell r="B14">
            <v>515000</v>
          </cell>
        </row>
        <row r="15">
          <cell r="A15">
            <v>2013</v>
          </cell>
          <cell r="B15">
            <v>515000</v>
          </cell>
        </row>
        <row r="16">
          <cell r="B16">
            <v>511000</v>
          </cell>
        </row>
        <row r="17">
          <cell r="B17">
            <v>507000</v>
          </cell>
        </row>
        <row r="18">
          <cell r="B18">
            <v>499000</v>
          </cell>
        </row>
        <row r="19">
          <cell r="A19">
            <v>2014</v>
          </cell>
          <cell r="B19">
            <v>491000</v>
          </cell>
        </row>
        <row r="20">
          <cell r="B20">
            <v>491000</v>
          </cell>
        </row>
        <row r="21">
          <cell r="B21">
            <v>498000</v>
          </cell>
        </row>
        <row r="22">
          <cell r="B22">
            <v>491000</v>
          </cell>
        </row>
        <row r="23">
          <cell r="A23">
            <v>2015</v>
          </cell>
          <cell r="B23">
            <v>490000</v>
          </cell>
        </row>
        <row r="24">
          <cell r="B24">
            <v>489000</v>
          </cell>
        </row>
        <row r="25">
          <cell r="B25">
            <v>476000</v>
          </cell>
        </row>
        <row r="26">
          <cell r="B26">
            <v>459000</v>
          </cell>
        </row>
        <row r="27">
          <cell r="A27">
            <v>2016</v>
          </cell>
          <cell r="B27">
            <v>455000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empl by sector"/>
      <sheetName val="table data"/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heet1"/>
      <sheetName val="provs"/>
      <sheetName val="ind n gender"/>
      <sheetName val="ind n prov"/>
      <sheetName val="ind n sector"/>
      <sheetName val="sec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Chart usd"/>
      <sheetName val="USD monthly"/>
      <sheetName val="Chart trade n bal in rand"/>
      <sheetName val="quarterly incl blns"/>
      <sheetName val="Revised Trade Balance Incl BLNS"/>
      <sheetName val="Revised Trade Balance Excl BLN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 t="str">
            <v>Exports</v>
          </cell>
          <cell r="D3" t="str">
            <v>Imports</v>
          </cell>
          <cell r="E3" t="str">
            <v>Trade Balance</v>
          </cell>
        </row>
        <row r="4">
          <cell r="B4">
            <v>2010</v>
          </cell>
          <cell r="C4">
            <v>202.44338184796345</v>
          </cell>
          <cell r="D4">
            <v>199.09613132581296</v>
          </cell>
          <cell r="E4">
            <v>3.3472505221505129</v>
          </cell>
        </row>
        <row r="5">
          <cell r="C5">
            <v>225.68480484693748</v>
          </cell>
          <cell r="D5">
            <v>204.73570142459999</v>
          </cell>
          <cell r="E5">
            <v>20.949103422337497</v>
          </cell>
        </row>
        <row r="6">
          <cell r="C6">
            <v>242.41464317165614</v>
          </cell>
          <cell r="D6">
            <v>222.9150271243258</v>
          </cell>
          <cell r="E6">
            <v>19.499616047330324</v>
          </cell>
        </row>
        <row r="7">
          <cell r="C7">
            <v>249.42383959401789</v>
          </cell>
          <cell r="D7">
            <v>210.45958465565246</v>
          </cell>
          <cell r="E7">
            <v>38.964254938365464</v>
          </cell>
        </row>
        <row r="8">
          <cell r="B8">
            <v>2011</v>
          </cell>
          <cell r="C8">
            <v>234.05439982153013</v>
          </cell>
          <cell r="D8">
            <v>221.66946892351808</v>
          </cell>
          <cell r="E8">
            <v>12.384930898012048</v>
          </cell>
        </row>
        <row r="9">
          <cell r="C9">
            <v>250.32028752124998</v>
          </cell>
          <cell r="D9">
            <v>227.85991509610713</v>
          </cell>
          <cell r="E9">
            <v>22.460372425142854</v>
          </cell>
        </row>
        <row r="10">
          <cell r="C10">
            <v>272.51298643011938</v>
          </cell>
          <cell r="D10">
            <v>255.40603802971853</v>
          </cell>
          <cell r="E10">
            <v>17.106948400400853</v>
          </cell>
        </row>
        <row r="11">
          <cell r="C11">
            <v>279.01699189786046</v>
          </cell>
          <cell r="D11">
            <v>273.48386885672096</v>
          </cell>
          <cell r="E11">
            <v>5.5331230411395351</v>
          </cell>
        </row>
        <row r="12">
          <cell r="B12">
            <v>2012</v>
          </cell>
          <cell r="C12">
            <v>246.44226355885226</v>
          </cell>
          <cell r="D12">
            <v>255.80390178068183</v>
          </cell>
          <cell r="E12">
            <v>-9.361638221829546</v>
          </cell>
        </row>
        <row r="13">
          <cell r="C13">
            <v>253.04130899970153</v>
          </cell>
          <cell r="D13">
            <v>259.11620729848619</v>
          </cell>
          <cell r="E13">
            <v>-6.074898298784615</v>
          </cell>
        </row>
        <row r="14">
          <cell r="C14">
            <v>254.98150715880485</v>
          </cell>
          <cell r="D14">
            <v>272.25580887938821</v>
          </cell>
          <cell r="E14">
            <v>-17.274301720583413</v>
          </cell>
        </row>
        <row r="15">
          <cell r="C15">
            <v>260.09648694720897</v>
          </cell>
          <cell r="D15">
            <v>274.42602072022498</v>
          </cell>
          <cell r="E15">
            <v>-14.329533773015999</v>
          </cell>
        </row>
        <row r="16">
          <cell r="B16">
            <v>2013</v>
          </cell>
          <cell r="C16">
            <v>246.29581978928488</v>
          </cell>
          <cell r="D16">
            <v>271.84796738937951</v>
          </cell>
          <cell r="E16">
            <v>-25.552147600094635</v>
          </cell>
        </row>
        <row r="17">
          <cell r="C17">
            <v>271.18901198451312</v>
          </cell>
          <cell r="D17">
            <v>287.57440190179886</v>
          </cell>
          <cell r="E17">
            <v>-16.385389917285714</v>
          </cell>
        </row>
        <row r="18">
          <cell r="C18">
            <v>285.4243606492758</v>
          </cell>
          <cell r="D18">
            <v>317.134935734333</v>
          </cell>
          <cell r="E18">
            <v>-31.710575085057254</v>
          </cell>
        </row>
        <row r="19">
          <cell r="C19">
            <v>288.08654411933395</v>
          </cell>
          <cell r="D19">
            <v>295.73934073331498</v>
          </cell>
          <cell r="E19">
            <v>-7.6527966139810246</v>
          </cell>
        </row>
        <row r="20">
          <cell r="B20">
            <v>2014</v>
          </cell>
          <cell r="C20">
            <v>274.29690518101376</v>
          </cell>
          <cell r="D20">
            <v>301.06416853349862</v>
          </cell>
          <cell r="E20">
            <v>-26.767263352484818</v>
          </cell>
        </row>
        <row r="21">
          <cell r="C21">
            <v>264.92055259014307</v>
          </cell>
          <cell r="D21">
            <v>284.43851155939194</v>
          </cell>
          <cell r="E21">
            <v>-19.517958969248859</v>
          </cell>
        </row>
        <row r="22">
          <cell r="C22">
            <v>282.70811702980001</v>
          </cell>
          <cell r="D22">
            <v>307.69632650129995</v>
          </cell>
          <cell r="E22">
            <v>-24.988209471499999</v>
          </cell>
        </row>
        <row r="23">
          <cell r="C23">
            <v>287.64556430389996</v>
          </cell>
          <cell r="D23">
            <v>308.28517881810001</v>
          </cell>
          <cell r="E23">
            <v>-20.639614514199998</v>
          </cell>
        </row>
        <row r="24">
          <cell r="B24">
            <v>2015</v>
          </cell>
          <cell r="C24">
            <v>256.83348435934215</v>
          </cell>
          <cell r="D24">
            <v>288.73688888773211</v>
          </cell>
          <cell r="E24">
            <v>-31.90340452838992</v>
          </cell>
        </row>
        <row r="25">
          <cell r="C25">
            <v>278.24291289928976</v>
          </cell>
          <cell r="D25">
            <v>271.28229808443342</v>
          </cell>
          <cell r="E25">
            <v>6.9606148148563962</v>
          </cell>
        </row>
        <row r="26">
          <cell r="C26">
            <v>284.76641768760464</v>
          </cell>
          <cell r="D26">
            <v>299.55599296341859</v>
          </cell>
          <cell r="E26">
            <v>-14.789575275813952</v>
          </cell>
        </row>
        <row r="27">
          <cell r="C27">
            <v>277.94350012775084</v>
          </cell>
          <cell r="D27">
            <v>293.48615240061986</v>
          </cell>
          <cell r="E27">
            <v>-15.542652272869006</v>
          </cell>
        </row>
        <row r="28">
          <cell r="B28">
            <v>2016</v>
          </cell>
          <cell r="C28">
            <v>258.98186151810398</v>
          </cell>
          <cell r="D28">
            <v>277.47161588147173</v>
          </cell>
          <cell r="E28">
            <v>-18.489754363367719</v>
          </cell>
        </row>
        <row r="29">
          <cell r="C29">
            <v>301.386441623</v>
          </cell>
          <cell r="D29">
            <v>271.00937830300001</v>
          </cell>
          <cell r="E29">
            <v>30.377063320000001</v>
          </cell>
        </row>
      </sheetData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9"/>
      <sheetName val="Chart imports sectors rand"/>
      <sheetName val="import sectors for graph"/>
      <sheetName val="Sheet6"/>
      <sheetName val="Chart export sectors usd"/>
      <sheetName val="Chart export sectors rand"/>
      <sheetName val="export sectors graph data"/>
      <sheetName val="Chart imports USD sectors"/>
      <sheetName val="key to sectors"/>
      <sheetName val="sectors USD (2)"/>
      <sheetName val="mfg sectors USD"/>
      <sheetName val="sectors USD"/>
      <sheetName val="mfg trade"/>
      <sheetName val="import sectors"/>
      <sheetName val="export sectors"/>
      <sheetName val="Monthly Rand value"/>
      <sheetName val="Monthly US 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</row>
        <row r="5">
          <cell r="B5" t="str">
            <v>Agriculture</v>
          </cell>
          <cell r="C5">
            <v>9.9237191249999981</v>
          </cell>
          <cell r="D5">
            <v>11.756221428571429</v>
          </cell>
          <cell r="E5">
            <v>11.957409538461539</v>
          </cell>
          <cell r="F5">
            <v>15.226783673469386</v>
          </cell>
          <cell r="G5">
            <v>15.433350957155879</v>
          </cell>
          <cell r="H5">
            <v>15.861735770234988</v>
          </cell>
          <cell r="I5">
            <v>19.115299999999998</v>
          </cell>
        </row>
        <row r="6">
          <cell r="B6" t="str">
            <v>Mining</v>
          </cell>
          <cell r="C6">
            <v>92.656237124999976</v>
          </cell>
          <cell r="D6">
            <v>110.8107714285714</v>
          </cell>
          <cell r="E6">
            <v>107.91147907692309</v>
          </cell>
          <cell r="F6">
            <v>112.2300720116618</v>
          </cell>
          <cell r="G6">
            <v>95.305672561531452</v>
          </cell>
          <cell r="H6">
            <v>103.46524464751957</v>
          </cell>
          <cell r="I6">
            <v>110.23360000000001</v>
          </cell>
        </row>
        <row r="7">
          <cell r="B7" t="str">
            <v>Manufacturing</v>
          </cell>
          <cell r="C7">
            <v>100.31830349999998</v>
          </cell>
          <cell r="D7">
            <v>99.798514285714276</v>
          </cell>
          <cell r="E7">
            <v>100.56481599999999</v>
          </cell>
          <cell r="F7">
            <v>109.91883411078716</v>
          </cell>
          <cell r="G7">
            <v>116.65046663628078</v>
          </cell>
          <cell r="H7">
            <v>123.53448903394256</v>
          </cell>
          <cell r="I7">
            <v>135.14109999999997</v>
          </cell>
        </row>
        <row r="9">
          <cell r="C9">
            <v>2010</v>
          </cell>
          <cell r="D9">
            <v>2011</v>
          </cell>
          <cell r="E9">
            <v>2012</v>
          </cell>
          <cell r="F9">
            <v>2013</v>
          </cell>
          <cell r="G9">
            <v>2014</v>
          </cell>
          <cell r="H9">
            <v>2015</v>
          </cell>
          <cell r="I9">
            <v>2016</v>
          </cell>
        </row>
        <row r="10">
          <cell r="B10" t="str">
            <v>Agriculture</v>
          </cell>
          <cell r="C10">
            <v>0.94696329543922519</v>
          </cell>
          <cell r="D10">
            <v>1.3087044025097077</v>
          </cell>
          <cell r="E10">
            <v>1.1685832658998854</v>
          </cell>
          <cell r="F10">
            <v>1.3469497699652422</v>
          </cell>
          <cell r="G10">
            <v>1.3140193593566236</v>
          </cell>
          <cell r="H10">
            <v>1.2321925504321307</v>
          </cell>
          <cell r="I10">
            <v>1.2705494298070656</v>
          </cell>
        </row>
        <row r="11">
          <cell r="B11" t="str">
            <v>Mining</v>
          </cell>
          <cell r="C11">
            <v>8.8420793207631121</v>
          </cell>
          <cell r="D11">
            <v>12.342592803254115</v>
          </cell>
          <cell r="E11">
            <v>10.592103454791868</v>
          </cell>
          <cell r="F11">
            <v>9.9662067176305431</v>
          </cell>
          <cell r="G11">
            <v>8.1272393669260588</v>
          </cell>
          <cell r="H11">
            <v>8.0542771263746573</v>
          </cell>
          <cell r="I11">
            <v>7.3254111349575926</v>
          </cell>
        </row>
        <row r="12">
          <cell r="B12" t="str">
            <v>Manufacturing</v>
          </cell>
          <cell r="C12">
            <v>9.5818303923527068</v>
          </cell>
          <cell r="D12">
            <v>11.114301068829795</v>
          </cell>
          <cell r="E12">
            <v>9.8746142634735463</v>
          </cell>
          <cell r="F12">
            <v>9.7680301049290037</v>
          </cell>
          <cell r="G12">
            <v>9.9398780268595548</v>
          </cell>
          <cell r="H12">
            <v>9.6108026211504072</v>
          </cell>
          <cell r="I12">
            <v>9.0000880131189707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exports in rand"/>
      <sheetName val="exports by cty in rand"/>
      <sheetName val="Sheet2"/>
      <sheetName val="Chart major export cties"/>
      <sheetName val="exports by cty in us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>
            <v>2006</v>
          </cell>
          <cell r="D6">
            <v>2007</v>
          </cell>
          <cell r="E6">
            <v>2008</v>
          </cell>
          <cell r="F6">
            <v>2009</v>
          </cell>
          <cell r="G6">
            <v>2010</v>
          </cell>
          <cell r="H6">
            <v>2011</v>
          </cell>
          <cell r="I6">
            <v>2012</v>
          </cell>
          <cell r="J6">
            <v>2013</v>
          </cell>
          <cell r="K6">
            <v>2014</v>
          </cell>
          <cell r="L6">
            <v>2015</v>
          </cell>
        </row>
        <row r="7">
          <cell r="B7" t="str">
            <v>Europe, the U.S. and Japan</v>
          </cell>
          <cell r="C7">
            <v>26.422018000000001</v>
          </cell>
          <cell r="D7">
            <v>30.640609999999999</v>
          </cell>
          <cell r="E7">
            <v>33.867435999999998</v>
          </cell>
          <cell r="F7">
            <v>19.870042000000002</v>
          </cell>
          <cell r="G7">
            <v>28.194020999999999</v>
          </cell>
          <cell r="H7">
            <v>31.956161999999999</v>
          </cell>
          <cell r="I7">
            <v>26.932040000000001</v>
          </cell>
          <cell r="J7">
            <v>25.681303</v>
          </cell>
          <cell r="K7">
            <v>25.515229999999999</v>
          </cell>
          <cell r="L7">
            <v>21.417249999999999</v>
          </cell>
        </row>
        <row r="8">
          <cell r="B8" t="str">
            <v>China</v>
          </cell>
          <cell r="C8">
            <v>2.1087570000000002</v>
          </cell>
          <cell r="D8">
            <v>4.1696080000000002</v>
          </cell>
          <cell r="E8">
            <v>4.3097799999999999</v>
          </cell>
          <cell r="F8">
            <v>5.6701230000000002</v>
          </cell>
          <cell r="G8">
            <v>8.0953289999999996</v>
          </cell>
          <cell r="H8">
            <v>12.494809</v>
          </cell>
          <cell r="I8">
            <v>10.337483000000001</v>
          </cell>
          <cell r="J8">
            <v>12.046037999999999</v>
          </cell>
          <cell r="K8">
            <v>8.6800219999999992</v>
          </cell>
          <cell r="L8">
            <v>5.802848</v>
          </cell>
        </row>
        <row r="9">
          <cell r="B9" t="str">
            <v>Other</v>
          </cell>
          <cell r="C9">
            <v>24.070985</v>
          </cell>
          <cell r="D9">
            <v>29.216390000000001</v>
          </cell>
          <cell r="E9">
            <v>35.788330000000002</v>
          </cell>
          <cell r="F9">
            <v>28.323727000000002</v>
          </cell>
          <cell r="G9">
            <v>46.336207000000002</v>
          </cell>
          <cell r="H9">
            <v>63.495347000000002</v>
          </cell>
          <cell r="I9">
            <v>61.602705</v>
          </cell>
          <cell r="J9">
            <v>57.384189999999997</v>
          </cell>
          <cell r="K9">
            <v>56.416851999999999</v>
          </cell>
          <cell r="L9">
            <v>42.410984999999997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hyperlink" Target="http://comtrade.un.org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http://comtrade.un.org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68" zoomScaleNormal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6.5703125" bestFit="1" customWidth="1"/>
    <col min="2" max="4" width="14.140625" customWidth="1"/>
    <col min="5" max="8" width="11.28515625" bestFit="1" customWidth="1"/>
    <col min="9" max="9" width="11.28515625" customWidth="1"/>
    <col min="10" max="13" width="11.28515625" bestFit="1" customWidth="1"/>
    <col min="14" max="14" width="11.28515625" customWidth="1"/>
    <col min="15" max="18" width="11.28515625" bestFit="1" customWidth="1"/>
    <col min="19" max="19" width="11.28515625" customWidth="1"/>
    <col min="20" max="23" width="11.28515625" bestFit="1" customWidth="1"/>
    <col min="24" max="24" width="11.28515625" customWidth="1"/>
    <col min="25" max="28" width="11.28515625" bestFit="1" customWidth="1"/>
    <col min="29" max="29" width="11.28515625" customWidth="1"/>
    <col min="30" max="33" width="11.28515625" bestFit="1" customWidth="1"/>
    <col min="34" max="34" width="11.28515625" customWidth="1"/>
  </cols>
  <sheetData>
    <row r="1" spans="1:10" ht="26.25" x14ac:dyDescent="0.4">
      <c r="A1" s="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s="2" t="s">
        <v>3</v>
      </c>
    </row>
    <row r="5" spans="1:10" x14ac:dyDescent="0.25">
      <c r="B5" s="3" t="s">
        <v>4</v>
      </c>
      <c r="C5" s="3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</row>
    <row r="6" spans="1:10" x14ac:dyDescent="0.25">
      <c r="A6" t="s">
        <v>13</v>
      </c>
      <c r="B6" s="4">
        <f>(H6/E6)^(1/3)-1</f>
        <v>3.3578426986075938E-2</v>
      </c>
      <c r="C6" s="4">
        <f>I6/H6-1</f>
        <v>4.0529675991899383E-2</v>
      </c>
      <c r="D6" s="4">
        <f>J6/I6-1</f>
        <v>-0.10592908581777616</v>
      </c>
      <c r="E6" s="5">
        <v>65628.426999999996</v>
      </c>
      <c r="F6" s="5">
        <v>68951.892000000007</v>
      </c>
      <c r="G6" s="5">
        <v>70862.793999999994</v>
      </c>
      <c r="H6" s="5">
        <v>72464</v>
      </c>
      <c r="I6" s="5">
        <v>75400.942441077001</v>
      </c>
      <c r="J6" s="5">
        <v>67413.789538494952</v>
      </c>
    </row>
    <row r="7" spans="1:10" x14ac:dyDescent="0.25">
      <c r="A7" t="s">
        <v>14</v>
      </c>
      <c r="B7" s="4">
        <f t="shared" ref="B7:B11" si="0">(H7/E7)^(1/3)-1</f>
        <v>-6.3924751065298491E-3</v>
      </c>
      <c r="C7" s="4">
        <f t="shared" ref="C7:D10" si="1">I7/H7-1</f>
        <v>1.9266246115100305E-2</v>
      </c>
      <c r="D7" s="4">
        <f t="shared" si="1"/>
        <v>-3.0077795787878503E-2</v>
      </c>
      <c r="E7" s="5">
        <v>234193.42300000001</v>
      </c>
      <c r="F7" s="5">
        <v>223451.383</v>
      </c>
      <c r="G7" s="5">
        <v>223326.89899999998</v>
      </c>
      <c r="H7" s="5">
        <v>229730.84500000003</v>
      </c>
      <c r="I7" s="5">
        <v>234156.89600000001</v>
      </c>
      <c r="J7" s="5">
        <v>227113.97269978852</v>
      </c>
    </row>
    <row r="8" spans="1:10" x14ac:dyDescent="0.25">
      <c r="A8" t="s">
        <v>15</v>
      </c>
      <c r="B8" s="4">
        <f t="shared" si="0"/>
        <v>1.4283147449400957E-2</v>
      </c>
      <c r="C8" s="4">
        <f t="shared" si="1"/>
        <v>-4.0522030660494757E-3</v>
      </c>
      <c r="D8" s="4">
        <f t="shared" si="1"/>
        <v>7.125590350030242E-3</v>
      </c>
      <c r="E8" s="5">
        <v>365023.81766666664</v>
      </c>
      <c r="F8" s="5">
        <v>371892.85933333344</v>
      </c>
      <c r="G8" s="5">
        <v>379638.07400000002</v>
      </c>
      <c r="H8" s="5">
        <v>380889.35199999996</v>
      </c>
      <c r="I8" s="5">
        <v>379345.91099999996</v>
      </c>
      <c r="J8" s="5">
        <v>382048.97456274496</v>
      </c>
    </row>
    <row r="9" spans="1:10" x14ac:dyDescent="0.25">
      <c r="A9" t="s">
        <v>16</v>
      </c>
      <c r="B9" s="4">
        <f t="shared" si="0"/>
        <v>3.2468557553764432E-2</v>
      </c>
      <c r="C9" s="4">
        <f t="shared" si="1"/>
        <v>2.9388126334622733E-2</v>
      </c>
      <c r="D9" s="4">
        <f t="shared" si="1"/>
        <v>1.639021852948197E-2</v>
      </c>
      <c r="E9" s="5">
        <v>95130.983999999997</v>
      </c>
      <c r="F9" s="5">
        <v>97323.874000000011</v>
      </c>
      <c r="G9" s="5">
        <v>100690.505</v>
      </c>
      <c r="H9" s="5">
        <v>104701.401</v>
      </c>
      <c r="I9" s="5">
        <v>107778.37899999999</v>
      </c>
      <c r="J9" s="5">
        <v>109544.89018456332</v>
      </c>
    </row>
    <row r="10" spans="1:10" x14ac:dyDescent="0.25">
      <c r="A10" t="s">
        <v>17</v>
      </c>
      <c r="B10" s="4">
        <f t="shared" si="0"/>
        <v>2.8408382218786166E-2</v>
      </c>
      <c r="C10" s="4">
        <f>I10/H10-1</f>
        <v>1.9431608396067723E-2</v>
      </c>
      <c r="D10" s="4">
        <f t="shared" si="1"/>
        <v>1.3246313237536222E-2</v>
      </c>
      <c r="E10" s="5">
        <f t="shared" ref="E10:J10" si="2">SUM(E14:E19)</f>
        <v>1775831.4386071917</v>
      </c>
      <c r="F10" s="5">
        <f t="shared" si="2"/>
        <v>1844673.8274846585</v>
      </c>
      <c r="G10" s="5">
        <f t="shared" si="2"/>
        <v>1886904.996856845</v>
      </c>
      <c r="H10" s="5">
        <f t="shared" si="2"/>
        <v>1931517.1278259514</v>
      </c>
      <c r="I10" s="5">
        <f t="shared" si="2"/>
        <v>1969049.6122641629</v>
      </c>
      <c r="J10" s="5">
        <f t="shared" si="2"/>
        <v>1995132.2602084631</v>
      </c>
    </row>
    <row r="11" spans="1:10" x14ac:dyDescent="0.25">
      <c r="A11" t="s">
        <v>18</v>
      </c>
      <c r="B11" s="4">
        <f t="shared" si="0"/>
        <v>2.3113373896394895E-2</v>
      </c>
      <c r="C11" s="4">
        <f>I11/H11-1</f>
        <v>1.7302931544232569E-2</v>
      </c>
      <c r="D11" s="4">
        <f>J11/I11-1</f>
        <v>4.7830779326494266E-3</v>
      </c>
      <c r="E11" s="5">
        <v>2794450.090273858</v>
      </c>
      <c r="F11" s="5">
        <v>2872507.8358179918</v>
      </c>
      <c r="G11" s="5">
        <v>2932502.2688568449</v>
      </c>
      <c r="H11" s="5">
        <v>2992730.7258259514</v>
      </c>
      <c r="I11" s="5">
        <v>3044513.7407052396</v>
      </c>
      <c r="J11" s="5">
        <v>3059075.8871940547</v>
      </c>
    </row>
    <row r="12" spans="1:10" x14ac:dyDescent="0.25">
      <c r="E12" s="5"/>
      <c r="F12" s="5"/>
      <c r="G12" s="5"/>
      <c r="H12" s="5"/>
      <c r="I12" s="5"/>
      <c r="J12" s="5"/>
    </row>
    <row r="13" spans="1:10" x14ac:dyDescent="0.25">
      <c r="A13" t="s">
        <v>19</v>
      </c>
      <c r="E13" s="5"/>
      <c r="F13" s="5"/>
      <c r="G13" s="5"/>
      <c r="H13" s="5"/>
      <c r="I13" s="5"/>
      <c r="J13" s="5"/>
    </row>
    <row r="14" spans="1:10" x14ac:dyDescent="0.25">
      <c r="A14" t="s">
        <v>20</v>
      </c>
      <c r="B14" s="4">
        <f t="shared" ref="B14:B19" si="3">(H14/E14)^(1/3)-1</f>
        <v>-3.6789700400794434E-3</v>
      </c>
      <c r="C14" s="4">
        <f>I14/H14-1</f>
        <v>-2.9402788293559912E-3</v>
      </c>
      <c r="D14" s="4">
        <f t="shared" ref="D14:D19" si="4">J14/I14-1</f>
        <v>-3.1580059821108897E-2</v>
      </c>
      <c r="E14" s="5">
        <v>68682.778545454406</v>
      </c>
      <c r="F14" s="5">
        <v>68888.089242328191</v>
      </c>
      <c r="G14" s="5">
        <v>68251.943995958602</v>
      </c>
      <c r="H14" s="5">
        <v>67927.518299084695</v>
      </c>
      <c r="I14" s="5">
        <v>67727.792455099203</v>
      </c>
      <c r="J14" s="5">
        <v>65588.944717815524</v>
      </c>
    </row>
    <row r="15" spans="1:10" x14ac:dyDescent="0.25">
      <c r="A15" t="s">
        <v>21</v>
      </c>
      <c r="B15" s="4">
        <f>(H15/E15)^(1/3)-1</f>
        <v>2.9233007665234068E-2</v>
      </c>
      <c r="C15" s="4">
        <f>I15/H15-1</f>
        <v>1.3214586340728696E-2</v>
      </c>
      <c r="D15" s="4">
        <f>J15/I15-1</f>
        <v>1.4639031198455221E-2</v>
      </c>
      <c r="E15" s="5">
        <v>377053.07500000001</v>
      </c>
      <c r="F15" s="5">
        <v>394174.35100000002</v>
      </c>
      <c r="G15" s="5">
        <v>404660.54700000002</v>
      </c>
      <c r="H15" s="5">
        <v>411096.33399999997</v>
      </c>
      <c r="I15" s="5">
        <v>416528.80200000003</v>
      </c>
      <c r="J15" s="5">
        <v>422626.38012753322</v>
      </c>
    </row>
    <row r="16" spans="1:10" x14ac:dyDescent="0.25">
      <c r="A16" t="s">
        <v>22</v>
      </c>
      <c r="B16" s="4">
        <f>(H16/E16)^(1/3)-1</f>
        <v>2.7734396368439773E-2</v>
      </c>
      <c r="C16" s="4">
        <f>I16/H16-1</f>
        <v>2.6624439600081651E-2</v>
      </c>
      <c r="D16" s="4">
        <f>J16/I16-1</f>
        <v>2.8596669077824988E-3</v>
      </c>
      <c r="E16" s="5">
        <v>233356.12308042962</v>
      </c>
      <c r="F16" s="5">
        <v>240645.3404398826</v>
      </c>
      <c r="G16" s="5">
        <v>246102.93050655941</v>
      </c>
      <c r="H16" s="5">
        <v>253315.5652612721</v>
      </c>
      <c r="I16" s="5">
        <v>260059.95022833138</v>
      </c>
      <c r="J16" s="5">
        <v>260803.6350620389</v>
      </c>
    </row>
    <row r="17" spans="1:10" x14ac:dyDescent="0.25">
      <c r="A17" t="s">
        <v>23</v>
      </c>
      <c r="B17" s="4">
        <f t="shared" si="3"/>
        <v>3.1427417801966229E-2</v>
      </c>
      <c r="C17" s="4">
        <f t="shared" ref="C17:C19" si="5">I17/H17-1</f>
        <v>2.6332098499656897E-2</v>
      </c>
      <c r="D17" s="4">
        <f t="shared" si="4"/>
        <v>2.5100959936402711E-2</v>
      </c>
      <c r="E17" s="5">
        <v>531482.14500000002</v>
      </c>
      <c r="F17" s="5">
        <v>556486.15499999991</v>
      </c>
      <c r="G17" s="5">
        <v>567760.94349809806</v>
      </c>
      <c r="H17" s="5">
        <v>583182.78363200673</v>
      </c>
      <c r="I17" s="5">
        <v>598539.21013390878</v>
      </c>
      <c r="J17" s="5">
        <v>613563.11886784621</v>
      </c>
    </row>
    <row r="18" spans="1:10" x14ac:dyDescent="0.25">
      <c r="A18" t="s">
        <v>24</v>
      </c>
      <c r="B18" s="4">
        <f t="shared" si="3"/>
        <v>3.2210001824541257E-2</v>
      </c>
      <c r="C18" s="4">
        <f t="shared" si="5"/>
        <v>1.7428890490341908E-2</v>
      </c>
      <c r="D18" s="4">
        <f t="shared" si="4"/>
        <v>1.0431815885471707E-2</v>
      </c>
      <c r="E18" s="5">
        <v>414355.60898130748</v>
      </c>
      <c r="F18" s="5">
        <v>430336.07180244772</v>
      </c>
      <c r="G18" s="5">
        <v>443173.35485622892</v>
      </c>
      <c r="H18" s="5">
        <v>455698.30263358785</v>
      </c>
      <c r="I18" s="5">
        <v>463640.61844682338</v>
      </c>
      <c r="J18" s="5">
        <v>468477.23201548692</v>
      </c>
    </row>
    <row r="19" spans="1:10" x14ac:dyDescent="0.25">
      <c r="A19" t="s">
        <v>25</v>
      </c>
      <c r="B19" s="4">
        <f t="shared" si="3"/>
        <v>2.0336462541566958E-2</v>
      </c>
      <c r="C19" s="4">
        <f t="shared" si="5"/>
        <v>1.4077745018510113E-2</v>
      </c>
      <c r="D19" s="4">
        <f t="shared" si="4"/>
        <v>9.349001146277347E-3</v>
      </c>
      <c r="E19" s="5">
        <v>150901.70799999998</v>
      </c>
      <c r="F19" s="5">
        <v>154143.82</v>
      </c>
      <c r="G19" s="5">
        <v>156955.277</v>
      </c>
      <c r="H19" s="5">
        <v>160296.62400000001</v>
      </c>
      <c r="I19" s="5">
        <v>162553.239</v>
      </c>
      <c r="J19" s="5">
        <v>164072.94941774211</v>
      </c>
    </row>
    <row r="20" spans="1:10" x14ac:dyDescent="0.25">
      <c r="A20" t="s">
        <v>26</v>
      </c>
      <c r="B20" s="4">
        <f>(H20/E20)^(1/3)-1</f>
        <v>1.8703923057369787E-2</v>
      </c>
      <c r="C20" s="4">
        <f>I20/H20-1</f>
        <v>1.9581023157833055E-2</v>
      </c>
      <c r="D20" s="4">
        <f>J20/I20-1</f>
        <v>-3.4435508748771326E-3</v>
      </c>
      <c r="E20" s="5">
        <v>258642</v>
      </c>
      <c r="F20" s="5">
        <v>266214</v>
      </c>
      <c r="G20" s="5">
        <v>271079</v>
      </c>
      <c r="H20" s="5">
        <v>273428</v>
      </c>
      <c r="I20" s="5">
        <v>278782</v>
      </c>
      <c r="J20" s="5">
        <v>277822</v>
      </c>
    </row>
    <row r="22" spans="1:10" x14ac:dyDescent="0.25">
      <c r="A22" t="s">
        <v>27</v>
      </c>
      <c r="B22" s="4"/>
      <c r="C22" s="4"/>
      <c r="D22" s="4"/>
      <c r="E22" s="5"/>
      <c r="F22" s="5"/>
      <c r="G22" s="5"/>
      <c r="H22" s="5"/>
      <c r="I22" s="5"/>
      <c r="J22" s="5"/>
    </row>
    <row r="23" spans="1:10" x14ac:dyDescent="0.25">
      <c r="B23" s="4"/>
      <c r="C23" s="4"/>
      <c r="D23" s="4"/>
      <c r="E23" s="5"/>
      <c r="F23" s="5"/>
      <c r="G23" s="5"/>
      <c r="H23" s="5"/>
      <c r="I23" s="5"/>
      <c r="J23" s="5"/>
    </row>
  </sheetData>
  <pageMargins left="0.75" right="0.75" top="1" bottom="1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zoomScale="53" zoomScaleNormal="53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9.140625" style="5"/>
    <col min="2" max="2" width="41.5703125" style="5" customWidth="1"/>
    <col min="3" max="3" width="16.85546875" style="5" customWidth="1"/>
    <col min="4" max="4" width="18" style="5" bestFit="1" customWidth="1"/>
    <col min="5" max="5" width="15" style="5" customWidth="1"/>
    <col min="6" max="6" width="18" style="5" bestFit="1" customWidth="1"/>
    <col min="7" max="7" width="16.85546875" style="5" customWidth="1"/>
    <col min="8" max="8" width="14.85546875" style="5" customWidth="1"/>
    <col min="9" max="9" width="18" style="5" bestFit="1" customWidth="1"/>
    <col min="10" max="10" width="14.140625" style="5" customWidth="1"/>
    <col min="11" max="11" width="15.140625" style="5" customWidth="1"/>
    <col min="12" max="14" width="18" style="5" bestFit="1" customWidth="1"/>
    <col min="15" max="15" width="16.85546875" style="5" customWidth="1"/>
    <col min="16" max="16" width="18.140625" style="5" bestFit="1" customWidth="1"/>
    <col min="17" max="18" width="18" style="5" bestFit="1" customWidth="1"/>
    <col min="19" max="19" width="16.85546875" style="5" customWidth="1"/>
    <col min="20" max="21" width="18" style="5" bestFit="1" customWidth="1"/>
    <col min="22" max="22" width="17.140625" style="5" bestFit="1" customWidth="1"/>
    <col min="23" max="23" width="16.85546875" style="5" customWidth="1"/>
    <col min="24" max="24" width="17.140625" style="5" bestFit="1" customWidth="1"/>
    <col min="25" max="25" width="18" style="5" bestFit="1" customWidth="1"/>
    <col min="26" max="26" width="17.140625" style="5" bestFit="1" customWidth="1"/>
    <col min="27" max="27" width="18" style="5" bestFit="1" customWidth="1"/>
    <col min="28" max="28" width="19.7109375" style="5" customWidth="1"/>
    <col min="29" max="30" width="16.85546875" style="5" bestFit="1" customWidth="1"/>
    <col min="31" max="31" width="14.28515625" style="5" customWidth="1"/>
    <col min="32" max="32" width="16.85546875" style="5" bestFit="1" customWidth="1"/>
    <col min="33" max="33" width="16.5703125" style="5" customWidth="1"/>
    <col min="34" max="34" width="16.85546875" style="5" bestFit="1" customWidth="1"/>
    <col min="35" max="36" width="14.28515625" style="5" customWidth="1"/>
    <col min="37" max="38" width="17.7109375" style="5" bestFit="1" customWidth="1"/>
    <col min="39" max="39" width="15" style="5" customWidth="1"/>
    <col min="40" max="40" width="17.7109375" style="5" bestFit="1" customWidth="1"/>
    <col min="41" max="42" width="16.85546875" style="5" bestFit="1" customWidth="1"/>
    <col min="43" max="43" width="14.28515625" style="5" customWidth="1"/>
    <col min="44" max="44" width="17.7109375" style="5" bestFit="1" customWidth="1"/>
    <col min="45" max="46" width="16.85546875" style="5" bestFit="1" customWidth="1"/>
    <col min="47" max="47" width="14.28515625" style="5" customWidth="1"/>
    <col min="48" max="49" width="17.7109375" style="5" bestFit="1" customWidth="1"/>
    <col min="50" max="50" width="18.28515625" style="5" bestFit="1" customWidth="1"/>
    <col min="51" max="51" width="15.28515625" style="5" customWidth="1"/>
    <col min="52" max="54" width="17.7109375" style="5" bestFit="1" customWidth="1"/>
    <col min="55" max="55" width="15.85546875" style="5" customWidth="1"/>
    <col min="56" max="56" width="17.7109375" style="5" bestFit="1" customWidth="1"/>
    <col min="57" max="57" width="17.42578125" style="5" customWidth="1"/>
    <col min="58" max="59" width="16.42578125" style="5" customWidth="1"/>
    <col min="60" max="60" width="17.7109375" style="5" bestFit="1" customWidth="1"/>
    <col min="61" max="61" width="16.85546875" style="5" bestFit="1" customWidth="1"/>
    <col min="62" max="62" width="17.7109375" style="5" bestFit="1" customWidth="1"/>
    <col min="63" max="63" width="15" style="5" customWidth="1"/>
    <col min="64" max="65" width="17.7109375" style="5" bestFit="1" customWidth="1"/>
    <col min="66" max="66" width="16.85546875" style="5" bestFit="1" customWidth="1"/>
    <col min="67" max="67" width="14.28515625" style="5" customWidth="1"/>
    <col min="68" max="70" width="17.7109375" style="5" bestFit="1" customWidth="1"/>
    <col min="71" max="71" width="14.28515625" style="5" customWidth="1"/>
    <col min="72" max="72" width="18" style="5" bestFit="1" customWidth="1"/>
    <col min="73" max="73" width="17.7109375" style="5" bestFit="1" customWidth="1"/>
    <col min="74" max="74" width="16.85546875" style="5" bestFit="1" customWidth="1"/>
    <col min="75" max="75" width="13.42578125" style="5" customWidth="1"/>
    <col min="76" max="77" width="17.7109375" style="5" bestFit="1" customWidth="1"/>
    <col min="78" max="78" width="16.85546875" style="5" bestFit="1" customWidth="1"/>
    <col min="79" max="79" width="14.28515625" style="5" customWidth="1"/>
    <col min="80" max="82" width="16.85546875" style="5" bestFit="1" customWidth="1"/>
    <col min="83" max="83" width="18.7109375" style="5" customWidth="1"/>
    <col min="84" max="84" width="16.85546875" style="5" bestFit="1" customWidth="1"/>
    <col min="85" max="85" width="17.7109375" style="5" bestFit="1" customWidth="1"/>
    <col min="86" max="86" width="16.85546875" style="5" bestFit="1" customWidth="1"/>
    <col min="87" max="87" width="18.85546875" style="5" customWidth="1"/>
    <col min="88" max="88" width="16.85546875" style="5" customWidth="1"/>
    <col min="89" max="89" width="16" style="5" customWidth="1"/>
    <col min="90" max="90" width="16.85546875" style="5" bestFit="1" customWidth="1"/>
    <col min="91" max="91" width="18" style="5" customWidth="1"/>
    <col min="92" max="92" width="15.7109375" style="5" customWidth="1"/>
    <col min="93" max="94" width="16.85546875" style="5" bestFit="1" customWidth="1"/>
    <col min="95" max="95" width="18" style="5" bestFit="1" customWidth="1"/>
    <col min="96" max="96" width="15.85546875" style="5" customWidth="1"/>
    <col min="97" max="97" width="14.7109375" style="5" customWidth="1"/>
    <col min="98" max="98" width="15.42578125" style="5" customWidth="1"/>
    <col min="99" max="99" width="16.28515625" style="5" customWidth="1"/>
    <col min="100" max="100" width="9.140625" style="5"/>
    <col min="101" max="101" width="14.42578125" style="5" bestFit="1" customWidth="1"/>
    <col min="102" max="16384" width="9.140625" style="5"/>
  </cols>
  <sheetData>
    <row r="1" spans="1:27" ht="26.25" x14ac:dyDescent="0.4">
      <c r="A1" s="1" t="s">
        <v>281</v>
      </c>
    </row>
    <row r="2" spans="1:27" s="65" customFormat="1" x14ac:dyDescent="0.25">
      <c r="B2" s="65" t="s">
        <v>139</v>
      </c>
      <c r="C2" s="65">
        <v>40339</v>
      </c>
      <c r="D2" s="65">
        <v>40695</v>
      </c>
      <c r="E2" s="65">
        <v>41061</v>
      </c>
      <c r="F2" s="65">
        <v>41426</v>
      </c>
      <c r="G2" s="65">
        <v>41791</v>
      </c>
      <c r="H2" s="65">
        <v>42185</v>
      </c>
      <c r="I2" s="65">
        <v>42551</v>
      </c>
      <c r="X2" s="5"/>
      <c r="Y2" s="5"/>
      <c r="Z2" s="5"/>
      <c r="AA2" s="5"/>
    </row>
    <row r="3" spans="1:27" s="65" customFormat="1" x14ac:dyDescent="0.25">
      <c r="B3" s="65" t="s">
        <v>140</v>
      </c>
      <c r="X3" s="5"/>
      <c r="Y3" s="5"/>
      <c r="Z3" s="5"/>
      <c r="AA3" s="5"/>
    </row>
    <row r="4" spans="1:27" s="65" customFormat="1" x14ac:dyDescent="0.25">
      <c r="X4" s="5"/>
      <c r="Y4" s="5"/>
      <c r="Z4" s="5"/>
      <c r="AA4" s="5"/>
    </row>
    <row r="5" spans="1:27" x14ac:dyDescent="0.25">
      <c r="C5" s="30">
        <v>2010</v>
      </c>
      <c r="D5" s="30">
        <v>2011</v>
      </c>
      <c r="E5" s="30">
        <v>2012</v>
      </c>
      <c r="F5" s="30">
        <v>2013</v>
      </c>
      <c r="G5" s="30">
        <v>2014</v>
      </c>
      <c r="H5" s="30">
        <v>2015</v>
      </c>
      <c r="I5" s="30">
        <v>2016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7" x14ac:dyDescent="0.25">
      <c r="A6" s="5" t="s">
        <v>141</v>
      </c>
      <c r="B6" s="5" t="s">
        <v>13</v>
      </c>
      <c r="C6" s="40">
        <v>6.3234618749999996</v>
      </c>
      <c r="D6" s="40">
        <v>7.8298607142857124</v>
      </c>
      <c r="E6" s="40">
        <v>9.300012615384615</v>
      </c>
      <c r="F6" s="40">
        <v>9.1936909620991241</v>
      </c>
      <c r="G6" s="40">
        <v>9.7801320875113955</v>
      </c>
      <c r="H6" s="40">
        <v>10.386682506527416</v>
      </c>
      <c r="I6" s="40">
        <v>13.750999999999999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7" ht="30" x14ac:dyDescent="0.25">
      <c r="B7" s="66" t="s">
        <v>142</v>
      </c>
      <c r="C7" s="40">
        <v>41.571886499999998</v>
      </c>
      <c r="D7" s="40">
        <v>54.42845357142857</v>
      </c>
      <c r="E7" s="40">
        <v>63.177670769230772</v>
      </c>
      <c r="F7" s="40">
        <v>65.996058600583083</v>
      </c>
      <c r="G7" s="40">
        <v>71.177733090246122</v>
      </c>
      <c r="H7" s="40">
        <v>46.080582506527421</v>
      </c>
      <c r="I7" s="40">
        <v>38.677800000000005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7" ht="30" x14ac:dyDescent="0.25">
      <c r="B8" s="66" t="s">
        <v>143</v>
      </c>
      <c r="C8" s="40">
        <v>150.77257650000001</v>
      </c>
      <c r="D8" s="40">
        <v>158.42884642857143</v>
      </c>
      <c r="E8" s="40">
        <v>179.19558800000001</v>
      </c>
      <c r="F8" s="40">
        <v>204.27199475218657</v>
      </c>
      <c r="G8" s="40">
        <v>196.19577839562442</v>
      </c>
      <c r="H8" s="40">
        <v>206.69287780678849</v>
      </c>
      <c r="I8" s="40">
        <v>210.24930000000001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7" x14ac:dyDescent="0.25">
      <c r="C9" s="40"/>
      <c r="D9" s="40"/>
      <c r="E9" s="40"/>
      <c r="F9" s="40"/>
      <c r="G9" s="40"/>
      <c r="H9" s="40"/>
      <c r="I9" s="4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7" x14ac:dyDescent="0.25">
      <c r="C10" s="30">
        <v>2010</v>
      </c>
      <c r="D10" s="30">
        <v>2011</v>
      </c>
      <c r="E10" s="30">
        <v>2012</v>
      </c>
      <c r="F10" s="30">
        <v>2013</v>
      </c>
      <c r="G10" s="30">
        <v>2014</v>
      </c>
      <c r="H10" s="30">
        <v>2015</v>
      </c>
      <c r="I10" s="30">
        <v>2016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7" x14ac:dyDescent="0.25">
      <c r="A11" s="5" t="s">
        <v>126</v>
      </c>
      <c r="B11" s="5" t="s">
        <v>13</v>
      </c>
      <c r="C11" s="40">
        <v>0.6049781092415194</v>
      </c>
      <c r="D11" s="40">
        <v>0.87130230027539735</v>
      </c>
      <c r="E11" s="40">
        <v>0.91314481442869466</v>
      </c>
      <c r="F11" s="40">
        <v>0.81722647526507031</v>
      </c>
      <c r="G11" s="40">
        <v>0.83373209819969929</v>
      </c>
      <c r="H11" s="40">
        <v>0.80922449330708401</v>
      </c>
      <c r="I11" s="40">
        <v>0.91635557179611815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7" ht="30" x14ac:dyDescent="0.25">
      <c r="B12" s="66" t="s">
        <v>142</v>
      </c>
      <c r="C12" s="40">
        <v>3.9720147627797151</v>
      </c>
      <c r="D12" s="40">
        <v>6.0657105402582889</v>
      </c>
      <c r="E12" s="40">
        <v>6.1951820232651773</v>
      </c>
      <c r="F12" s="40">
        <v>5.8816880151847739</v>
      </c>
      <c r="G12" s="40">
        <v>6.0749682615354788</v>
      </c>
      <c r="H12" s="40">
        <v>3.5887550090004847</v>
      </c>
      <c r="I12" s="40">
        <v>2.5798759876110378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7" ht="30" x14ac:dyDescent="0.25">
      <c r="B13" s="66" t="s">
        <v>144</v>
      </c>
      <c r="C13" s="40">
        <v>14.406885795592972</v>
      </c>
      <c r="D13" s="40">
        <v>17.642795562271232</v>
      </c>
      <c r="E13" s="40">
        <v>17.618595780298584</v>
      </c>
      <c r="F13" s="40">
        <v>18.163338016278693</v>
      </c>
      <c r="G13" s="40">
        <v>16.72402418356965</v>
      </c>
      <c r="H13" s="40">
        <v>16.082808337307267</v>
      </c>
      <c r="I13" s="40">
        <v>14.011924685127623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7" x14ac:dyDescent="0.25"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7" x14ac:dyDescent="0.25">
      <c r="A15" s="5" t="s">
        <v>267</v>
      </c>
      <c r="V15" s="45"/>
      <c r="W15" s="45"/>
      <c r="Y15" s="45"/>
      <c r="AA15" s="45"/>
    </row>
    <row r="16" spans="1:27" x14ac:dyDescent="0.25">
      <c r="V16" s="45"/>
      <c r="W16" s="45"/>
      <c r="Y16" s="45"/>
      <c r="AA16" s="45"/>
    </row>
    <row r="18" spans="3:27" x14ac:dyDescent="0.25">
      <c r="V18" s="45"/>
      <c r="W18" s="45"/>
      <c r="Y18" s="45"/>
      <c r="AA18" s="45"/>
    </row>
    <row r="19" spans="3:27" x14ac:dyDescent="0.25"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3:27" x14ac:dyDescent="0.25">
      <c r="V20" s="45"/>
      <c r="W20" s="45"/>
      <c r="Y20" s="45"/>
      <c r="AA20" s="45"/>
    </row>
    <row r="21" spans="3:27" x14ac:dyDescent="0.25">
      <c r="V21" s="45"/>
      <c r="W21" s="45"/>
      <c r="Y21" s="45"/>
      <c r="AA21" s="45"/>
    </row>
    <row r="22" spans="3:27" x14ac:dyDescent="0.25">
      <c r="V22" s="45"/>
      <c r="W22" s="45"/>
      <c r="Y22" s="45"/>
      <c r="AA22" s="45"/>
    </row>
    <row r="23" spans="3:27" x14ac:dyDescent="0.25">
      <c r="V23" s="45"/>
      <c r="W23" s="45"/>
      <c r="Y23" s="45"/>
      <c r="AA23" s="45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50" zoomScaleNormal="50" workbookViewId="0">
      <pane xSplit="2" ySplit="4" topLeftCell="D5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9.140625" style="5"/>
    <col min="2" max="2" width="41.5703125" style="5" customWidth="1"/>
    <col min="3" max="3" width="18.42578125" style="5" customWidth="1"/>
    <col min="4" max="4" width="18" style="5" bestFit="1" customWidth="1"/>
    <col min="5" max="5" width="15" style="5" customWidth="1"/>
    <col min="6" max="9" width="18" style="5" bestFit="1" customWidth="1"/>
    <col min="10" max="10" width="19.7109375" style="5" customWidth="1"/>
    <col min="11" max="12" width="16.85546875" style="5" bestFit="1" customWidth="1"/>
    <col min="13" max="13" width="14.28515625" style="5" customWidth="1"/>
    <col min="14" max="14" width="16.85546875" style="5" bestFit="1" customWidth="1"/>
    <col min="15" max="15" width="16.5703125" style="5" customWidth="1"/>
    <col min="16" max="16" width="16.85546875" style="5" bestFit="1" customWidth="1"/>
    <col min="17" max="18" width="14.28515625" style="5" customWidth="1"/>
    <col min="19" max="20" width="17.7109375" style="5" bestFit="1" customWidth="1"/>
    <col min="21" max="21" width="15" style="5" customWidth="1"/>
    <col min="22" max="22" width="17.7109375" style="5" bestFit="1" customWidth="1"/>
    <col min="23" max="24" width="16.85546875" style="5" bestFit="1" customWidth="1"/>
    <col min="25" max="25" width="14.28515625" style="5" customWidth="1"/>
    <col min="26" max="26" width="17.7109375" style="5" bestFit="1" customWidth="1"/>
    <col min="27" max="28" width="16.85546875" style="5" bestFit="1" customWidth="1"/>
    <col min="29" max="29" width="14.28515625" style="5" customWidth="1"/>
    <col min="30" max="31" width="17.7109375" style="5" bestFit="1" customWidth="1"/>
    <col min="32" max="32" width="18.28515625" style="5" bestFit="1" customWidth="1"/>
    <col min="33" max="33" width="15.28515625" style="5" customWidth="1"/>
    <col min="34" max="36" width="17.7109375" style="5" bestFit="1" customWidth="1"/>
    <col min="37" max="37" width="15.85546875" style="5" customWidth="1"/>
    <col min="38" max="38" width="17.7109375" style="5" bestFit="1" customWidth="1"/>
    <col min="39" max="39" width="17.42578125" style="5" customWidth="1"/>
    <col min="40" max="41" width="16.42578125" style="5" customWidth="1"/>
    <col min="42" max="42" width="17.7109375" style="5" bestFit="1" customWidth="1"/>
    <col min="43" max="43" width="16.85546875" style="5" bestFit="1" customWidth="1"/>
    <col min="44" max="44" width="17.7109375" style="5" bestFit="1" customWidth="1"/>
    <col min="45" max="45" width="15" style="5" customWidth="1"/>
    <col min="46" max="47" width="17.7109375" style="5" bestFit="1" customWidth="1"/>
    <col min="48" max="48" width="16.85546875" style="5" bestFit="1" customWidth="1"/>
    <col min="49" max="49" width="14.28515625" style="5" customWidth="1"/>
    <col min="50" max="52" width="17.7109375" style="5" bestFit="1" customWidth="1"/>
    <col min="53" max="53" width="14.28515625" style="5" customWidth="1"/>
    <col min="54" max="54" width="18" style="5" bestFit="1" customWidth="1"/>
    <col min="55" max="55" width="17.7109375" style="5" bestFit="1" customWidth="1"/>
    <col min="56" max="56" width="16.85546875" style="5" bestFit="1" customWidth="1"/>
    <col min="57" max="57" width="13.42578125" style="5" customWidth="1"/>
    <col min="58" max="59" width="17.7109375" style="5" bestFit="1" customWidth="1"/>
    <col min="60" max="60" width="16.85546875" style="5" bestFit="1" customWidth="1"/>
    <col min="61" max="61" width="14.28515625" style="5" customWidth="1"/>
    <col min="62" max="64" width="16.85546875" style="5" bestFit="1" customWidth="1"/>
    <col min="65" max="65" width="18.7109375" style="5" customWidth="1"/>
    <col min="66" max="66" width="16.85546875" style="5" bestFit="1" customWidth="1"/>
    <col min="67" max="67" width="17.7109375" style="5" bestFit="1" customWidth="1"/>
    <col min="68" max="68" width="16.85546875" style="5" bestFit="1" customWidth="1"/>
    <col min="69" max="69" width="18.85546875" style="5" customWidth="1"/>
    <col min="70" max="70" width="16.85546875" style="5" customWidth="1"/>
    <col min="71" max="71" width="16" style="5" customWidth="1"/>
    <col min="72" max="72" width="16.85546875" style="5" bestFit="1" customWidth="1"/>
    <col min="73" max="73" width="18" style="5" customWidth="1"/>
    <col min="74" max="74" width="15.7109375" style="5" customWidth="1"/>
    <col min="75" max="76" width="16.85546875" style="5" bestFit="1" customWidth="1"/>
    <col min="77" max="77" width="18" style="5" bestFit="1" customWidth="1"/>
    <col min="78" max="78" width="15.85546875" style="5" customWidth="1"/>
    <col min="79" max="79" width="14.7109375" style="5" customWidth="1"/>
    <col min="80" max="80" width="15.42578125" style="5" customWidth="1"/>
    <col min="81" max="81" width="16.28515625" style="5" customWidth="1"/>
    <col min="82" max="82" width="9.140625" style="5"/>
    <col min="83" max="83" width="14.42578125" style="5" bestFit="1" customWidth="1"/>
    <col min="84" max="16384" width="9.140625" style="5"/>
  </cols>
  <sheetData>
    <row r="1" spans="1:10" ht="26.25" x14ac:dyDescent="0.4">
      <c r="A1" s="1" t="s">
        <v>282</v>
      </c>
    </row>
    <row r="2" spans="1:10" x14ac:dyDescent="0.25">
      <c r="B2" s="65" t="s">
        <v>139</v>
      </c>
    </row>
    <row r="3" spans="1:10" x14ac:dyDescent="0.25">
      <c r="B3" s="5" t="s">
        <v>145</v>
      </c>
    </row>
    <row r="4" spans="1:10" x14ac:dyDescent="0.25">
      <c r="C4" s="30">
        <v>2010</v>
      </c>
      <c r="D4" s="30">
        <v>2011</v>
      </c>
      <c r="E4" s="30">
        <v>2012</v>
      </c>
      <c r="F4" s="30">
        <v>2013</v>
      </c>
      <c r="G4" s="30">
        <v>2014</v>
      </c>
      <c r="H4" s="30">
        <v>2015</v>
      </c>
      <c r="I4" s="30">
        <v>2016</v>
      </c>
      <c r="J4" s="30"/>
    </row>
    <row r="5" spans="1:10" x14ac:dyDescent="0.25">
      <c r="A5" s="5" t="s">
        <v>146</v>
      </c>
      <c r="B5" s="5" t="s">
        <v>13</v>
      </c>
      <c r="C5" s="40">
        <v>9.9237191249999981</v>
      </c>
      <c r="D5" s="40">
        <v>11.756221428571429</v>
      </c>
      <c r="E5" s="40">
        <v>11.957409538461539</v>
      </c>
      <c r="F5" s="40">
        <v>15.226783673469386</v>
      </c>
      <c r="G5" s="40">
        <v>15.433350957155879</v>
      </c>
      <c r="H5" s="40">
        <v>15.861735770234988</v>
      </c>
      <c r="I5" s="40">
        <v>19.115299999999998</v>
      </c>
      <c r="J5" s="30"/>
    </row>
    <row r="6" spans="1:10" x14ac:dyDescent="0.25">
      <c r="B6" s="5" t="s">
        <v>14</v>
      </c>
      <c r="C6" s="40">
        <v>92.656237124999976</v>
      </c>
      <c r="D6" s="40">
        <v>110.8107714285714</v>
      </c>
      <c r="E6" s="40">
        <v>107.91147907692309</v>
      </c>
      <c r="F6" s="40">
        <v>112.2300720116618</v>
      </c>
      <c r="G6" s="40">
        <v>95.305672561531452</v>
      </c>
      <c r="H6" s="40">
        <v>103.46524464751957</v>
      </c>
      <c r="I6" s="40">
        <v>110.23360000000001</v>
      </c>
      <c r="J6" s="30"/>
    </row>
    <row r="7" spans="1:10" x14ac:dyDescent="0.25">
      <c r="B7" s="5" t="s">
        <v>15</v>
      </c>
      <c r="C7" s="40">
        <v>100.31830349999998</v>
      </c>
      <c r="D7" s="40">
        <v>99.798514285714276</v>
      </c>
      <c r="E7" s="40">
        <v>100.56481599999999</v>
      </c>
      <c r="F7" s="40">
        <v>109.91883411078716</v>
      </c>
      <c r="G7" s="40">
        <v>116.65046663628078</v>
      </c>
      <c r="H7" s="40">
        <v>123.53448903394256</v>
      </c>
      <c r="I7" s="40">
        <v>135.14109999999997</v>
      </c>
      <c r="J7" s="30"/>
    </row>
    <row r="8" spans="1:10" x14ac:dyDescent="0.25">
      <c r="C8" s="30"/>
      <c r="D8" s="30"/>
      <c r="E8" s="30"/>
      <c r="F8" s="30"/>
      <c r="G8" s="30"/>
      <c r="H8" s="30"/>
      <c r="I8" s="30"/>
      <c r="J8" s="30"/>
    </row>
    <row r="9" spans="1:10" x14ac:dyDescent="0.25">
      <c r="C9" s="30">
        <v>2010</v>
      </c>
      <c r="D9" s="30">
        <v>2011</v>
      </c>
      <c r="E9" s="30">
        <v>2012</v>
      </c>
      <c r="F9" s="30">
        <v>2013</v>
      </c>
      <c r="G9" s="30">
        <v>2014</v>
      </c>
      <c r="H9" s="30">
        <v>2015</v>
      </c>
      <c r="I9" s="30">
        <v>2016</v>
      </c>
      <c r="J9" s="30"/>
    </row>
    <row r="10" spans="1:10" x14ac:dyDescent="0.25">
      <c r="A10" s="5" t="s">
        <v>147</v>
      </c>
      <c r="B10" s="5" t="s">
        <v>13</v>
      </c>
      <c r="C10" s="40">
        <v>0.94696329543922519</v>
      </c>
      <c r="D10" s="40">
        <v>1.3087044025097077</v>
      </c>
      <c r="E10" s="40">
        <v>1.1685832658998854</v>
      </c>
      <c r="F10" s="40">
        <v>1.3469497699652422</v>
      </c>
      <c r="G10" s="40">
        <v>1.3140193593566236</v>
      </c>
      <c r="H10" s="40">
        <v>1.2321925504321307</v>
      </c>
      <c r="I10" s="40">
        <v>1.2705494298070656</v>
      </c>
      <c r="J10" s="30"/>
    </row>
    <row r="11" spans="1:10" x14ac:dyDescent="0.25">
      <c r="B11" s="5" t="s">
        <v>14</v>
      </c>
      <c r="C11" s="40">
        <v>8.8420793207631121</v>
      </c>
      <c r="D11" s="40">
        <v>12.342592803254115</v>
      </c>
      <c r="E11" s="40">
        <v>10.592103454791868</v>
      </c>
      <c r="F11" s="40">
        <v>9.9662067176305431</v>
      </c>
      <c r="G11" s="40">
        <v>8.1272393669260588</v>
      </c>
      <c r="H11" s="40">
        <v>8.0542771263746573</v>
      </c>
      <c r="I11" s="40">
        <v>7.3254111349575926</v>
      </c>
      <c r="J11" s="30"/>
    </row>
    <row r="12" spans="1:10" x14ac:dyDescent="0.25">
      <c r="B12" s="5" t="s">
        <v>15</v>
      </c>
      <c r="C12" s="40">
        <v>9.5818303923527068</v>
      </c>
      <c r="D12" s="40">
        <v>11.114301068829795</v>
      </c>
      <c r="E12" s="40">
        <v>9.8746142634735463</v>
      </c>
      <c r="F12" s="40">
        <v>9.7680301049290037</v>
      </c>
      <c r="G12" s="40">
        <v>9.9398780268595548</v>
      </c>
      <c r="H12" s="40">
        <v>9.6108026211504072</v>
      </c>
      <c r="I12" s="40">
        <v>9.0000880131189707</v>
      </c>
      <c r="J12" s="30"/>
    </row>
    <row r="13" spans="1:10" x14ac:dyDescent="0.25"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A14" s="5" t="s">
        <v>267</v>
      </c>
    </row>
    <row r="18" spans="3:10" x14ac:dyDescent="0.25">
      <c r="C18" s="30"/>
      <c r="D18" s="30"/>
      <c r="E18" s="30"/>
      <c r="F18" s="30"/>
      <c r="G18" s="30"/>
      <c r="H18" s="30"/>
      <c r="I18" s="30"/>
      <c r="J18" s="30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5" x14ac:dyDescent="0.25"/>
  <cols>
    <col min="3" max="3" width="9.140625" style="40"/>
    <col min="12" max="12" width="9.85546875" bestFit="1" customWidth="1"/>
    <col min="13" max="13" width="9.85546875" customWidth="1"/>
    <col min="14" max="14" width="9.85546875" bestFit="1" customWidth="1"/>
  </cols>
  <sheetData>
    <row r="1" spans="1:14" ht="26.25" x14ac:dyDescent="0.4">
      <c r="A1" s="1" t="s">
        <v>268</v>
      </c>
    </row>
    <row r="5" spans="1:14" x14ac:dyDescent="0.25">
      <c r="B5" t="s">
        <v>148</v>
      </c>
      <c r="D5" t="s">
        <v>149</v>
      </c>
      <c r="F5" t="s">
        <v>150</v>
      </c>
    </row>
    <row r="6" spans="1:14" x14ac:dyDescent="0.25">
      <c r="A6" s="30"/>
      <c r="B6" s="30" t="s">
        <v>147</v>
      </c>
      <c r="C6" s="40" t="s">
        <v>151</v>
      </c>
      <c r="D6" s="30" t="s">
        <v>147</v>
      </c>
      <c r="E6" s="30" t="s">
        <v>152</v>
      </c>
      <c r="F6" s="30" t="s">
        <v>147</v>
      </c>
      <c r="G6" s="30" t="s">
        <v>153</v>
      </c>
      <c r="H6" s="30"/>
      <c r="I6" s="30"/>
      <c r="J6" s="30"/>
      <c r="K6" s="30"/>
      <c r="L6" s="30"/>
      <c r="M6" s="30"/>
      <c r="N6" s="30"/>
    </row>
    <row r="7" spans="1:14" x14ac:dyDescent="0.25">
      <c r="A7" s="67" t="s">
        <v>130</v>
      </c>
      <c r="B7" s="5"/>
      <c r="D7" s="5"/>
      <c r="E7" s="5"/>
      <c r="F7" s="5"/>
      <c r="G7" s="5"/>
      <c r="H7" s="5"/>
      <c r="I7" s="5"/>
      <c r="J7" s="5"/>
      <c r="K7" s="5"/>
    </row>
    <row r="8" spans="1:14" x14ac:dyDescent="0.25">
      <c r="A8" s="5" t="s">
        <v>42</v>
      </c>
      <c r="B8" s="41">
        <v>0.63454490233622851</v>
      </c>
      <c r="C8" s="40">
        <v>8.3262848563968674</v>
      </c>
      <c r="D8" s="4">
        <v>-2.0109267133330833E-2</v>
      </c>
      <c r="E8" s="4">
        <v>0.14516860333867965</v>
      </c>
      <c r="F8" s="5">
        <v>-13.022097792314526</v>
      </c>
      <c r="G8" s="5">
        <v>1210</v>
      </c>
      <c r="H8" s="5"/>
      <c r="I8" s="5"/>
      <c r="J8" s="5"/>
      <c r="K8" s="5"/>
      <c r="L8" s="5"/>
      <c r="M8" s="5"/>
      <c r="N8" s="5"/>
    </row>
    <row r="9" spans="1:14" x14ac:dyDescent="0.25">
      <c r="A9" s="5" t="s">
        <v>51</v>
      </c>
      <c r="B9" s="41">
        <v>0.25604394170702177</v>
      </c>
      <c r="C9" s="40">
        <v>3.7255908616187985</v>
      </c>
      <c r="D9" s="4">
        <v>-0.11678902597062379</v>
      </c>
      <c r="E9" s="4">
        <v>3.1890012294473413E-2</v>
      </c>
      <c r="F9" s="5">
        <v>-33.857281484194573</v>
      </c>
      <c r="G9" s="5">
        <v>120</v>
      </c>
      <c r="H9" s="5"/>
      <c r="I9" s="5"/>
      <c r="J9" s="5"/>
      <c r="K9" s="5"/>
      <c r="L9" s="5"/>
      <c r="M9" s="5"/>
      <c r="N9" s="5"/>
    </row>
    <row r="10" spans="1:14" x14ac:dyDescent="0.25">
      <c r="A10" s="5" t="s">
        <v>47</v>
      </c>
      <c r="B10" s="41">
        <v>0.41213314357188446</v>
      </c>
      <c r="C10" s="40">
        <v>5.3167164490861616</v>
      </c>
      <c r="D10" s="4">
        <v>-4.9200484122015054E-3</v>
      </c>
      <c r="E10" s="4">
        <v>0.16470382787939553</v>
      </c>
      <c r="F10" s="5">
        <v>-2.0377408020440271</v>
      </c>
      <c r="G10" s="5">
        <v>880</v>
      </c>
      <c r="H10" s="5"/>
      <c r="I10" s="5"/>
      <c r="J10" s="5"/>
      <c r="K10" s="5"/>
      <c r="L10" s="5"/>
      <c r="M10" s="5"/>
      <c r="N10" s="5"/>
    </row>
    <row r="11" spans="1:14" x14ac:dyDescent="0.25">
      <c r="A11" s="5" t="s">
        <v>154</v>
      </c>
      <c r="B11" s="41">
        <v>1.2182098356148694</v>
      </c>
      <c r="C11" s="40">
        <v>20.088053524804177</v>
      </c>
      <c r="D11" s="4">
        <v>-0.22083242424995342</v>
      </c>
      <c r="E11" s="4">
        <v>-8.8746952142619628E-2</v>
      </c>
      <c r="F11" s="5">
        <v>-345.2662041089211</v>
      </c>
      <c r="G11" s="5">
        <v>-1780</v>
      </c>
      <c r="H11" s="5"/>
      <c r="I11" s="5"/>
      <c r="J11" s="5"/>
      <c r="K11" s="5"/>
      <c r="L11" s="5"/>
      <c r="M11" s="5"/>
      <c r="N11" s="5"/>
    </row>
    <row r="12" spans="1:14" x14ac:dyDescent="0.25">
      <c r="A12" s="5" t="s">
        <v>155</v>
      </c>
      <c r="B12" s="41">
        <v>8.3378806429112287E-2</v>
      </c>
      <c r="C12" s="40">
        <v>1.057349869451697</v>
      </c>
      <c r="D12" s="4">
        <v>1.358695721339398E-2</v>
      </c>
      <c r="E12" s="4">
        <v>0.17898534441248004</v>
      </c>
      <c r="F12" s="5">
        <v>1.1176784264970507</v>
      </c>
      <c r="G12" s="5">
        <v>190</v>
      </c>
      <c r="H12" s="5"/>
      <c r="I12" s="5"/>
      <c r="J12" s="5"/>
      <c r="K12" s="5"/>
      <c r="L12" s="5"/>
      <c r="M12" s="5"/>
      <c r="N12" s="5"/>
    </row>
    <row r="13" spans="1:14" x14ac:dyDescent="0.25">
      <c r="A13" s="5" t="s">
        <v>119</v>
      </c>
      <c r="B13" s="41">
        <v>2.1915233232319316</v>
      </c>
      <c r="C13" s="40">
        <v>30.777701305483024</v>
      </c>
      <c r="D13" s="4">
        <v>-8.491130588735607E-2</v>
      </c>
      <c r="E13" s="4">
        <v>6.94268448870905E-2</v>
      </c>
      <c r="F13" s="5">
        <v>-203.35199031025877</v>
      </c>
      <c r="G13" s="5">
        <v>2140</v>
      </c>
      <c r="H13" s="5"/>
      <c r="I13" s="5"/>
      <c r="J13" s="5"/>
      <c r="K13" s="5"/>
      <c r="L13" s="5"/>
      <c r="M13" s="5"/>
      <c r="N13" s="5"/>
    </row>
    <row r="14" spans="1:14" x14ac:dyDescent="0.25">
      <c r="A14" s="5" t="s">
        <v>120</v>
      </c>
      <c r="B14" s="41">
        <v>1.6069228519175931</v>
      </c>
      <c r="C14" s="40">
        <v>22.18043733681462</v>
      </c>
      <c r="D14" s="4">
        <v>-6.8866778978403986E-2</v>
      </c>
      <c r="E14" s="4">
        <v>8.7809930598288677E-2</v>
      </c>
      <c r="F14" s="5">
        <v>-118.84830052238976</v>
      </c>
      <c r="G14" s="5">
        <v>1950</v>
      </c>
      <c r="H14" s="5"/>
      <c r="I14" s="5"/>
      <c r="J14" s="5"/>
      <c r="K14" s="5"/>
      <c r="L14" s="5"/>
      <c r="M14" s="5"/>
      <c r="N14" s="5"/>
    </row>
    <row r="15" spans="1:14" x14ac:dyDescent="0.25">
      <c r="A15" s="5" t="s">
        <v>45</v>
      </c>
      <c r="B15" s="41">
        <v>2.4935773321369923</v>
      </c>
      <c r="C15" s="40">
        <v>30.564743603133159</v>
      </c>
      <c r="D15" s="4">
        <v>4.928614196728387E-2</v>
      </c>
      <c r="E15" s="4">
        <v>0.22422423972711814</v>
      </c>
      <c r="F15" s="5">
        <v>117.12611220394501</v>
      </c>
      <c r="G15" s="5">
        <v>6850</v>
      </c>
      <c r="H15" s="5"/>
      <c r="I15" s="5"/>
      <c r="J15" s="5"/>
      <c r="K15" s="5"/>
      <c r="L15" s="5"/>
      <c r="M15" s="5"/>
      <c r="N15" s="5"/>
    </row>
    <row r="16" spans="1:14" x14ac:dyDescent="0.25">
      <c r="A16" s="5" t="s">
        <v>156</v>
      </c>
      <c r="B16" s="41">
        <v>0.10375387617333673</v>
      </c>
      <c r="C16" s="40">
        <v>1.4976112271540469</v>
      </c>
      <c r="D16" s="4">
        <v>-0.10809703869831255</v>
      </c>
      <c r="E16" s="4">
        <v>3.9455348474010332E-2</v>
      </c>
      <c r="F16" s="5">
        <v>-12.574783641754777</v>
      </c>
      <c r="G16" s="5">
        <v>60</v>
      </c>
      <c r="H16" s="5"/>
      <c r="I16" s="5"/>
      <c r="J16" s="5"/>
      <c r="K16" s="5"/>
      <c r="L16" s="5"/>
      <c r="M16" s="5"/>
      <c r="N16" s="5"/>
    </row>
    <row r="17" spans="1:15" x14ac:dyDescent="0.25">
      <c r="A17" s="67" t="s">
        <v>131</v>
      </c>
      <c r="B17" s="5"/>
      <c r="D17" s="5"/>
      <c r="E17" s="5"/>
      <c r="F17" s="5"/>
      <c r="G17" s="5"/>
      <c r="H17" s="5"/>
      <c r="I17" s="5"/>
      <c r="J17" s="5"/>
      <c r="K17" s="5"/>
    </row>
    <row r="18" spans="1:15" x14ac:dyDescent="0.25">
      <c r="A18" s="5" t="s">
        <v>42</v>
      </c>
      <c r="B18" s="41">
        <v>0.45037043038343844</v>
      </c>
      <c r="C18" s="40">
        <v>6.0806650130548308</v>
      </c>
      <c r="D18" s="4">
        <v>-4.8140680789602874E-2</v>
      </c>
      <c r="E18" s="4">
        <v>0.11117780464698557</v>
      </c>
      <c r="F18" s="5">
        <v>-22.777671751063451</v>
      </c>
      <c r="G18" s="5">
        <v>680</v>
      </c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5" t="s">
        <v>51</v>
      </c>
      <c r="B19" s="41">
        <v>0.86087907820624054</v>
      </c>
      <c r="C19" s="40">
        <v>11.614696083550914</v>
      </c>
      <c r="D19" s="4">
        <v>-4.6746186034995807E-2</v>
      </c>
      <c r="E19" s="4">
        <v>0.11245269846525141</v>
      </c>
      <c r="F19" s="5">
        <v>-42.216262818899168</v>
      </c>
      <c r="G19" s="5">
        <v>1310</v>
      </c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s="5" t="s">
        <v>47</v>
      </c>
      <c r="B20" s="41">
        <v>0.33452128860984259</v>
      </c>
      <c r="C20" s="40">
        <v>4.8035563968668411</v>
      </c>
      <c r="D20" s="4">
        <v>-0.10546026386543184</v>
      </c>
      <c r="E20" s="4">
        <v>4.5995838266262856E-2</v>
      </c>
      <c r="F20" s="5">
        <v>-39.437827007934288</v>
      </c>
      <c r="G20" s="5">
        <v>220</v>
      </c>
      <c r="H20" s="5"/>
      <c r="I20" s="5"/>
      <c r="J20" s="5"/>
      <c r="K20" s="5"/>
      <c r="L20" s="5"/>
      <c r="M20" s="5"/>
      <c r="N20" s="5"/>
      <c r="O20" s="5"/>
    </row>
    <row r="21" spans="1:15" x14ac:dyDescent="0.25">
      <c r="A21" s="5" t="s">
        <v>154</v>
      </c>
      <c r="B21" s="41">
        <v>2.5744777535265917</v>
      </c>
      <c r="C21" s="40">
        <v>36.865273629242814</v>
      </c>
      <c r="D21" s="4">
        <v>-0.10237574310841036</v>
      </c>
      <c r="E21" s="4">
        <v>4.8222248087344433E-2</v>
      </c>
      <c r="F21" s="5">
        <v>-293.62405383969872</v>
      </c>
      <c r="G21" s="5">
        <v>1780</v>
      </c>
      <c r="H21" s="5"/>
      <c r="I21" s="5"/>
      <c r="J21" s="5"/>
      <c r="K21" s="5"/>
      <c r="L21" s="5"/>
      <c r="M21" s="5"/>
      <c r="N21" s="5"/>
      <c r="O21" s="5"/>
    </row>
    <row r="22" spans="1:15" x14ac:dyDescent="0.25">
      <c r="A22" s="5" t="s">
        <v>155</v>
      </c>
      <c r="B22" s="41">
        <v>0.23268773607656706</v>
      </c>
      <c r="C22" s="40">
        <v>3.0795979112271539</v>
      </c>
      <c r="D22" s="4">
        <v>-2.8634688364841954E-2</v>
      </c>
      <c r="E22" s="4">
        <v>0.13479100218230644</v>
      </c>
      <c r="F22" s="5">
        <v>-6.8593563400539495</v>
      </c>
      <c r="G22" s="5">
        <v>420</v>
      </c>
      <c r="H22" s="5"/>
      <c r="I22" s="5"/>
      <c r="J22" s="5"/>
      <c r="K22" s="5"/>
      <c r="L22" s="5"/>
      <c r="M22" s="5"/>
      <c r="N22" s="5"/>
      <c r="O22" s="5"/>
    </row>
    <row r="23" spans="1:15" x14ac:dyDescent="0.25">
      <c r="A23" s="5" t="s">
        <v>119</v>
      </c>
      <c r="B23" s="41">
        <v>0.95601300477495421</v>
      </c>
      <c r="C23" s="40">
        <v>15.204903655352478</v>
      </c>
      <c r="D23" s="4">
        <v>-0.19191465087861326</v>
      </c>
      <c r="E23" s="4">
        <v>-5.6712207778372048E-2</v>
      </c>
      <c r="F23" s="5">
        <v>-227.04644038687911</v>
      </c>
      <c r="G23" s="5">
        <v>-860</v>
      </c>
      <c r="H23" s="5"/>
      <c r="I23" s="5"/>
      <c r="J23" s="5"/>
      <c r="K23" s="5"/>
      <c r="L23" s="5"/>
      <c r="M23" s="5"/>
      <c r="N23" s="5"/>
      <c r="O23" s="5"/>
    </row>
    <row r="24" spans="1:15" x14ac:dyDescent="0.25">
      <c r="A24" s="5" t="s">
        <v>120</v>
      </c>
      <c r="B24" s="41">
        <v>4.9946478072607094</v>
      </c>
      <c r="C24" s="40">
        <v>76.815777284595299</v>
      </c>
      <c r="D24" s="4">
        <v>-0.16431056145993195</v>
      </c>
      <c r="E24" s="4">
        <v>-2.4755035382251434E-2</v>
      </c>
      <c r="F24" s="5">
        <v>-982.03153905992167</v>
      </c>
      <c r="G24" s="5">
        <v>-1900</v>
      </c>
      <c r="H24" s="5"/>
      <c r="I24" s="5"/>
      <c r="J24" s="5"/>
      <c r="K24" s="5"/>
      <c r="L24" s="5"/>
      <c r="M24" s="5"/>
      <c r="N24" s="5"/>
      <c r="O24" s="5"/>
    </row>
    <row r="25" spans="1:15" x14ac:dyDescent="0.25">
      <c r="A25" s="5" t="s">
        <v>45</v>
      </c>
      <c r="B25" s="41">
        <v>3.3057286131496784</v>
      </c>
      <c r="C25" s="40">
        <v>47.784775456919057</v>
      </c>
      <c r="D25" s="4">
        <v>-0.11129705039584181</v>
      </c>
      <c r="E25" s="4">
        <v>3.8127720087824057E-2</v>
      </c>
      <c r="F25" s="5">
        <v>-413.99417456257152</v>
      </c>
      <c r="G25" s="5">
        <v>1820</v>
      </c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 t="s">
        <v>156</v>
      </c>
      <c r="B26" s="41">
        <v>0.3025989731395976</v>
      </c>
      <c r="C26" s="40">
        <v>4.4436323759791119</v>
      </c>
      <c r="D26" s="4">
        <v>-0.12415892913223814</v>
      </c>
      <c r="E26" s="4">
        <v>2.3059428717550068E-2</v>
      </c>
      <c r="F26" s="5">
        <v>-42.896326412625911</v>
      </c>
      <c r="G26" s="5">
        <v>100</v>
      </c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5"/>
      <c r="B27" s="41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</row>
    <row r="28" spans="1:15" x14ac:dyDescent="0.25">
      <c r="A28" s="5" t="s">
        <v>267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50" zoomScaleNormal="50" workbookViewId="0">
      <pane xSplit="1" ySplit="6" topLeftCell="B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9.140625" style="5"/>
    <col min="2" max="6" width="13.42578125" style="5" bestFit="1" customWidth="1"/>
    <col min="7" max="7" width="14.42578125" style="5" bestFit="1" customWidth="1"/>
    <col min="8" max="11" width="13.42578125" style="5" bestFit="1" customWidth="1"/>
    <col min="12" max="12" width="11.42578125" style="5" bestFit="1" customWidth="1"/>
    <col min="13" max="16384" width="9.140625" style="5"/>
  </cols>
  <sheetData>
    <row r="1" spans="1:16" ht="26.25" x14ac:dyDescent="0.4">
      <c r="A1" s="1" t="s">
        <v>269</v>
      </c>
    </row>
    <row r="2" spans="1:16" x14ac:dyDescent="0.25">
      <c r="A2" s="5" t="s">
        <v>157</v>
      </c>
    </row>
    <row r="4" spans="1:16" x14ac:dyDescent="0.25">
      <c r="A4" s="5" t="s">
        <v>271</v>
      </c>
    </row>
    <row r="6" spans="1:16" x14ac:dyDescent="0.25">
      <c r="B6" s="30">
        <v>2006</v>
      </c>
      <c r="C6" s="30">
        <v>2007</v>
      </c>
      <c r="D6" s="30">
        <v>2008</v>
      </c>
      <c r="E6" s="30">
        <v>2009</v>
      </c>
      <c r="F6" s="30">
        <v>2010</v>
      </c>
      <c r="G6" s="30">
        <v>2011</v>
      </c>
      <c r="H6" s="30">
        <v>2012</v>
      </c>
      <c r="I6" s="30">
        <v>2013</v>
      </c>
      <c r="J6" s="30">
        <v>2014</v>
      </c>
      <c r="K6" s="30">
        <v>2015</v>
      </c>
      <c r="L6" s="5" t="s">
        <v>158</v>
      </c>
    </row>
    <row r="7" spans="1:16" x14ac:dyDescent="0.25">
      <c r="A7" s="5" t="s">
        <v>159</v>
      </c>
      <c r="B7" s="5">
        <v>12.285216</v>
      </c>
      <c r="C7" s="5">
        <v>14.568037</v>
      </c>
      <c r="D7" s="5">
        <v>16.107054999999999</v>
      </c>
      <c r="E7" s="5">
        <v>8.9558359999999997</v>
      </c>
      <c r="F7" s="5">
        <v>13.610810000000001</v>
      </c>
      <c r="G7" s="5">
        <v>15.796255</v>
      </c>
      <c r="H7" s="5">
        <v>13.517727000000001</v>
      </c>
      <c r="I7" s="5">
        <v>12.457746</v>
      </c>
      <c r="J7" s="5">
        <v>11.289351999999999</v>
      </c>
      <c r="K7" s="5">
        <v>8.8923400000000008</v>
      </c>
    </row>
    <row r="8" spans="1:16" x14ac:dyDescent="0.25">
      <c r="A8" s="5" t="s">
        <v>160</v>
      </c>
      <c r="B8" s="5">
        <v>2.1087570000000002</v>
      </c>
      <c r="C8" s="5">
        <v>4.1696080000000002</v>
      </c>
      <c r="D8" s="5">
        <v>4.3097799999999999</v>
      </c>
      <c r="E8" s="5">
        <v>5.6701230000000002</v>
      </c>
      <c r="F8" s="5">
        <v>8.0953289999999996</v>
      </c>
      <c r="G8" s="5">
        <v>12.494809</v>
      </c>
      <c r="H8" s="5">
        <v>10.337483000000001</v>
      </c>
      <c r="I8" s="5">
        <v>12.046037999999999</v>
      </c>
      <c r="J8" s="5">
        <v>8.6800219999999992</v>
      </c>
      <c r="K8" s="5">
        <v>5.802848</v>
      </c>
    </row>
    <row r="9" spans="1:16" x14ac:dyDescent="0.25">
      <c r="A9" s="5" t="s">
        <v>17</v>
      </c>
      <c r="B9" s="5">
        <v>38.207787000000003</v>
      </c>
      <c r="C9" s="5">
        <v>45.288963000000003</v>
      </c>
      <c r="D9" s="5">
        <v>53.548710999999997</v>
      </c>
      <c r="E9" s="5">
        <v>39.237932999999998</v>
      </c>
      <c r="F9" s="5">
        <v>60.919418</v>
      </c>
      <c r="G9" s="5">
        <v>79.655253999999999</v>
      </c>
      <c r="H9" s="5">
        <v>75.017017999999993</v>
      </c>
      <c r="I9" s="5">
        <v>70.607747000000003</v>
      </c>
      <c r="J9" s="5">
        <v>70.64273</v>
      </c>
      <c r="K9" s="5">
        <v>54.935895000000002</v>
      </c>
    </row>
    <row r="13" spans="1:16" x14ac:dyDescent="0.25">
      <c r="A13" s="5" t="s">
        <v>272</v>
      </c>
    </row>
    <row r="14" spans="1:16" x14ac:dyDescent="0.25">
      <c r="A14" s="5" t="s">
        <v>161</v>
      </c>
      <c r="B14" s="5">
        <v>52601760</v>
      </c>
      <c r="C14" s="5">
        <v>64026608</v>
      </c>
      <c r="D14" s="5">
        <v>73965546</v>
      </c>
      <c r="E14" s="5">
        <v>53863892</v>
      </c>
      <c r="F14" s="5">
        <v>82625557</v>
      </c>
      <c r="G14" s="5">
        <v>107946318</v>
      </c>
      <c r="H14" s="5">
        <v>98872228</v>
      </c>
      <c r="I14" s="5">
        <v>95111531</v>
      </c>
      <c r="J14" s="5">
        <v>90612104</v>
      </c>
      <c r="K14" s="5">
        <v>69631083</v>
      </c>
      <c r="L14" s="5">
        <f>K14-I14</f>
        <v>-25480448</v>
      </c>
      <c r="M14" s="45">
        <f>L14/L$14</f>
        <v>1</v>
      </c>
      <c r="O14" s="45">
        <f>J14/G14-1</f>
        <v>-0.16058179955707241</v>
      </c>
      <c r="P14" s="45">
        <f>K14/J14-1</f>
        <v>-0.23154766387501613</v>
      </c>
    </row>
    <row r="15" spans="1:16" x14ac:dyDescent="0.25">
      <c r="M15" s="45"/>
    </row>
    <row r="16" spans="1:16" x14ac:dyDescent="0.25">
      <c r="A16" s="5" t="s">
        <v>162</v>
      </c>
      <c r="B16" s="5">
        <v>0</v>
      </c>
      <c r="C16" s="5">
        <v>0</v>
      </c>
      <c r="D16" s="5">
        <v>0</v>
      </c>
      <c r="E16" s="5">
        <v>0</v>
      </c>
      <c r="F16" s="5">
        <v>3874386</v>
      </c>
      <c r="G16" s="5">
        <v>4289185</v>
      </c>
      <c r="H16" s="5">
        <v>4081796</v>
      </c>
      <c r="I16" s="5">
        <v>4237149</v>
      </c>
      <c r="J16" s="5">
        <v>4529161</v>
      </c>
      <c r="K16" s="5">
        <v>3845775</v>
      </c>
      <c r="L16" s="5">
        <f t="shared" ref="L16:L18" si="0">K16-I16</f>
        <v>-391374</v>
      </c>
      <c r="M16" s="45">
        <f t="shared" ref="M16:M18" si="1">L16/L$14</f>
        <v>1.5359777033747602E-2</v>
      </c>
    </row>
    <row r="17" spans="1:13" x14ac:dyDescent="0.25">
      <c r="A17" s="5" t="s">
        <v>163</v>
      </c>
      <c r="B17" s="5">
        <v>0</v>
      </c>
      <c r="C17" s="5">
        <v>0</v>
      </c>
      <c r="D17" s="5">
        <v>0</v>
      </c>
      <c r="E17" s="5">
        <v>0</v>
      </c>
      <c r="F17" s="5">
        <v>4174244</v>
      </c>
      <c r="G17" s="5">
        <v>4569643</v>
      </c>
      <c r="H17" s="5">
        <v>5046401</v>
      </c>
      <c r="I17" s="5">
        <v>4601844</v>
      </c>
      <c r="J17" s="5">
        <v>4774961</v>
      </c>
      <c r="K17" s="5">
        <v>3792166</v>
      </c>
      <c r="L17" s="5">
        <f t="shared" si="0"/>
        <v>-809678</v>
      </c>
      <c r="M17" s="45">
        <f t="shared" si="1"/>
        <v>3.1776442863171009E-2</v>
      </c>
    </row>
    <row r="18" spans="1:13" x14ac:dyDescent="0.25">
      <c r="A18" s="5" t="s">
        <v>164</v>
      </c>
      <c r="B18" s="5">
        <v>783553</v>
      </c>
      <c r="C18" s="5">
        <v>1349482</v>
      </c>
      <c r="D18" s="5">
        <v>2279522</v>
      </c>
      <c r="E18" s="5">
        <v>2067689</v>
      </c>
      <c r="F18" s="5">
        <v>3032461</v>
      </c>
      <c r="G18" s="5">
        <v>3373443</v>
      </c>
      <c r="H18" s="5">
        <v>3746005</v>
      </c>
      <c r="I18" s="5">
        <v>3008549</v>
      </c>
      <c r="J18" s="5">
        <v>3769815</v>
      </c>
      <c r="K18" s="5">
        <v>3146769</v>
      </c>
      <c r="L18" s="5">
        <f t="shared" si="0"/>
        <v>138220</v>
      </c>
      <c r="M18" s="45">
        <f t="shared" si="1"/>
        <v>-5.4245514050616376E-3</v>
      </c>
    </row>
    <row r="19" spans="1:13" x14ac:dyDescent="0.25">
      <c r="M19" s="45"/>
    </row>
    <row r="21" spans="1:13" x14ac:dyDescent="0.25">
      <c r="A21" s="5" t="s">
        <v>270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35"/>
  <sheetViews>
    <sheetView zoomScale="55" zoomScaleNormal="55" workbookViewId="0">
      <pane xSplit="1" ySplit="5" topLeftCell="W6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5.75" customHeight="1" x14ac:dyDescent="0.25"/>
  <cols>
    <col min="1" max="1" width="46.7109375" style="5" customWidth="1"/>
    <col min="2" max="145" width="10.7109375" style="5" customWidth="1"/>
    <col min="146" max="16384" width="9.140625" style="5"/>
  </cols>
  <sheetData>
    <row r="1" spans="1:29" ht="26.25" x14ac:dyDescent="0.4">
      <c r="A1" s="1" t="s">
        <v>180</v>
      </c>
    </row>
    <row r="2" spans="1:29" ht="15.75" customHeight="1" x14ac:dyDescent="0.25">
      <c r="A2" s="5" t="s">
        <v>181</v>
      </c>
    </row>
    <row r="4" spans="1:29" ht="15.75" customHeight="1" x14ac:dyDescent="0.25">
      <c r="A4" s="5" t="s">
        <v>182</v>
      </c>
    </row>
    <row r="5" spans="1:29" ht="15.75" customHeight="1" x14ac:dyDescent="0.25">
      <c r="B5" s="30">
        <v>2010</v>
      </c>
      <c r="C5" s="30"/>
      <c r="D5" s="30"/>
      <c r="E5" s="30"/>
      <c r="F5" s="30">
        <v>2011</v>
      </c>
      <c r="G5" s="30"/>
      <c r="H5" s="30"/>
      <c r="I5" s="30"/>
      <c r="J5" s="30">
        <v>2012</v>
      </c>
      <c r="K5" s="30"/>
      <c r="L5" s="30"/>
      <c r="M5" s="30"/>
      <c r="N5" s="30">
        <v>2013</v>
      </c>
      <c r="O5" s="30"/>
      <c r="P5" s="30"/>
      <c r="Q5" s="30"/>
      <c r="R5" s="30">
        <v>2014</v>
      </c>
      <c r="S5" s="30"/>
      <c r="T5" s="30"/>
      <c r="U5" s="30"/>
      <c r="V5" s="30">
        <v>2015</v>
      </c>
      <c r="W5" s="30"/>
      <c r="X5" s="30"/>
      <c r="Y5" s="30"/>
      <c r="Z5" s="30">
        <v>2016</v>
      </c>
      <c r="AA5" s="30"/>
      <c r="AB5" s="30"/>
      <c r="AC5" s="30"/>
    </row>
    <row r="6" spans="1:29" ht="15.75" customHeight="1" x14ac:dyDescent="0.25">
      <c r="A6" s="5" t="s">
        <v>183</v>
      </c>
      <c r="B6" s="5">
        <f>((B18/B30)/1000)/4</f>
        <v>26.275205194210852</v>
      </c>
      <c r="C6" s="5">
        <f t="shared" ref="C6:AA9" si="0">((C18/C30)/1000)/4</f>
        <v>25.823731760202762</v>
      </c>
      <c r="D6" s="5">
        <f t="shared" si="0"/>
        <v>25.641847672735071</v>
      </c>
      <c r="E6" s="5">
        <f t="shared" si="0"/>
        <v>25.507890089930857</v>
      </c>
      <c r="F6" s="5">
        <f t="shared" si="0"/>
        <v>25.908065345686232</v>
      </c>
      <c r="G6" s="5">
        <f t="shared" si="0"/>
        <v>26.453055813797942</v>
      </c>
      <c r="H6" s="5">
        <f t="shared" si="0"/>
        <v>26.972642252209635</v>
      </c>
      <c r="I6" s="5">
        <f t="shared" si="0"/>
        <v>28.105341047865348</v>
      </c>
      <c r="J6" s="5">
        <f t="shared" si="0"/>
        <v>29.020126475427272</v>
      </c>
      <c r="K6" s="5">
        <f t="shared" si="0"/>
        <v>29.018850409565339</v>
      </c>
      <c r="L6" s="5">
        <f t="shared" si="0"/>
        <v>28.656946417852517</v>
      </c>
      <c r="M6" s="5">
        <f t="shared" si="0"/>
        <v>28.611575324638689</v>
      </c>
      <c r="N6" s="5">
        <f t="shared" si="0"/>
        <v>28.635424274189646</v>
      </c>
      <c r="O6" s="5">
        <f t="shared" si="0"/>
        <v>29.356765763522734</v>
      </c>
      <c r="P6" s="5">
        <f t="shared" si="0"/>
        <v>30.101046453548378</v>
      </c>
      <c r="Q6" s="5">
        <f t="shared" si="0"/>
        <v>31.975892971922725</v>
      </c>
      <c r="R6" s="5">
        <f t="shared" si="0"/>
        <v>33.669177242414492</v>
      </c>
      <c r="S6" s="5">
        <f t="shared" si="0"/>
        <v>33.444757018019672</v>
      </c>
      <c r="T6" s="5">
        <f t="shared" si="0"/>
        <v>31.27907281796038</v>
      </c>
      <c r="U6" s="5">
        <f t="shared" si="0"/>
        <v>31.864026598995938</v>
      </c>
      <c r="V6" s="5">
        <f t="shared" si="0"/>
        <v>33.988575576621948</v>
      </c>
      <c r="W6" s="5">
        <f t="shared" si="0"/>
        <v>36.723053854520238</v>
      </c>
      <c r="X6" s="5">
        <f t="shared" si="0"/>
        <v>39.476851676050998</v>
      </c>
      <c r="Y6" s="5">
        <f t="shared" si="0"/>
        <v>39.035344004745419</v>
      </c>
      <c r="Z6" s="5">
        <f t="shared" si="0"/>
        <v>37.779780961316966</v>
      </c>
      <c r="AA6" s="5">
        <f t="shared" si="0"/>
        <v>36.913434575726619</v>
      </c>
      <c r="AB6" s="4">
        <f>AA6/X6-1</f>
        <v>-6.4934689355673703E-2</v>
      </c>
      <c r="AC6" s="30"/>
    </row>
    <row r="7" spans="1:29" ht="15.75" customHeight="1" x14ac:dyDescent="0.25">
      <c r="A7" s="5" t="s">
        <v>184</v>
      </c>
      <c r="B7" s="5">
        <f t="shared" ref="B7:Q9" si="1">((B19/B31)/1000)/4</f>
        <v>40.131588865907368</v>
      </c>
      <c r="C7" s="5">
        <f t="shared" si="1"/>
        <v>38.773671672102537</v>
      </c>
      <c r="D7" s="5">
        <f t="shared" si="1"/>
        <v>37.746495301377621</v>
      </c>
      <c r="E7" s="5">
        <f t="shared" si="1"/>
        <v>36.571749758297024</v>
      </c>
      <c r="F7" s="5">
        <f t="shared" si="1"/>
        <v>37.18032552092329</v>
      </c>
      <c r="G7" s="5">
        <f t="shared" si="1"/>
        <v>37.500322092269457</v>
      </c>
      <c r="H7" s="5">
        <f t="shared" si="1"/>
        <v>37.834411935421095</v>
      </c>
      <c r="I7" s="5">
        <f t="shared" si="1"/>
        <v>37.823157645424232</v>
      </c>
      <c r="J7" s="5">
        <f t="shared" si="1"/>
        <v>36.898207501124325</v>
      </c>
      <c r="K7" s="5">
        <f t="shared" si="1"/>
        <v>38.332430438319022</v>
      </c>
      <c r="L7" s="5">
        <f t="shared" si="1"/>
        <v>39.886051987508033</v>
      </c>
      <c r="M7" s="5">
        <f t="shared" si="1"/>
        <v>40.90549842578762</v>
      </c>
      <c r="N7" s="5">
        <f t="shared" si="1"/>
        <v>41.596412018482418</v>
      </c>
      <c r="O7" s="5">
        <f t="shared" si="1"/>
        <v>41.765923890881005</v>
      </c>
      <c r="P7" s="5">
        <f t="shared" si="1"/>
        <v>41.970450211765638</v>
      </c>
      <c r="Q7" s="5">
        <f t="shared" si="1"/>
        <v>41.454603472388506</v>
      </c>
      <c r="R7" s="5">
        <f t="shared" si="0"/>
        <v>41.296097520500219</v>
      </c>
      <c r="S7" s="5">
        <f t="shared" si="0"/>
        <v>41.437882204880495</v>
      </c>
      <c r="T7" s="5">
        <f t="shared" si="0"/>
        <v>42.166231452531484</v>
      </c>
      <c r="U7" s="5">
        <f t="shared" si="0"/>
        <v>43.02806708707346</v>
      </c>
      <c r="V7" s="5">
        <f t="shared" si="0"/>
        <v>43.494208410359128</v>
      </c>
      <c r="W7" s="5">
        <f t="shared" si="0"/>
        <v>43.509682562674577</v>
      </c>
      <c r="X7" s="5">
        <f t="shared" si="0"/>
        <v>43.196118586284015</v>
      </c>
      <c r="Y7" s="5">
        <f t="shared" si="0"/>
        <v>43.632060975187862</v>
      </c>
      <c r="Z7" s="5">
        <f t="shared" si="0"/>
        <v>44.004124703948079</v>
      </c>
      <c r="AA7" s="5">
        <f t="shared" si="0"/>
        <v>43.393266090019765</v>
      </c>
      <c r="AB7" s="4">
        <f t="shared" ref="AB7:AB10" si="2">AA7/X7-1</f>
        <v>4.5640096885544157E-3</v>
      </c>
      <c r="AC7" s="30"/>
    </row>
    <row r="8" spans="1:29" ht="15.75" customHeight="1" x14ac:dyDescent="0.25">
      <c r="A8" s="5" t="s">
        <v>185</v>
      </c>
      <c r="B8" s="5">
        <f t="shared" si="1"/>
        <v>118.8462903148634</v>
      </c>
      <c r="C8" s="5">
        <f t="shared" si="0"/>
        <v>120.9109434014414</v>
      </c>
      <c r="D8" s="5">
        <f t="shared" si="0"/>
        <v>121.01304214183395</v>
      </c>
      <c r="E8" s="5">
        <f t="shared" si="0"/>
        <v>121.45502336078437</v>
      </c>
      <c r="F8" s="5">
        <f t="shared" si="0"/>
        <v>126.19346796335508</v>
      </c>
      <c r="G8" s="5">
        <f t="shared" si="0"/>
        <v>128.63943604265998</v>
      </c>
      <c r="H8" s="5">
        <f t="shared" si="0"/>
        <v>133.37171071766616</v>
      </c>
      <c r="I8" s="5">
        <f t="shared" si="0"/>
        <v>134.03014149186333</v>
      </c>
      <c r="J8" s="5">
        <f t="shared" si="0"/>
        <v>131.65970617574919</v>
      </c>
      <c r="K8" s="5">
        <f t="shared" si="0"/>
        <v>133.90738544811401</v>
      </c>
      <c r="L8" s="5">
        <f t="shared" si="0"/>
        <v>131.09562888660312</v>
      </c>
      <c r="M8" s="5">
        <f t="shared" si="0"/>
        <v>132.07129920886854</v>
      </c>
      <c r="N8" s="5">
        <f t="shared" si="0"/>
        <v>136.29521369259768</v>
      </c>
      <c r="O8" s="5">
        <f t="shared" si="0"/>
        <v>140.84783134981981</v>
      </c>
      <c r="P8" s="5">
        <f t="shared" si="0"/>
        <v>145.01693017952965</v>
      </c>
      <c r="Q8" s="5">
        <f t="shared" si="0"/>
        <v>146.8508867733056</v>
      </c>
      <c r="R8" s="5">
        <f t="shared" si="0"/>
        <v>140.77844891790198</v>
      </c>
      <c r="S8" s="5">
        <f t="shared" si="0"/>
        <v>140.36475011815233</v>
      </c>
      <c r="T8" s="5">
        <f t="shared" si="0"/>
        <v>143.54499301038754</v>
      </c>
      <c r="U8" s="5">
        <f t="shared" si="0"/>
        <v>145.89485174474845</v>
      </c>
      <c r="V8" s="5">
        <f t="shared" si="0"/>
        <v>144.64512930965276</v>
      </c>
      <c r="W8" s="5">
        <f t="shared" si="0"/>
        <v>141.29121107670738</v>
      </c>
      <c r="X8" s="5">
        <f t="shared" si="0"/>
        <v>141.30031210890073</v>
      </c>
      <c r="Y8" s="5">
        <f t="shared" si="0"/>
        <v>139.71753388663475</v>
      </c>
      <c r="Z8" s="5">
        <f t="shared" si="0"/>
        <v>134.80532543295882</v>
      </c>
      <c r="AA8" s="5">
        <f t="shared" si="0"/>
        <v>133.74012378267116</v>
      </c>
      <c r="AB8" s="4">
        <f t="shared" si="2"/>
        <v>-5.3504399342040321E-2</v>
      </c>
      <c r="AC8" s="30"/>
    </row>
    <row r="9" spans="1:29" ht="15.75" customHeight="1" x14ac:dyDescent="0.25">
      <c r="A9" s="5" t="s">
        <v>34</v>
      </c>
      <c r="B9" s="5">
        <f t="shared" si="1"/>
        <v>185.09195375502753</v>
      </c>
      <c r="C9" s="5">
        <f t="shared" si="0"/>
        <v>185.28563402269816</v>
      </c>
      <c r="D9" s="5">
        <f t="shared" si="0"/>
        <v>184.15571666934105</v>
      </c>
      <c r="E9" s="5">
        <f t="shared" si="0"/>
        <v>183.26060509541753</v>
      </c>
      <c r="F9" s="5">
        <f t="shared" si="0"/>
        <v>188.96704157560157</v>
      </c>
      <c r="G9" s="5">
        <f t="shared" si="0"/>
        <v>192.26670736569821</v>
      </c>
      <c r="H9" s="5">
        <f t="shared" si="0"/>
        <v>197.81099626377178</v>
      </c>
      <c r="I9" s="5">
        <f t="shared" si="0"/>
        <v>199.61440964850408</v>
      </c>
      <c r="J9" s="5">
        <f t="shared" si="0"/>
        <v>197.27608905736321</v>
      </c>
      <c r="K9" s="5">
        <f t="shared" si="0"/>
        <v>200.95025325227567</v>
      </c>
      <c r="L9" s="5">
        <f t="shared" si="0"/>
        <v>199.38147932956318</v>
      </c>
      <c r="M9" s="5">
        <f t="shared" si="0"/>
        <v>201.33348998396465</v>
      </c>
      <c r="N9" s="5">
        <f t="shared" si="0"/>
        <v>206.22870956635154</v>
      </c>
      <c r="O9" s="5">
        <f t="shared" si="0"/>
        <v>211.63599026516749</v>
      </c>
      <c r="P9" s="5">
        <f t="shared" si="0"/>
        <v>216.72393159474072</v>
      </c>
      <c r="Q9" s="5">
        <f t="shared" si="0"/>
        <v>219.93817158491359</v>
      </c>
      <c r="R9" s="5">
        <f t="shared" si="0"/>
        <v>215.52563747332243</v>
      </c>
      <c r="S9" s="5">
        <f t="shared" si="0"/>
        <v>215.0305729192192</v>
      </c>
      <c r="T9" s="5">
        <f t="shared" si="0"/>
        <v>216.68178121926462</v>
      </c>
      <c r="U9" s="5">
        <f t="shared" si="0"/>
        <v>220.47820387770653</v>
      </c>
      <c r="V9" s="5">
        <f t="shared" si="0"/>
        <v>221.90358115478915</v>
      </c>
      <c r="W9" s="5">
        <f t="shared" si="0"/>
        <v>221.42171349897151</v>
      </c>
      <c r="X9" s="5">
        <f t="shared" si="0"/>
        <v>223.94449243850843</v>
      </c>
      <c r="Y9" s="5">
        <f t="shared" si="0"/>
        <v>222.37120516527509</v>
      </c>
      <c r="Z9" s="5">
        <f t="shared" si="0"/>
        <v>216.60980579631661</v>
      </c>
      <c r="AA9" s="5">
        <f t="shared" si="0"/>
        <v>214.04682444841754</v>
      </c>
      <c r="AB9" s="4">
        <f t="shared" si="2"/>
        <v>-4.4196969893370519E-2</v>
      </c>
      <c r="AC9" s="30"/>
    </row>
    <row r="10" spans="1:29" ht="15.75" customHeight="1" x14ac:dyDescent="0.25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5">
        <f>SUM(X6:X7)</f>
        <v>82.672970262335014</v>
      </c>
      <c r="Y10" s="5">
        <f t="shared" ref="Y10:AA10" si="3">SUM(Y6:Y7)</f>
        <v>82.667404979933281</v>
      </c>
      <c r="Z10" s="5">
        <f t="shared" si="3"/>
        <v>81.783905665265053</v>
      </c>
      <c r="AA10" s="5">
        <f t="shared" si="3"/>
        <v>80.306700665746376</v>
      </c>
      <c r="AB10" s="4">
        <f t="shared" si="2"/>
        <v>-2.8622046469118922E-2</v>
      </c>
      <c r="AC10" s="30"/>
    </row>
    <row r="11" spans="1:29" ht="15.75" customHeight="1" x14ac:dyDescent="0.25">
      <c r="A11" s="5" t="s">
        <v>186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pans="1:29" ht="15.75" customHeight="1" x14ac:dyDescent="0.25">
      <c r="A12" s="5" t="s">
        <v>183</v>
      </c>
      <c r="B12" s="5">
        <v>77571</v>
      </c>
      <c r="C12" s="5">
        <v>76238.137116890808</v>
      </c>
      <c r="D12" s="5">
        <v>75701.169643385976</v>
      </c>
      <c r="E12" s="5">
        <v>75305.693239723303</v>
      </c>
      <c r="F12" s="5">
        <v>76487.111026368759</v>
      </c>
      <c r="G12" s="5">
        <v>78096.059664045184</v>
      </c>
      <c r="H12" s="5">
        <v>79630.009230418626</v>
      </c>
      <c r="I12" s="5">
        <v>82974.020347681697</v>
      </c>
      <c r="J12" s="5">
        <v>85674.696512792681</v>
      </c>
      <c r="K12" s="5">
        <v>85670.929246115062</v>
      </c>
      <c r="L12" s="5">
        <v>84602.497835830945</v>
      </c>
      <c r="M12" s="5">
        <v>84468.55098191768</v>
      </c>
      <c r="N12" s="5">
        <v>84538.959066343406</v>
      </c>
      <c r="O12" s="5">
        <v>86668.540177336414</v>
      </c>
      <c r="P12" s="5">
        <v>88865.843565806252</v>
      </c>
      <c r="Q12" s="5">
        <v>94400.861016739786</v>
      </c>
      <c r="R12" s="5">
        <v>99399.861145395567</v>
      </c>
      <c r="S12" s="5">
        <v>98737.316320422455</v>
      </c>
      <c r="T12" s="5">
        <v>92343.673041860617</v>
      </c>
      <c r="U12" s="5">
        <v>94070.603408848066</v>
      </c>
      <c r="V12" s="5">
        <v>100342.80518711385</v>
      </c>
      <c r="W12" s="5">
        <v>108415.67133323943</v>
      </c>
      <c r="X12" s="5">
        <v>116545.5736207781</v>
      </c>
      <c r="Y12" s="5">
        <v>115242.13217026602</v>
      </c>
      <c r="Z12" s="5">
        <v>111535.39495843837</v>
      </c>
      <c r="AA12" s="5">
        <v>108977.72300193408</v>
      </c>
      <c r="AB12" s="4"/>
    </row>
    <row r="13" spans="1:29" ht="15.75" customHeight="1" x14ac:dyDescent="0.25">
      <c r="A13" s="5" t="s">
        <v>184</v>
      </c>
      <c r="B13" s="5">
        <v>117034.25723678934</v>
      </c>
      <c r="C13" s="5">
        <v>113074.21392285463</v>
      </c>
      <c r="D13" s="5">
        <v>110078.69774728907</v>
      </c>
      <c r="E13" s="5">
        <v>106652.8310930669</v>
      </c>
      <c r="F13" s="5">
        <v>108427.59791302164</v>
      </c>
      <c r="G13" s="5">
        <v>109360.79199040924</v>
      </c>
      <c r="H13" s="5">
        <v>110335.08575122325</v>
      </c>
      <c r="I13" s="5">
        <v>110302.26528465982</v>
      </c>
      <c r="J13" s="5">
        <v>107604.86764409041</v>
      </c>
      <c r="K13" s="5">
        <v>111787.43855418819</v>
      </c>
      <c r="L13" s="5">
        <v>116318.20718744487</v>
      </c>
      <c r="M13" s="5">
        <v>119291.18084905083</v>
      </c>
      <c r="N13" s="5">
        <v>121306.06641478358</v>
      </c>
      <c r="O13" s="5">
        <v>121800.40757195212</v>
      </c>
      <c r="P13" s="5">
        <v>122396.86006054125</v>
      </c>
      <c r="Q13" s="5">
        <v>120892.51543584313</v>
      </c>
      <c r="R13" s="5">
        <v>120430.270434559</v>
      </c>
      <c r="S13" s="5">
        <v>120843.75182647308</v>
      </c>
      <c r="T13" s="5">
        <v>122967.80959783689</v>
      </c>
      <c r="U13" s="5">
        <v>125481.14874535573</v>
      </c>
      <c r="V13" s="5">
        <v>126840.53931721665</v>
      </c>
      <c r="W13" s="5">
        <v>126885.66601102032</v>
      </c>
      <c r="X13" s="5">
        <v>125971.23107061209</v>
      </c>
      <c r="Y13" s="5">
        <v>127242.55361540016</v>
      </c>
      <c r="Z13" s="5">
        <v>128327.58920384142</v>
      </c>
      <c r="AA13" s="5">
        <v>126546.16498969751</v>
      </c>
      <c r="AB13" s="4"/>
    </row>
    <row r="14" spans="1:29" ht="15.75" customHeight="1" x14ac:dyDescent="0.25">
      <c r="A14" s="5" t="s">
        <v>185</v>
      </c>
      <c r="B14" s="5">
        <v>336672.74276321073</v>
      </c>
      <c r="C14" s="5">
        <v>342521.57839511108</v>
      </c>
      <c r="D14" s="5">
        <v>342810.80797787348</v>
      </c>
      <c r="E14" s="5">
        <v>344062.87086380483</v>
      </c>
      <c r="F14" s="5">
        <v>357486.13495183422</v>
      </c>
      <c r="G14" s="5">
        <v>364415.17564623989</v>
      </c>
      <c r="H14" s="5">
        <v>377820.96130536502</v>
      </c>
      <c r="I14" s="5">
        <v>379686.19154588296</v>
      </c>
      <c r="J14" s="5">
        <v>372971.12322271871</v>
      </c>
      <c r="K14" s="5">
        <v>379338.44309003855</v>
      </c>
      <c r="L14" s="5">
        <v>371373.18148163357</v>
      </c>
      <c r="M14" s="5">
        <v>374137.10118463397</v>
      </c>
      <c r="N14" s="5">
        <v>386102.78282826627</v>
      </c>
      <c r="O14" s="5">
        <v>398999.6285720286</v>
      </c>
      <c r="P14" s="5">
        <v>410810.02613791515</v>
      </c>
      <c r="Q14" s="5">
        <v>416005.33509454643</v>
      </c>
      <c r="R14" s="5">
        <v>398803.07911649684</v>
      </c>
      <c r="S14" s="5">
        <v>397631.13585078309</v>
      </c>
      <c r="T14" s="5">
        <v>406640.26095132588</v>
      </c>
      <c r="U14" s="5">
        <v>413297.03907294333</v>
      </c>
      <c r="V14" s="5">
        <v>409756.77308061247</v>
      </c>
      <c r="W14" s="5">
        <v>400255.65320974647</v>
      </c>
      <c r="X14" s="5">
        <v>400281.43499445671</v>
      </c>
      <c r="Y14" s="5">
        <v>395797.67463589279</v>
      </c>
      <c r="Z14" s="5">
        <v>381882.16504159069</v>
      </c>
      <c r="AA14" s="5">
        <v>378864.61724730837</v>
      </c>
      <c r="AB14" s="4"/>
    </row>
    <row r="15" spans="1:29" ht="15.75" customHeight="1" x14ac:dyDescent="0.25">
      <c r="A15" s="5" t="s">
        <v>34</v>
      </c>
      <c r="B15" s="5">
        <v>531278</v>
      </c>
      <c r="C15" s="5">
        <v>531833.92943485652</v>
      </c>
      <c r="D15" s="5">
        <v>528590.6753685486</v>
      </c>
      <c r="E15" s="5">
        <v>526021.395196595</v>
      </c>
      <c r="F15" s="5">
        <v>542400.84389122459</v>
      </c>
      <c r="G15" s="5">
        <v>551872.02730069426</v>
      </c>
      <c r="H15" s="5">
        <v>567786.05628700694</v>
      </c>
      <c r="I15" s="5">
        <v>572962.47717822448</v>
      </c>
      <c r="J15" s="5">
        <v>566250.68737960188</v>
      </c>
      <c r="K15" s="5">
        <v>576796.81089034188</v>
      </c>
      <c r="L15" s="5">
        <v>572293.88650490937</v>
      </c>
      <c r="M15" s="5">
        <v>577896.83301560255</v>
      </c>
      <c r="N15" s="5">
        <v>591947.80830939324</v>
      </c>
      <c r="O15" s="5">
        <v>607468.57632131712</v>
      </c>
      <c r="P15" s="5">
        <v>622072.72976426268</v>
      </c>
      <c r="Q15" s="5">
        <v>631298.71154712932</v>
      </c>
      <c r="R15" s="5">
        <v>618633.21069645137</v>
      </c>
      <c r="S15" s="5">
        <v>617212.20399767859</v>
      </c>
      <c r="T15" s="5">
        <v>621951.74359102338</v>
      </c>
      <c r="U15" s="5">
        <v>632848.7912271471</v>
      </c>
      <c r="V15" s="5">
        <v>636940.11758494296</v>
      </c>
      <c r="W15" s="5">
        <v>635556.99055400619</v>
      </c>
      <c r="X15" s="5">
        <v>642798.23968584696</v>
      </c>
      <c r="Y15" s="5">
        <v>638282.36042155896</v>
      </c>
      <c r="Z15" s="5">
        <v>621745.14920387045</v>
      </c>
      <c r="AA15" s="5">
        <v>614388.50523894001</v>
      </c>
      <c r="AB15" s="4"/>
    </row>
    <row r="17" spans="1:147" ht="15.75" customHeight="1" x14ac:dyDescent="0.25">
      <c r="A17" s="6" t="s">
        <v>187</v>
      </c>
    </row>
    <row r="18" spans="1:147" s="6" customFormat="1" ht="15.95" customHeight="1" x14ac:dyDescent="0.25">
      <c r="A18" s="6" t="s">
        <v>183</v>
      </c>
      <c r="B18" s="14">
        <v>76697</v>
      </c>
      <c r="C18" s="14">
        <v>76309.413698926728</v>
      </c>
      <c r="D18" s="14">
        <v>75723.698657519621</v>
      </c>
      <c r="E18" s="14">
        <v>76085.887643553709</v>
      </c>
      <c r="F18" s="14">
        <v>78280.767349660062</v>
      </c>
      <c r="G18" s="14">
        <v>80879.528209432901</v>
      </c>
      <c r="H18" s="14">
        <v>83831.004343995752</v>
      </c>
      <c r="I18" s="14">
        <v>88592.08094985252</v>
      </c>
      <c r="J18" s="14">
        <v>93190.476210948691</v>
      </c>
      <c r="K18" s="14">
        <v>94457.311780593358</v>
      </c>
      <c r="L18" s="14">
        <v>94038.818332836323</v>
      </c>
      <c r="M18" s="14">
        <v>94828.662551904839</v>
      </c>
      <c r="N18" s="14">
        <v>97484.946960626272</v>
      </c>
      <c r="O18" s="14">
        <v>102446.26592364356</v>
      </c>
      <c r="P18" s="14">
        <v>107176.92313258669</v>
      </c>
      <c r="Q18" s="14">
        <v>116005.84331813479</v>
      </c>
      <c r="R18" s="14">
        <v>124546.58148444837</v>
      </c>
      <c r="S18" s="14">
        <v>125354.9521461386</v>
      </c>
      <c r="T18" s="14">
        <v>118819.05453585846</v>
      </c>
      <c r="U18" s="14">
        <v>121074.90342059877</v>
      </c>
      <c r="V18" s="14">
        <v>128870.58832457586</v>
      </c>
      <c r="W18" s="14">
        <v>139590.06030374835</v>
      </c>
      <c r="X18" s="14">
        <v>151271.76290467469</v>
      </c>
      <c r="Y18" s="14">
        <v>150212.12398417084</v>
      </c>
      <c r="Z18" s="14">
        <v>148800.07922520291</v>
      </c>
      <c r="AA18" s="14">
        <v>147653.73830290648</v>
      </c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</row>
    <row r="19" spans="1:147" s="6" customFormat="1" ht="15.95" customHeight="1" x14ac:dyDescent="0.25">
      <c r="A19" s="6" t="s">
        <v>184</v>
      </c>
      <c r="B19" s="14">
        <v>115873</v>
      </c>
      <c r="C19" s="14">
        <v>112145.23798605704</v>
      </c>
      <c r="D19" s="14">
        <v>110422.39734958646</v>
      </c>
      <c r="E19" s="14">
        <v>108399.36466435654</v>
      </c>
      <c r="F19" s="14">
        <v>111420.29221714483</v>
      </c>
      <c r="G19" s="14">
        <v>113730.40317999777</v>
      </c>
      <c r="H19" s="14">
        <v>116107.8987240213</v>
      </c>
      <c r="I19" s="14">
        <v>117571.11073966323</v>
      </c>
      <c r="J19" s="14">
        <v>116383.69087470743</v>
      </c>
      <c r="K19" s="14">
        <v>122532.66487743416</v>
      </c>
      <c r="L19" s="14">
        <v>128987.22230961637</v>
      </c>
      <c r="M19" s="14">
        <v>134154.51829756022</v>
      </c>
      <c r="N19" s="14">
        <v>139069.55472631293</v>
      </c>
      <c r="O19" s="14">
        <v>142529.36975591807</v>
      </c>
      <c r="P19" s="14">
        <v>145873.63794995329</v>
      </c>
      <c r="Q19" s="14">
        <v>146593.61896184742</v>
      </c>
      <c r="R19" s="14">
        <v>148822.79824758027</v>
      </c>
      <c r="S19" s="14">
        <v>152087.23300248742</v>
      </c>
      <c r="T19" s="14">
        <v>156171.4200293044</v>
      </c>
      <c r="U19" s="14">
        <v>159935.61839846076</v>
      </c>
      <c r="V19" s="14">
        <v>161824.08660066235</v>
      </c>
      <c r="W19" s="14">
        <v>162822.12456216363</v>
      </c>
      <c r="X19" s="14">
        <v>162911.29007017822</v>
      </c>
      <c r="Y19" s="14">
        <v>166222.92681515083</v>
      </c>
      <c r="Z19" s="14">
        <v>171594.47712292979</v>
      </c>
      <c r="AA19" s="14">
        <v>173573.06436007906</v>
      </c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</row>
    <row r="20" spans="1:147" s="6" customFormat="1" ht="15.95" customHeight="1" x14ac:dyDescent="0.25">
      <c r="A20" s="6" t="s">
        <v>185</v>
      </c>
      <c r="B20" s="14">
        <v>334577</v>
      </c>
      <c r="C20" s="14">
        <v>344316.37107281189</v>
      </c>
      <c r="D20" s="14">
        <v>342678.91419125901</v>
      </c>
      <c r="E20" s="14">
        <v>344495.71473592904</v>
      </c>
      <c r="F20" s="14">
        <v>362907.80219877086</v>
      </c>
      <c r="G20" s="14">
        <v>371412.68224129308</v>
      </c>
      <c r="H20" s="14">
        <v>387804.71188116138</v>
      </c>
      <c r="I20" s="14">
        <v>399517.54707894777</v>
      </c>
      <c r="J20" s="14">
        <v>397497.57671702321</v>
      </c>
      <c r="K20" s="14">
        <v>410344.49183295172</v>
      </c>
      <c r="L20" s="14">
        <v>403236.21158639778</v>
      </c>
      <c r="M20" s="14">
        <v>412921.03082862496</v>
      </c>
      <c r="N20" s="14">
        <v>436404.8658664081</v>
      </c>
      <c r="O20" s="14">
        <v>461710.57814773679</v>
      </c>
      <c r="P20" s="14">
        <v>484903.33421374421</v>
      </c>
      <c r="Q20" s="14">
        <v>498941.01626498782</v>
      </c>
      <c r="R20" s="14">
        <v>490431.42640177807</v>
      </c>
      <c r="S20" s="14">
        <v>495176.01634504151</v>
      </c>
      <c r="T20" s="14">
        <v>512215.93410752993</v>
      </c>
      <c r="U20" s="14">
        <v>521990.32379577315</v>
      </c>
      <c r="V20" s="14">
        <v>519391.47407917975</v>
      </c>
      <c r="W20" s="14">
        <v>513996.50477712374</v>
      </c>
      <c r="X20" s="14">
        <v>521778.28074025345</v>
      </c>
      <c r="Y20" s="14">
        <v>526252.68175279209</v>
      </c>
      <c r="Z20" s="14">
        <v>524972.37456194905</v>
      </c>
      <c r="AA20" s="14">
        <v>534960.49513068469</v>
      </c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</row>
    <row r="21" spans="1:147" s="15" customFormat="1" ht="21.95" customHeight="1" x14ac:dyDescent="0.25">
      <c r="A21" s="15" t="s">
        <v>34</v>
      </c>
      <c r="B21" s="16">
        <v>527147</v>
      </c>
      <c r="C21" s="16">
        <v>532771.02275779564</v>
      </c>
      <c r="D21" s="16">
        <v>528825.01019836508</v>
      </c>
      <c r="E21" s="16">
        <v>528980.96704383928</v>
      </c>
      <c r="F21" s="16">
        <v>552608.86176557583</v>
      </c>
      <c r="G21" s="16">
        <v>566022.61363072367</v>
      </c>
      <c r="H21" s="16">
        <v>587743.61494917842</v>
      </c>
      <c r="I21" s="16">
        <v>605680.73876846349</v>
      </c>
      <c r="J21" s="16">
        <v>607071.74380267935</v>
      </c>
      <c r="K21" s="16">
        <v>627334.46849097917</v>
      </c>
      <c r="L21" s="16">
        <v>626262.2522288505</v>
      </c>
      <c r="M21" s="16">
        <v>641904.21167809004</v>
      </c>
      <c r="N21" s="16">
        <v>672959.36755334726</v>
      </c>
      <c r="O21" s="16">
        <v>706686.21382729849</v>
      </c>
      <c r="P21" s="16">
        <v>737953.89529628423</v>
      </c>
      <c r="Q21" s="16">
        <v>761540.47854497004</v>
      </c>
      <c r="R21" s="16">
        <v>763800.80613380671</v>
      </c>
      <c r="S21" s="16">
        <v>772618.20149366756</v>
      </c>
      <c r="T21" s="16">
        <v>787206.40867269272</v>
      </c>
      <c r="U21" s="16">
        <v>803000.84561483259</v>
      </c>
      <c r="V21" s="16">
        <v>810086.14900441794</v>
      </c>
      <c r="W21" s="16">
        <v>816408.68964303564</v>
      </c>
      <c r="X21" s="16">
        <v>835961.33371510636</v>
      </c>
      <c r="Y21" s="16">
        <v>842687.73255211371</v>
      </c>
      <c r="Z21" s="16">
        <v>845366.93091008172</v>
      </c>
      <c r="AA21" s="16">
        <v>856187.29779367021</v>
      </c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</row>
    <row r="23" spans="1:147" ht="15.75" customHeight="1" x14ac:dyDescent="0.25">
      <c r="A23" s="5" t="s">
        <v>188</v>
      </c>
    </row>
    <row r="24" spans="1:147" ht="15.75" customHeight="1" x14ac:dyDescent="0.25">
      <c r="A24" s="6" t="s">
        <v>183</v>
      </c>
      <c r="B24" s="41">
        <f>B18/B12</f>
        <v>0.9887329027600521</v>
      </c>
      <c r="C24" s="41">
        <f t="shared" ref="C24:AA27" si="4">C18/C12</f>
        <v>1.0009349203001463</v>
      </c>
      <c r="D24" s="41">
        <f t="shared" si="4"/>
        <v>1.0002976045712342</v>
      </c>
      <c r="E24" s="41">
        <f t="shared" si="4"/>
        <v>1.0103603641406871</v>
      </c>
      <c r="F24" s="41">
        <f t="shared" si="4"/>
        <v>1.0234504388938541</v>
      </c>
      <c r="G24" s="41">
        <f t="shared" si="4"/>
        <v>1.0356416003235207</v>
      </c>
      <c r="H24" s="41">
        <f t="shared" si="4"/>
        <v>1.0527564313275546</v>
      </c>
      <c r="I24" s="41">
        <f t="shared" si="4"/>
        <v>1.0677086704805885</v>
      </c>
      <c r="J24" s="41">
        <f t="shared" si="4"/>
        <v>1.0877246141984731</v>
      </c>
      <c r="K24" s="41">
        <f t="shared" si="4"/>
        <v>1.1025596735298251</v>
      </c>
      <c r="L24" s="41">
        <f t="shared" si="4"/>
        <v>1.1115371382452126</v>
      </c>
      <c r="M24" s="41">
        <f t="shared" si="4"/>
        <v>1.1226505184421236</v>
      </c>
      <c r="N24" s="41">
        <f t="shared" si="4"/>
        <v>1.1531363531945464</v>
      </c>
      <c r="O24" s="41">
        <f t="shared" si="4"/>
        <v>1.1820467463052178</v>
      </c>
      <c r="P24" s="41">
        <f t="shared" si="4"/>
        <v>1.206053066420518</v>
      </c>
      <c r="Q24" s="41">
        <f t="shared" si="4"/>
        <v>1.2288642504814005</v>
      </c>
      <c r="R24" s="41">
        <f t="shared" si="4"/>
        <v>1.2529854674773624</v>
      </c>
      <c r="S24" s="41">
        <f t="shared" si="4"/>
        <v>1.269580304768833</v>
      </c>
      <c r="T24" s="41">
        <f t="shared" si="4"/>
        <v>1.2867048777883916</v>
      </c>
      <c r="U24" s="41">
        <f t="shared" si="4"/>
        <v>1.2870641734313648</v>
      </c>
      <c r="V24" s="41">
        <f t="shared" si="4"/>
        <v>1.2843032251716</v>
      </c>
      <c r="W24" s="41">
        <f t="shared" si="4"/>
        <v>1.2875450438773521</v>
      </c>
      <c r="X24" s="41">
        <f t="shared" si="4"/>
        <v>1.297962318130506</v>
      </c>
      <c r="Y24" s="41">
        <f t="shared" si="4"/>
        <v>1.3034479764938569</v>
      </c>
      <c r="Z24" s="41">
        <f t="shared" si="4"/>
        <v>1.3341063550333108</v>
      </c>
      <c r="AA24" s="41">
        <f t="shared" si="4"/>
        <v>1.3548983612025551</v>
      </c>
    </row>
    <row r="25" spans="1:147" ht="15.75" customHeight="1" x14ac:dyDescent="0.25">
      <c r="A25" s="6" t="s">
        <v>184</v>
      </c>
      <c r="B25" s="41">
        <f t="shared" ref="B25:Q27" si="5">B19/B13</f>
        <v>0.99007762971110391</v>
      </c>
      <c r="C25" s="41">
        <f t="shared" si="5"/>
        <v>0.99178436971110506</v>
      </c>
      <c r="D25" s="41">
        <f t="shared" si="5"/>
        <v>1.0031223080335345</v>
      </c>
      <c r="E25" s="41">
        <f t="shared" si="5"/>
        <v>1.0163758763212352</v>
      </c>
      <c r="F25" s="41">
        <f t="shared" si="5"/>
        <v>1.0276008540420112</v>
      </c>
      <c r="G25" s="41">
        <f t="shared" si="5"/>
        <v>1.0399559212224043</v>
      </c>
      <c r="H25" s="41">
        <f t="shared" si="5"/>
        <v>1.0523207367220817</v>
      </c>
      <c r="I25" s="41">
        <f t="shared" si="5"/>
        <v>1.0658993306823257</v>
      </c>
      <c r="J25" s="41">
        <f t="shared" si="5"/>
        <v>1.0815838857741409</v>
      </c>
      <c r="K25" s="41">
        <f t="shared" si="5"/>
        <v>1.0961219477091542</v>
      </c>
      <c r="L25" s="41">
        <f t="shared" si="5"/>
        <v>1.1089168706130037</v>
      </c>
      <c r="M25" s="41">
        <f t="shared" si="5"/>
        <v>1.1245971189380481</v>
      </c>
      <c r="N25" s="41">
        <f t="shared" si="5"/>
        <v>1.1464352842073899</v>
      </c>
      <c r="O25" s="41">
        <f t="shared" si="5"/>
        <v>1.1701879541882532</v>
      </c>
      <c r="P25" s="41">
        <f t="shared" si="5"/>
        <v>1.1918086614133705</v>
      </c>
      <c r="Q25" s="41">
        <f t="shared" si="5"/>
        <v>1.2125946625673754</v>
      </c>
      <c r="R25" s="41">
        <f t="shared" si="4"/>
        <v>1.235759063818175</v>
      </c>
      <c r="S25" s="41">
        <f t="shared" si="4"/>
        <v>1.258544448544421</v>
      </c>
      <c r="T25" s="41">
        <f t="shared" si="4"/>
        <v>1.270018719045733</v>
      </c>
      <c r="U25" s="41">
        <f t="shared" si="4"/>
        <v>1.2745788510673022</v>
      </c>
      <c r="V25" s="41">
        <f t="shared" si="4"/>
        <v>1.2758073047604681</v>
      </c>
      <c r="W25" s="41">
        <f t="shared" si="4"/>
        <v>1.2832192136503593</v>
      </c>
      <c r="X25" s="41">
        <f t="shared" si="4"/>
        <v>1.2932420258627122</v>
      </c>
      <c r="Y25" s="41">
        <f t="shared" si="4"/>
        <v>1.306346989212207</v>
      </c>
      <c r="Z25" s="41">
        <f t="shared" si="4"/>
        <v>1.3371596722693924</v>
      </c>
      <c r="AA25" s="41">
        <f t="shared" si="4"/>
        <v>1.3716185265212117</v>
      </c>
    </row>
    <row r="26" spans="1:147" ht="15.75" customHeight="1" x14ac:dyDescent="0.25">
      <c r="A26" s="6" t="s">
        <v>185</v>
      </c>
      <c r="B26" s="41">
        <f t="shared" si="5"/>
        <v>0.99377513384062488</v>
      </c>
      <c r="C26" s="41">
        <f t="shared" si="4"/>
        <v>1.0052399404618837</v>
      </c>
      <c r="D26" s="41">
        <f t="shared" si="4"/>
        <v>0.99961525779367211</v>
      </c>
      <c r="E26" s="41">
        <f t="shared" si="4"/>
        <v>1.0012580371460527</v>
      </c>
      <c r="F26" s="41">
        <f t="shared" si="4"/>
        <v>1.0151660909804716</v>
      </c>
      <c r="G26" s="41">
        <f t="shared" si="4"/>
        <v>1.0192020175412402</v>
      </c>
      <c r="H26" s="41">
        <f t="shared" si="4"/>
        <v>1.0264245544802562</v>
      </c>
      <c r="I26" s="41">
        <f t="shared" si="4"/>
        <v>1.0522309106167962</v>
      </c>
      <c r="J26" s="41">
        <f t="shared" si="4"/>
        <v>1.0657596579659563</v>
      </c>
      <c r="K26" s="41">
        <f t="shared" si="4"/>
        <v>1.0817371645497942</v>
      </c>
      <c r="L26" s="41">
        <f t="shared" si="4"/>
        <v>1.0857978758122577</v>
      </c>
      <c r="M26" s="41">
        <f t="shared" si="4"/>
        <v>1.1036623460255319</v>
      </c>
      <c r="N26" s="41">
        <f t="shared" si="4"/>
        <v>1.1302815863425557</v>
      </c>
      <c r="O26" s="41">
        <f t="shared" si="4"/>
        <v>1.1571704459980152</v>
      </c>
      <c r="P26" s="41">
        <f t="shared" si="4"/>
        <v>1.180359054944182</v>
      </c>
      <c r="Q26" s="41">
        <f t="shared" si="4"/>
        <v>1.1993620614302756</v>
      </c>
      <c r="R26" s="41">
        <f t="shared" si="4"/>
        <v>1.2297583747053145</v>
      </c>
      <c r="S26" s="41">
        <f t="shared" si="4"/>
        <v>1.2453149959837742</v>
      </c>
      <c r="T26" s="41">
        <f t="shared" si="4"/>
        <v>1.2596291693036299</v>
      </c>
      <c r="U26" s="41">
        <f t="shared" si="4"/>
        <v>1.262990717200968</v>
      </c>
      <c r="V26" s="41">
        <f t="shared" si="4"/>
        <v>1.2675604363396296</v>
      </c>
      <c r="W26" s="41">
        <f t="shared" si="4"/>
        <v>1.2841705061634032</v>
      </c>
      <c r="X26" s="41">
        <f t="shared" si="4"/>
        <v>1.3035285554711757</v>
      </c>
      <c r="Y26" s="41">
        <f t="shared" si="4"/>
        <v>1.3296002363755905</v>
      </c>
      <c r="Z26" s="41">
        <f t="shared" si="4"/>
        <v>1.3746972826153703</v>
      </c>
      <c r="AA26" s="41">
        <f t="shared" si="4"/>
        <v>1.4120096487698213</v>
      </c>
    </row>
    <row r="27" spans="1:147" ht="15.75" customHeight="1" x14ac:dyDescent="0.25">
      <c r="A27" s="15" t="s">
        <v>34</v>
      </c>
      <c r="B27" s="41">
        <f t="shared" si="5"/>
        <v>0.99222440981934124</v>
      </c>
      <c r="C27" s="41">
        <f t="shared" si="4"/>
        <v>1.0017620036463919</v>
      </c>
      <c r="D27" s="41">
        <f t="shared" si="4"/>
        <v>1.000443320021968</v>
      </c>
      <c r="E27" s="41">
        <f t="shared" si="4"/>
        <v>1.0056263335945455</v>
      </c>
      <c r="F27" s="41">
        <f t="shared" si="4"/>
        <v>1.0188200626701061</v>
      </c>
      <c r="G27" s="41">
        <f t="shared" si="4"/>
        <v>1.0256410646490681</v>
      </c>
      <c r="H27" s="41">
        <f t="shared" si="4"/>
        <v>1.0351497865105783</v>
      </c>
      <c r="I27" s="41">
        <f t="shared" si="4"/>
        <v>1.057103672392951</v>
      </c>
      <c r="J27" s="41">
        <f t="shared" si="4"/>
        <v>1.0720900783573124</v>
      </c>
      <c r="K27" s="41">
        <f t="shared" si="4"/>
        <v>1.0876177826341091</v>
      </c>
      <c r="L27" s="41">
        <f t="shared" si="4"/>
        <v>1.0943018386122112</v>
      </c>
      <c r="M27" s="41">
        <f t="shared" si="4"/>
        <v>1.1107591788113491</v>
      </c>
      <c r="N27" s="41">
        <f t="shared" si="4"/>
        <v>1.1368559155161391</v>
      </c>
      <c r="O27" s="41">
        <f t="shared" si="4"/>
        <v>1.1633296624276754</v>
      </c>
      <c r="P27" s="41">
        <f t="shared" si="4"/>
        <v>1.1862823428635672</v>
      </c>
      <c r="Q27" s="41">
        <f t="shared" si="4"/>
        <v>1.2063076711793947</v>
      </c>
      <c r="R27" s="41">
        <f t="shared" si="4"/>
        <v>1.2346585875561498</v>
      </c>
      <c r="S27" s="41">
        <f t="shared" si="4"/>
        <v>1.2517869810243958</v>
      </c>
      <c r="T27" s="41">
        <f t="shared" si="4"/>
        <v>1.2657033552595613</v>
      </c>
      <c r="U27" s="41">
        <f t="shared" si="4"/>
        <v>1.2688668395142959</v>
      </c>
      <c r="V27" s="41">
        <f t="shared" si="4"/>
        <v>1.271840360874088</v>
      </c>
      <c r="W27" s="41">
        <f t="shared" si="4"/>
        <v>1.2845562267065673</v>
      </c>
      <c r="X27" s="41">
        <f t="shared" si="4"/>
        <v>1.3005034583225734</v>
      </c>
      <c r="Y27" s="41">
        <f t="shared" si="4"/>
        <v>1.3202428655486476</v>
      </c>
      <c r="Z27" s="41">
        <f t="shared" si="4"/>
        <v>1.3596679153710383</v>
      </c>
      <c r="AA27" s="41">
        <f t="shared" si="4"/>
        <v>1.3935600853415917</v>
      </c>
    </row>
    <row r="29" spans="1:147" ht="15.75" customHeight="1" x14ac:dyDescent="0.25">
      <c r="A29" s="5" t="s">
        <v>189</v>
      </c>
    </row>
    <row r="30" spans="1:147" ht="15.75" customHeight="1" x14ac:dyDescent="0.25">
      <c r="A30" s="6" t="s">
        <v>183</v>
      </c>
      <c r="B30" s="41">
        <f>B24/$AA24</f>
        <v>0.72974691760826338</v>
      </c>
      <c r="C30" s="41">
        <f t="shared" ref="C30:AA33" si="6">C24/$AA24</f>
        <v>0.73875277213543555</v>
      </c>
      <c r="D30" s="41">
        <f t="shared" si="6"/>
        <v>0.73828239314084698</v>
      </c>
      <c r="E30" s="41">
        <f t="shared" si="6"/>
        <v>0.74570934106373155</v>
      </c>
      <c r="F30" s="41">
        <f t="shared" si="6"/>
        <v>0.75537063753289901</v>
      </c>
      <c r="G30" s="41">
        <f t="shared" si="6"/>
        <v>0.76436847956943832</v>
      </c>
      <c r="H30" s="41">
        <f t="shared" si="6"/>
        <v>0.77700029867418907</v>
      </c>
      <c r="I30" s="41">
        <f t="shared" si="6"/>
        <v>0.78803598930692609</v>
      </c>
      <c r="J30" s="41">
        <f t="shared" si="6"/>
        <v>0.80280901161696805</v>
      </c>
      <c r="K30" s="41">
        <f t="shared" si="6"/>
        <v>0.81375821618917299</v>
      </c>
      <c r="L30" s="41">
        <f t="shared" si="6"/>
        <v>0.82038414841586749</v>
      </c>
      <c r="M30" s="41">
        <f t="shared" si="6"/>
        <v>0.82858652028016522</v>
      </c>
      <c r="N30" s="41">
        <f t="shared" si="6"/>
        <v>0.85108697907868702</v>
      </c>
      <c r="O30" s="41">
        <f t="shared" si="6"/>
        <v>0.8724246630987722</v>
      </c>
      <c r="P30" s="41">
        <f t="shared" si="6"/>
        <v>0.89014283355547952</v>
      </c>
      <c r="Q30" s="41">
        <f t="shared" si="6"/>
        <v>0.9069789186184477</v>
      </c>
      <c r="R30" s="41">
        <f t="shared" si="6"/>
        <v>0.92478189018197732</v>
      </c>
      <c r="S30" s="41">
        <f t="shared" si="6"/>
        <v>0.93702992130125751</v>
      </c>
      <c r="T30" s="41">
        <f t="shared" si="6"/>
        <v>0.94966893062470192</v>
      </c>
      <c r="U30" s="41">
        <f t="shared" si="6"/>
        <v>0.94993411335224931</v>
      </c>
      <c r="V30" s="41">
        <f t="shared" si="6"/>
        <v>0.94789636030831304</v>
      </c>
      <c r="W30" s="41">
        <f t="shared" si="6"/>
        <v>0.95028902591230324</v>
      </c>
      <c r="X30" s="41">
        <f t="shared" si="6"/>
        <v>0.95797762791482388</v>
      </c>
      <c r="Y30" s="41">
        <f t="shared" si="6"/>
        <v>0.96202638796977147</v>
      </c>
      <c r="Z30" s="41">
        <f t="shared" si="6"/>
        <v>0.98465419490891537</v>
      </c>
      <c r="AA30" s="41">
        <f t="shared" si="6"/>
        <v>1</v>
      </c>
    </row>
    <row r="31" spans="1:147" ht="15.75" customHeight="1" x14ac:dyDescent="0.25">
      <c r="A31" s="6" t="s">
        <v>184</v>
      </c>
      <c r="B31" s="41">
        <f t="shared" ref="B31:Q33" si="7">B25/$AA25</f>
        <v>0.72183162487765695</v>
      </c>
      <c r="C31" s="41">
        <f t="shared" si="7"/>
        <v>0.72307595044413198</v>
      </c>
      <c r="D31" s="41">
        <f t="shared" si="7"/>
        <v>0.73134205220872794</v>
      </c>
      <c r="E31" s="41">
        <f t="shared" si="7"/>
        <v>0.74100477404532716</v>
      </c>
      <c r="F31" s="41">
        <f t="shared" si="7"/>
        <v>0.74918852011154979</v>
      </c>
      <c r="G31" s="41">
        <f t="shared" si="7"/>
        <v>0.75819617562326769</v>
      </c>
      <c r="H31" s="41">
        <f t="shared" si="7"/>
        <v>0.76721093830005793</v>
      </c>
      <c r="I31" s="41">
        <f t="shared" si="7"/>
        <v>0.77711062520111107</v>
      </c>
      <c r="J31" s="41">
        <f t="shared" si="7"/>
        <v>0.78854569609622027</v>
      </c>
      <c r="K31" s="41">
        <f t="shared" si="7"/>
        <v>0.79914489817311674</v>
      </c>
      <c r="L31" s="41">
        <f t="shared" si="7"/>
        <v>0.80847323739896615</v>
      </c>
      <c r="M31" s="41">
        <f t="shared" si="7"/>
        <v>0.81990516837821126</v>
      </c>
      <c r="N31" s="41">
        <f t="shared" si="7"/>
        <v>0.835826625289944</v>
      </c>
      <c r="O31" s="41">
        <f t="shared" si="7"/>
        <v>0.85314388188978463</v>
      </c>
      <c r="P31" s="41">
        <f t="shared" si="7"/>
        <v>0.86890679760364076</v>
      </c>
      <c r="Q31" s="41">
        <f t="shared" si="7"/>
        <v>0.88406115776435079</v>
      </c>
      <c r="R31" s="41">
        <f t="shared" si="6"/>
        <v>0.90094952781979964</v>
      </c>
      <c r="S31" s="41">
        <f t="shared" si="6"/>
        <v>0.91756156993331339</v>
      </c>
      <c r="T31" s="41">
        <f t="shared" si="6"/>
        <v>0.92592706681123449</v>
      </c>
      <c r="U31" s="41">
        <f t="shared" si="6"/>
        <v>0.92925170258524581</v>
      </c>
      <c r="V31" s="41">
        <f t="shared" si="6"/>
        <v>0.93014732601801009</v>
      </c>
      <c r="W31" s="41">
        <f t="shared" si="6"/>
        <v>0.93555109444675078</v>
      </c>
      <c r="X31" s="41">
        <f t="shared" si="6"/>
        <v>0.94285838289361468</v>
      </c>
      <c r="Y31" s="41">
        <f t="shared" si="6"/>
        <v>0.95241276196921121</v>
      </c>
      <c r="Z31" s="41">
        <f t="shared" si="6"/>
        <v>0.9748772318355774</v>
      </c>
      <c r="AA31" s="41">
        <f t="shared" si="6"/>
        <v>1</v>
      </c>
    </row>
    <row r="32" spans="1:147" ht="15.75" customHeight="1" x14ac:dyDescent="0.25">
      <c r="A32" s="6" t="s">
        <v>185</v>
      </c>
      <c r="B32" s="41">
        <f t="shared" si="7"/>
        <v>0.70380194264708251</v>
      </c>
      <c r="C32" s="41">
        <f t="shared" si="6"/>
        <v>0.71192143859475343</v>
      </c>
      <c r="D32" s="41">
        <f t="shared" si="6"/>
        <v>0.70793797950641646</v>
      </c>
      <c r="E32" s="41">
        <f t="shared" si="6"/>
        <v>0.70910141302389407</v>
      </c>
      <c r="F32" s="41">
        <f t="shared" si="6"/>
        <v>0.71895124219930806</v>
      </c>
      <c r="G32" s="41">
        <f t="shared" si="6"/>
        <v>0.72180952759720507</v>
      </c>
      <c r="H32" s="41">
        <f t="shared" si="6"/>
        <v>0.72692460379042267</v>
      </c>
      <c r="I32" s="41">
        <f t="shared" si="6"/>
        <v>0.74520093508817487</v>
      </c>
      <c r="J32" s="41">
        <f t="shared" si="6"/>
        <v>0.75478213544395623</v>
      </c>
      <c r="K32" s="41">
        <f t="shared" si="6"/>
        <v>0.76609757269876388</v>
      </c>
      <c r="L32" s="41">
        <f t="shared" si="6"/>
        <v>0.76897341088159876</v>
      </c>
      <c r="M32" s="41">
        <f t="shared" si="6"/>
        <v>0.78162521551256436</v>
      </c>
      <c r="N32" s="41">
        <f t="shared" si="6"/>
        <v>0.80047723988804598</v>
      </c>
      <c r="O32" s="41">
        <f t="shared" si="6"/>
        <v>0.81952021149867604</v>
      </c>
      <c r="P32" s="41">
        <f t="shared" si="6"/>
        <v>0.83594262685990917</v>
      </c>
      <c r="Q32" s="41">
        <f t="shared" si="6"/>
        <v>0.84940075478605281</v>
      </c>
      <c r="R32" s="41">
        <f t="shared" si="6"/>
        <v>0.87092774173088072</v>
      </c>
      <c r="S32" s="41">
        <f t="shared" si="6"/>
        <v>0.88194510361081757</v>
      </c>
      <c r="T32" s="41">
        <f t="shared" si="6"/>
        <v>0.89208255085299937</v>
      </c>
      <c r="U32" s="41">
        <f t="shared" si="6"/>
        <v>0.89446323422882956</v>
      </c>
      <c r="V32" s="41">
        <f t="shared" si="6"/>
        <v>0.89769955711277216</v>
      </c>
      <c r="W32" s="41">
        <f t="shared" si="6"/>
        <v>0.90946298226942379</v>
      </c>
      <c r="X32" s="41">
        <f t="shared" si="6"/>
        <v>0.92317255523490438</v>
      </c>
      <c r="Y32" s="41">
        <f t="shared" si="6"/>
        <v>0.94163679230802144</v>
      </c>
      <c r="Z32" s="41">
        <f t="shared" si="6"/>
        <v>0.97357499207816434</v>
      </c>
      <c r="AA32" s="41">
        <f t="shared" si="6"/>
        <v>1</v>
      </c>
    </row>
    <row r="33" spans="1:27" ht="15.75" customHeight="1" x14ac:dyDescent="0.25">
      <c r="A33" s="15" t="s">
        <v>34</v>
      </c>
      <c r="B33" s="41">
        <f t="shared" si="7"/>
        <v>0.71200690968134728</v>
      </c>
      <c r="C33" s="41">
        <f t="shared" si="6"/>
        <v>0.71885095890991912</v>
      </c>
      <c r="D33" s="41">
        <f t="shared" si="6"/>
        <v>0.71790468925258988</v>
      </c>
      <c r="E33" s="41">
        <f t="shared" si="6"/>
        <v>0.72162395017796788</v>
      </c>
      <c r="F33" s="41">
        <f t="shared" si="6"/>
        <v>0.73109159295443749</v>
      </c>
      <c r="G33" s="41">
        <f t="shared" si="6"/>
        <v>0.73598625236002024</v>
      </c>
      <c r="H33" s="41">
        <f t="shared" si="6"/>
        <v>0.74280958345390669</v>
      </c>
      <c r="I33" s="41">
        <f t="shared" si="6"/>
        <v>0.75856339709516873</v>
      </c>
      <c r="J33" s="41">
        <f t="shared" si="6"/>
        <v>0.76931744072916664</v>
      </c>
      <c r="K33" s="41">
        <f t="shared" si="6"/>
        <v>0.78045991276186022</v>
      </c>
      <c r="L33" s="41">
        <f t="shared" si="6"/>
        <v>0.78525630155658066</v>
      </c>
      <c r="M33" s="41">
        <f t="shared" si="6"/>
        <v>0.79706586784098232</v>
      </c>
      <c r="N33" s="41">
        <f t="shared" si="6"/>
        <v>0.81579253558878384</v>
      </c>
      <c r="O33" s="41">
        <f t="shared" si="6"/>
        <v>0.83478974079723167</v>
      </c>
      <c r="P33" s="41">
        <f t="shared" si="6"/>
        <v>0.85126027599504883</v>
      </c>
      <c r="Q33" s="41">
        <f t="shared" si="6"/>
        <v>0.86563018262947933</v>
      </c>
      <c r="R33" s="41">
        <f t="shared" si="6"/>
        <v>0.8859744194334529</v>
      </c>
      <c r="S33" s="41">
        <f t="shared" si="6"/>
        <v>0.89826552453068842</v>
      </c>
      <c r="T33" s="41">
        <f t="shared" si="6"/>
        <v>0.90825172776766927</v>
      </c>
      <c r="U33" s="41">
        <f t="shared" si="6"/>
        <v>0.91052180157934792</v>
      </c>
      <c r="V33" s="41">
        <f t="shared" si="6"/>
        <v>0.91265556056905317</v>
      </c>
      <c r="W33" s="41">
        <f t="shared" si="6"/>
        <v>0.9217802951005839</v>
      </c>
      <c r="X33" s="41">
        <f t="shared" si="6"/>
        <v>0.93322381431712143</v>
      </c>
      <c r="Y33" s="41">
        <f t="shared" si="6"/>
        <v>0.94738854781781978</v>
      </c>
      <c r="Z33" s="41">
        <f t="shared" si="6"/>
        <v>0.97567943404302815</v>
      </c>
      <c r="AA33" s="41">
        <f t="shared" si="6"/>
        <v>1</v>
      </c>
    </row>
    <row r="35" spans="1:27" ht="15.75" customHeight="1" x14ac:dyDescent="0.25">
      <c r="A35" t="s">
        <v>27</v>
      </c>
    </row>
  </sheetData>
  <printOptions gridLines="1"/>
  <pageMargins left="0.78740157480314965" right="0.78740157480314965" top="0.78740157480314965" bottom="0.78740157480314965" header="0.31496062992125984" footer="0.31496062992125984"/>
  <pageSetup paperSize="9" scale="83" fitToHeight="2" orientation="landscape" r:id="rId1"/>
  <headerFooter>
    <oddFooter>&amp;L&amp;"Arial,Regular"&amp;10&amp;A&amp;R&amp;"Arial,Regular"&amp;10Statistics South Africa</oddFooter>
  </headerFooter>
  <rowBreaks count="1" manualBreakCount="1">
    <brk id="40" min="17" max="26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21"/>
  <sheetViews>
    <sheetView zoomScale="55" zoomScaleNormal="55" workbookViewId="0">
      <pane xSplit="1" topLeftCell="B1" activePane="topRight" state="frozen"/>
      <selection pane="topRight"/>
    </sheetView>
  </sheetViews>
  <sheetFormatPr defaultColWidth="9.140625" defaultRowHeight="12" x14ac:dyDescent="0.25"/>
  <cols>
    <col min="1" max="1" width="45.7109375" style="6" customWidth="1"/>
    <col min="2" max="148" width="10.7109375" style="6" customWidth="1"/>
    <col min="149" max="16384" width="9.140625" style="6"/>
  </cols>
  <sheetData>
    <row r="1" spans="1:150" ht="26.25" x14ac:dyDescent="0.4">
      <c r="A1" s="1" t="s">
        <v>283</v>
      </c>
    </row>
    <row r="2" spans="1:150" ht="15.95" customHeight="1" x14ac:dyDescent="0.25"/>
    <row r="3" spans="1:150" ht="15.95" customHeight="1" x14ac:dyDescent="0.25"/>
    <row r="4" spans="1:150" ht="15.95" customHeight="1" x14ac:dyDescent="0.25">
      <c r="A4" s="8" t="s">
        <v>190</v>
      </c>
    </row>
    <row r="5" spans="1:150" ht="15.95" customHeight="1" x14ac:dyDescent="0.25">
      <c r="A5" s="6" t="s">
        <v>196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</row>
    <row r="6" spans="1:150" ht="15.95" customHeight="1" x14ac:dyDescent="0.25">
      <c r="A6" s="6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150" ht="15.95" customHeight="1" x14ac:dyDescent="0.25">
      <c r="B7" s="6" t="s">
        <v>195</v>
      </c>
      <c r="C7" s="6" t="s">
        <v>5</v>
      </c>
      <c r="D7" s="6" t="s">
        <v>6</v>
      </c>
      <c r="E7" s="6">
        <v>2011</v>
      </c>
      <c r="F7" s="6">
        <v>2012</v>
      </c>
      <c r="G7" s="6">
        <v>2013</v>
      </c>
      <c r="H7" s="6">
        <v>2014</v>
      </c>
      <c r="I7" s="6">
        <v>2015</v>
      </c>
      <c r="J7" s="6">
        <v>2016</v>
      </c>
    </row>
    <row r="8" spans="1:150" ht="15.95" customHeight="1" x14ac:dyDescent="0.25">
      <c r="A8" s="6" t="s">
        <v>194</v>
      </c>
      <c r="B8" s="7">
        <f>(H8/E8)^(1/3)-1</f>
        <v>2.7426995016879507E-2</v>
      </c>
      <c r="C8" s="7">
        <f>I8/H8-1</f>
        <v>1.4662809132009791E-2</v>
      </c>
      <c r="D8" s="7">
        <f>J8/I8-1</f>
        <v>1.2745844800451156E-2</v>
      </c>
      <c r="E8" s="14">
        <v>1664361.817000621</v>
      </c>
      <c r="F8" s="14">
        <v>1737687.2657254124</v>
      </c>
      <c r="G8" s="14">
        <v>1791094.485365795</v>
      </c>
      <c r="H8" s="14">
        <v>1805097.4842491585</v>
      </c>
      <c r="I8" s="14">
        <v>1831565.2841253751</v>
      </c>
      <c r="J8" s="14">
        <v>1854910.1309787314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</row>
    <row r="9" spans="1:150" ht="15.95" customHeight="1" x14ac:dyDescent="0.25">
      <c r="A9" s="6" t="s">
        <v>193</v>
      </c>
      <c r="B9" s="7">
        <f>(H9/E9)^(1/3)-1</f>
        <v>3.3175620136398409E-2</v>
      </c>
      <c r="C9" s="7">
        <f>I9/H9-1</f>
        <v>4.5624695836390394E-3</v>
      </c>
      <c r="D9" s="7">
        <f>J9/I9-1</f>
        <v>1.0917657028187033E-2</v>
      </c>
      <c r="E9" s="14">
        <v>564159.16934636934</v>
      </c>
      <c r="F9" s="14">
        <v>580885.42211660359</v>
      </c>
      <c r="G9" s="14">
        <v>599541.68312974833</v>
      </c>
      <c r="H9" s="14">
        <v>622191.53743609227</v>
      </c>
      <c r="I9" s="14">
        <v>625030.26740084204</v>
      </c>
      <c r="J9" s="14">
        <v>631854.13349256048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</row>
    <row r="10" spans="1:150" ht="15.95" customHeight="1" x14ac:dyDescent="0.25">
      <c r="A10" s="6" t="s">
        <v>192</v>
      </c>
      <c r="B10" s="7">
        <f>(H10/E10)^(1/3)-1</f>
        <v>5.0834229834875844E-2</v>
      </c>
      <c r="C10" s="7">
        <f>I10/H10-1</f>
        <v>2.0343979631568532E-2</v>
      </c>
      <c r="D10" s="7">
        <f>J10/I10-1</f>
        <v>-5.491931649296844E-3</v>
      </c>
      <c r="E10" s="14">
        <v>535153.3114640842</v>
      </c>
      <c r="F10" s="14">
        <v>572728.49301023223</v>
      </c>
      <c r="G10" s="14">
        <v>584472.64011752373</v>
      </c>
      <c r="H10" s="14">
        <v>620984.62880230497</v>
      </c>
      <c r="I10" s="14">
        <v>633617.92744217627</v>
      </c>
      <c r="J10" s="14">
        <v>630138.14109289472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</row>
    <row r="11" spans="1:150" ht="15.95" customHeight="1" x14ac:dyDescent="0.25">
      <c r="A11" s="6" t="s">
        <v>130</v>
      </c>
      <c r="B11" s="7">
        <f>(H11/E11)^(1/3)-1</f>
        <v>2.8297761728356408E-2</v>
      </c>
      <c r="C11" s="7">
        <f>I11/H11-1</f>
        <v>3.5172902725741917E-2</v>
      </c>
      <c r="D11" s="7">
        <f>J11/I11-1</f>
        <v>2.6673229532890419E-2</v>
      </c>
      <c r="E11" s="14">
        <v>798257.85040988412</v>
      </c>
      <c r="F11" s="14">
        <v>825446.50341779261</v>
      </c>
      <c r="G11" s="14">
        <v>825844.47873802856</v>
      </c>
      <c r="H11" s="14">
        <v>867960.31694359123</v>
      </c>
      <c r="I11" s="14">
        <v>898489.00074125221</v>
      </c>
      <c r="J11" s="14">
        <v>922454.60409080097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</row>
    <row r="12" spans="1:150" ht="15.95" customHeight="1" x14ac:dyDescent="0.25">
      <c r="A12" s="6" t="s">
        <v>191</v>
      </c>
      <c r="B12" s="7">
        <f>(H12/E12)^(1/3)-1</f>
        <v>4.9433743581383194E-2</v>
      </c>
      <c r="C12" s="7">
        <f>I12/H12-1</f>
        <v>3.4894733189324789E-2</v>
      </c>
      <c r="D12" s="7">
        <f>J12/I12-1</f>
        <v>4.9869179132144836E-3</v>
      </c>
      <c r="E12" s="14">
        <v>791252.18831830123</v>
      </c>
      <c r="F12" s="14">
        <v>870340.5132677845</v>
      </c>
      <c r="G12" s="14">
        <v>903221.75922787772</v>
      </c>
      <c r="H12" s="14">
        <v>914492.18278397783</v>
      </c>
      <c r="I12" s="14">
        <v>946403.14350594801</v>
      </c>
      <c r="J12" s="14">
        <v>951122.77829542034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</row>
    <row r="13" spans="1:150" s="15" customFormat="1" ht="21.95" customHeight="1" x14ac:dyDescent="0.25">
      <c r="A13" s="15" t="s">
        <v>190</v>
      </c>
      <c r="B13" s="7">
        <f>(H13/E13)^(1/3)-1</f>
        <v>2.5319512783017917E-2</v>
      </c>
      <c r="C13" s="7">
        <f>I13/H13-1</f>
        <v>1.9005832729180883E-2</v>
      </c>
      <c r="D13" s="7">
        <f>J13/I13-1</f>
        <v>2.8202030869772798E-3</v>
      </c>
      <c r="E13" s="14">
        <v>2790940.0572206075</v>
      </c>
      <c r="F13" s="14">
        <v>2871174.3467042912</v>
      </c>
      <c r="G13" s="14">
        <v>2934777.4752878528</v>
      </c>
      <c r="H13" s="14">
        <v>3008348.715028957</v>
      </c>
      <c r="I13" s="14">
        <v>3065524.8874978437</v>
      </c>
      <c r="J13" s="14">
        <v>3074170.2902487707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</row>
    <row r="14" spans="1:150" ht="15.95" customHeight="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</row>
    <row r="15" spans="1:150" ht="15.95" customHeight="1" x14ac:dyDescent="0.25"/>
    <row r="16" spans="1:150" ht="15.95" customHeight="1" x14ac:dyDescent="0.4">
      <c r="A16" s="1"/>
    </row>
    <row r="17" spans="1:1" ht="15.95" customHeight="1" x14ac:dyDescent="0.25">
      <c r="A17" t="s">
        <v>27</v>
      </c>
    </row>
    <row r="18" spans="1:1" ht="15.95" customHeight="1" x14ac:dyDescent="0.25"/>
    <row r="19" spans="1:1" ht="15.95" customHeight="1" x14ac:dyDescent="0.25"/>
    <row r="20" spans="1:1" ht="15.95" customHeight="1" x14ac:dyDescent="0.25"/>
    <row r="21" spans="1:1" ht="15.95" customHeight="1" x14ac:dyDescent="0.25"/>
  </sheetData>
  <printOptions gridLines="1"/>
  <pageMargins left="0.78740157480314965" right="0.78740157480314965" top="0.78740157480314965" bottom="0.78740157480314965" header="0.31496062992125984" footer="0.31496062992125984"/>
  <pageSetup paperSize="8" orientation="landscape" r:id="rId1"/>
  <headerFooter>
    <oddFooter>&amp;L&amp;"Arial,Regular"&amp;10&amp;A&amp;R&amp;"Arial,Regular"&amp;10Statistics&amp;"-,Regular"&amp;11 South Africa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6" style="5" customWidth="1"/>
    <col min="2" max="3" width="12.42578125" style="40" bestFit="1" customWidth="1"/>
    <col min="4" max="87" width="12.42578125" style="5" bestFit="1" customWidth="1"/>
    <col min="88" max="16384" width="9.140625" style="5"/>
  </cols>
  <sheetData>
    <row r="1" spans="1:3" ht="26.25" x14ac:dyDescent="0.4">
      <c r="A1" s="1" t="s">
        <v>284</v>
      </c>
    </row>
    <row r="4" spans="1:3" x14ac:dyDescent="0.25">
      <c r="B4" s="5" t="s">
        <v>197</v>
      </c>
      <c r="C4" s="5"/>
    </row>
    <row r="5" spans="1:3" x14ac:dyDescent="0.25">
      <c r="A5" s="30">
        <v>1994</v>
      </c>
      <c r="B5" s="4">
        <v>1.95E-2</v>
      </c>
      <c r="C5" s="4"/>
    </row>
    <row r="6" spans="1:3" x14ac:dyDescent="0.25">
      <c r="A6" s="30"/>
      <c r="B6" s="4">
        <v>3.8800000000000001E-2</v>
      </c>
      <c r="C6" s="4"/>
    </row>
    <row r="7" spans="1:3" x14ac:dyDescent="0.25">
      <c r="A7" s="30"/>
      <c r="B7" s="4">
        <v>3.2500000000000001E-2</v>
      </c>
      <c r="C7" s="4"/>
    </row>
    <row r="8" spans="1:3" x14ac:dyDescent="0.25">
      <c r="A8" s="30"/>
      <c r="B8" s="4">
        <v>3.7000000000000005E-2</v>
      </c>
      <c r="C8" s="4"/>
    </row>
    <row r="9" spans="1:3" x14ac:dyDescent="0.25">
      <c r="A9" s="30">
        <v>1995</v>
      </c>
      <c r="B9" s="4">
        <v>3.9900000000000005E-2</v>
      </c>
      <c r="C9" s="4"/>
    </row>
    <row r="10" spans="1:3" x14ac:dyDescent="0.25">
      <c r="A10" s="30"/>
      <c r="B10" s="4">
        <v>1.6200000000000003E-2</v>
      </c>
      <c r="C10" s="4"/>
    </row>
    <row r="11" spans="1:3" x14ac:dyDescent="0.25">
      <c r="A11" s="30"/>
      <c r="B11" s="4">
        <v>3.61E-2</v>
      </c>
      <c r="C11" s="4"/>
    </row>
    <row r="12" spans="1:3" x14ac:dyDescent="0.25">
      <c r="A12" s="30"/>
      <c r="B12" s="4">
        <v>3.2000000000000001E-2</v>
      </c>
      <c r="C12" s="4"/>
    </row>
    <row r="13" spans="1:3" x14ac:dyDescent="0.25">
      <c r="A13" s="30">
        <v>1996</v>
      </c>
      <c r="B13" s="4">
        <v>3.9699999999999999E-2</v>
      </c>
      <c r="C13" s="4"/>
    </row>
    <row r="14" spans="1:3" x14ac:dyDescent="0.25">
      <c r="A14" s="30"/>
      <c r="B14" s="4">
        <v>5.6100000000000004E-2</v>
      </c>
      <c r="C14" s="4"/>
    </row>
    <row r="15" spans="1:3" x14ac:dyDescent="0.25">
      <c r="A15" s="30"/>
      <c r="B15" s="4">
        <v>3.7599999999999995E-2</v>
      </c>
      <c r="C15" s="4"/>
    </row>
    <row r="16" spans="1:3" x14ac:dyDescent="0.25">
      <c r="A16" s="30"/>
      <c r="B16" s="4">
        <v>3.8900000000000004E-2</v>
      </c>
      <c r="C16" s="4"/>
    </row>
    <row r="17" spans="1:3" x14ac:dyDescent="0.25">
      <c r="A17" s="30">
        <v>1997</v>
      </c>
      <c r="B17" s="4">
        <v>3.1600000000000003E-2</v>
      </c>
      <c r="C17" s="4"/>
    </row>
    <row r="18" spans="1:3" x14ac:dyDescent="0.25">
      <c r="A18" s="30"/>
      <c r="B18" s="4">
        <v>3.1899999999999998E-2</v>
      </c>
      <c r="C18" s="4"/>
    </row>
    <row r="19" spans="1:3" x14ac:dyDescent="0.25">
      <c r="A19" s="30"/>
      <c r="B19" s="4">
        <v>2.35E-2</v>
      </c>
      <c r="C19" s="4"/>
    </row>
    <row r="20" spans="1:3" x14ac:dyDescent="0.25">
      <c r="A20" s="30"/>
      <c r="B20" s="4">
        <v>1.7500000000000002E-2</v>
      </c>
      <c r="C20" s="4"/>
    </row>
    <row r="21" spans="1:3" x14ac:dyDescent="0.25">
      <c r="A21" s="30">
        <v>1998</v>
      </c>
      <c r="B21" s="4">
        <v>9.8999999999999991E-3</v>
      </c>
      <c r="C21" s="4"/>
    </row>
    <row r="22" spans="1:3" x14ac:dyDescent="0.25">
      <c r="A22" s="30"/>
      <c r="B22" s="4">
        <v>6.3E-3</v>
      </c>
      <c r="C22" s="4"/>
    </row>
    <row r="23" spans="1:3" x14ac:dyDescent="0.25">
      <c r="A23" s="30"/>
      <c r="B23" s="4">
        <v>2.5000000000000001E-3</v>
      </c>
      <c r="C23" s="4"/>
    </row>
    <row r="24" spans="1:3" x14ac:dyDescent="0.25">
      <c r="A24" s="30"/>
      <c r="B24" s="4">
        <v>1.5E-3</v>
      </c>
      <c r="C24" s="4"/>
    </row>
    <row r="25" spans="1:3" x14ac:dyDescent="0.25">
      <c r="A25" s="30">
        <v>1999</v>
      </c>
      <c r="B25" s="4">
        <v>1.09E-2</v>
      </c>
      <c r="C25" s="4"/>
    </row>
    <row r="26" spans="1:3" x14ac:dyDescent="0.25">
      <c r="A26" s="30"/>
      <c r="B26" s="4">
        <v>1.9099999999999999E-2</v>
      </c>
      <c r="C26" s="4"/>
    </row>
    <row r="27" spans="1:3" x14ac:dyDescent="0.25">
      <c r="A27" s="30"/>
      <c r="B27" s="4">
        <v>2.8199999999999999E-2</v>
      </c>
      <c r="C27" s="4"/>
    </row>
    <row r="28" spans="1:3" x14ac:dyDescent="0.25">
      <c r="A28" s="30"/>
      <c r="B28" s="4">
        <v>3.7200000000000004E-2</v>
      </c>
      <c r="C28" s="4"/>
    </row>
    <row r="29" spans="1:3" x14ac:dyDescent="0.25">
      <c r="A29" s="30">
        <v>2000</v>
      </c>
      <c r="B29" s="4">
        <v>3.6000000000000004E-2</v>
      </c>
      <c r="C29" s="4"/>
    </row>
    <row r="30" spans="1:3" x14ac:dyDescent="0.25">
      <c r="A30" s="30"/>
      <c r="B30" s="4">
        <v>3.4200000000000001E-2</v>
      </c>
      <c r="C30" s="4"/>
    </row>
    <row r="31" spans="1:3" x14ac:dyDescent="0.25">
      <c r="A31" s="30"/>
      <c r="B31" s="4">
        <v>5.2499999999999998E-2</v>
      </c>
      <c r="C31" s="4"/>
    </row>
    <row r="32" spans="1:3" x14ac:dyDescent="0.25">
      <c r="A32" s="30"/>
      <c r="B32" s="4">
        <v>4.4800000000000006E-2</v>
      </c>
      <c r="C32" s="4"/>
    </row>
    <row r="33" spans="1:3" x14ac:dyDescent="0.25">
      <c r="A33" s="30">
        <v>2001</v>
      </c>
      <c r="B33" s="4">
        <v>3.73E-2</v>
      </c>
      <c r="C33" s="4"/>
    </row>
    <row r="34" spans="1:3" x14ac:dyDescent="0.25">
      <c r="A34" s="30"/>
      <c r="B34" s="4">
        <v>3.6900000000000002E-2</v>
      </c>
      <c r="C34" s="4"/>
    </row>
    <row r="35" spans="1:3" x14ac:dyDescent="0.25">
      <c r="A35" s="30"/>
      <c r="B35" s="4">
        <v>1.5100000000000001E-2</v>
      </c>
      <c r="C35" s="4"/>
    </row>
    <row r="36" spans="1:3" x14ac:dyDescent="0.25">
      <c r="A36" s="30"/>
      <c r="B36" s="4">
        <v>1.9799999999999998E-2</v>
      </c>
      <c r="C36" s="4"/>
    </row>
    <row r="37" spans="1:3" x14ac:dyDescent="0.25">
      <c r="A37" s="30">
        <v>2002</v>
      </c>
      <c r="B37" s="4">
        <v>3.5400000000000001E-2</v>
      </c>
      <c r="C37" s="4"/>
    </row>
    <row r="38" spans="1:3" x14ac:dyDescent="0.25">
      <c r="A38" s="30"/>
      <c r="B38" s="4">
        <v>3.78E-2</v>
      </c>
      <c r="C38" s="4"/>
    </row>
    <row r="39" spans="1:3" x14ac:dyDescent="0.25">
      <c r="A39" s="30"/>
      <c r="B39" s="4">
        <v>3.56E-2</v>
      </c>
      <c r="C39" s="4"/>
    </row>
    <row r="40" spans="1:3" x14ac:dyDescent="0.25">
      <c r="A40" s="30"/>
      <c r="B40" s="4">
        <v>3.9199999999999999E-2</v>
      </c>
      <c r="C40" s="4"/>
    </row>
    <row r="41" spans="1:3" x14ac:dyDescent="0.25">
      <c r="A41" s="30">
        <v>2003</v>
      </c>
      <c r="B41" s="4">
        <v>3.2099999999999997E-2</v>
      </c>
      <c r="C41" s="4"/>
    </row>
    <row r="42" spans="1:3" x14ac:dyDescent="0.25">
      <c r="A42" s="30"/>
      <c r="B42" s="4">
        <v>3.2099999999999997E-2</v>
      </c>
      <c r="C42" s="4"/>
    </row>
    <row r="43" spans="1:3" x14ac:dyDescent="0.25">
      <c r="A43" s="30"/>
      <c r="B43" s="4">
        <v>0.03</v>
      </c>
      <c r="C43" s="4"/>
    </row>
    <row r="44" spans="1:3" x14ac:dyDescent="0.25">
      <c r="A44" s="30"/>
      <c r="B44" s="4">
        <v>2.4E-2</v>
      </c>
      <c r="C44" s="4"/>
    </row>
    <row r="45" spans="1:3" x14ac:dyDescent="0.25">
      <c r="A45" s="30">
        <v>2004</v>
      </c>
      <c r="B45" s="4">
        <v>3.7499999999999999E-2</v>
      </c>
      <c r="C45" s="4"/>
    </row>
    <row r="46" spans="1:3" x14ac:dyDescent="0.25">
      <c r="A46" s="30"/>
      <c r="B46" s="4">
        <v>3.73E-2</v>
      </c>
      <c r="C46" s="4"/>
    </row>
    <row r="47" spans="1:3" x14ac:dyDescent="0.25">
      <c r="A47" s="30"/>
      <c r="B47" s="4">
        <v>5.0199999999999995E-2</v>
      </c>
      <c r="C47" s="4"/>
    </row>
    <row r="48" spans="1:3" x14ac:dyDescent="0.25">
      <c r="A48" s="30"/>
      <c r="B48" s="4">
        <v>5.67E-2</v>
      </c>
      <c r="C48" s="4"/>
    </row>
    <row r="49" spans="1:3" x14ac:dyDescent="0.25">
      <c r="A49" s="30">
        <v>2005</v>
      </c>
      <c r="B49" s="4">
        <v>5.45E-2</v>
      </c>
      <c r="C49" s="4"/>
    </row>
    <row r="50" spans="1:3" x14ac:dyDescent="0.25">
      <c r="A50" s="30"/>
      <c r="B50" s="4">
        <v>5.1900000000000002E-2</v>
      </c>
      <c r="C50" s="4"/>
    </row>
    <row r="51" spans="1:3" x14ac:dyDescent="0.25">
      <c r="A51" s="30"/>
      <c r="B51" s="4">
        <v>5.4600000000000003E-2</v>
      </c>
      <c r="C51" s="4"/>
    </row>
    <row r="52" spans="1:3" x14ac:dyDescent="0.25">
      <c r="A52" s="30"/>
      <c r="B52" s="4">
        <v>5.0300000000000004E-2</v>
      </c>
      <c r="C52" s="4"/>
    </row>
    <row r="53" spans="1:3" x14ac:dyDescent="0.25">
      <c r="A53" s="30">
        <v>2006</v>
      </c>
      <c r="B53" s="4">
        <v>5.0999999999999997E-2</v>
      </c>
      <c r="C53" s="4"/>
    </row>
    <row r="54" spans="1:3" x14ac:dyDescent="0.25">
      <c r="A54" s="30"/>
      <c r="B54" s="4">
        <v>4.8300000000000003E-2</v>
      </c>
      <c r="C54" s="4"/>
    </row>
    <row r="55" spans="1:3" x14ac:dyDescent="0.25">
      <c r="A55" s="30"/>
      <c r="B55" s="4">
        <v>5.3200000000000004E-2</v>
      </c>
      <c r="C55" s="4"/>
    </row>
    <row r="56" spans="1:3" x14ac:dyDescent="0.25">
      <c r="A56" s="30"/>
      <c r="B56" s="4">
        <v>7.1099999999999997E-2</v>
      </c>
      <c r="C56" s="4"/>
    </row>
    <row r="57" spans="1:3" x14ac:dyDescent="0.25">
      <c r="A57" s="30">
        <v>2007</v>
      </c>
      <c r="B57" s="4">
        <v>6.4299999999999996E-2</v>
      </c>
      <c r="C57" s="4"/>
    </row>
    <row r="58" spans="1:3" x14ac:dyDescent="0.25">
      <c r="A58" s="30"/>
      <c r="B58" s="4">
        <v>5.4699999999999999E-2</v>
      </c>
      <c r="C58" s="4"/>
    </row>
    <row r="59" spans="1:3" x14ac:dyDescent="0.25">
      <c r="A59" s="30"/>
      <c r="B59" s="4">
        <v>4.9699999999999994E-2</v>
      </c>
      <c r="C59" s="4"/>
    </row>
    <row r="60" spans="1:3" x14ac:dyDescent="0.25">
      <c r="A60" s="30"/>
      <c r="B60" s="4">
        <v>4.6600000000000003E-2</v>
      </c>
      <c r="C60" s="4"/>
    </row>
    <row r="61" spans="1:3" x14ac:dyDescent="0.25">
      <c r="A61" s="30">
        <v>2008</v>
      </c>
      <c r="B61" s="4">
        <v>3.8300000000000001E-2</v>
      </c>
      <c r="C61" s="4"/>
    </row>
    <row r="62" spans="1:3" x14ac:dyDescent="0.25">
      <c r="A62" s="30"/>
      <c r="B62" s="4">
        <v>4.6699999999999998E-2</v>
      </c>
      <c r="C62" s="4"/>
    </row>
    <row r="63" spans="1:3" x14ac:dyDescent="0.25">
      <c r="A63" s="30"/>
      <c r="B63" s="4">
        <v>3.2400000000000005E-2</v>
      </c>
      <c r="C63" s="4"/>
    </row>
    <row r="64" spans="1:3" x14ac:dyDescent="0.25">
      <c r="A64" s="30"/>
      <c r="B64" s="4">
        <v>1.1399999999999999E-2</v>
      </c>
      <c r="C64" s="4"/>
    </row>
    <row r="65" spans="1:3" x14ac:dyDescent="0.25">
      <c r="A65" s="30">
        <v>2009</v>
      </c>
      <c r="B65" s="4">
        <v>-1.1000000000000001E-2</v>
      </c>
      <c r="C65" s="4"/>
    </row>
    <row r="66" spans="1:3" x14ac:dyDescent="0.25">
      <c r="A66" s="30"/>
      <c r="B66" s="4">
        <v>-2.58E-2</v>
      </c>
      <c r="C66" s="4"/>
    </row>
    <row r="67" spans="1:3" x14ac:dyDescent="0.25">
      <c r="A67" s="30"/>
      <c r="B67" s="4">
        <v>-1.9199999999999998E-2</v>
      </c>
      <c r="C67" s="4"/>
    </row>
    <row r="68" spans="1:3" x14ac:dyDescent="0.25">
      <c r="A68" s="30"/>
      <c r="B68" s="4">
        <v>-5.4000000000000003E-3</v>
      </c>
      <c r="C68" s="4"/>
    </row>
    <row r="69" spans="1:3" x14ac:dyDescent="0.25">
      <c r="A69" s="30">
        <v>2010</v>
      </c>
      <c r="B69" s="4">
        <v>2.3199999999999998E-2</v>
      </c>
      <c r="C69" s="4"/>
    </row>
    <row r="70" spans="1:3" x14ac:dyDescent="0.25">
      <c r="A70" s="30"/>
      <c r="B70" s="4">
        <v>3.0699999999999998E-2</v>
      </c>
      <c r="C70" s="4"/>
    </row>
    <row r="71" spans="1:3" x14ac:dyDescent="0.25">
      <c r="A71" s="30"/>
      <c r="B71" s="4">
        <v>3.3399999999999999E-2</v>
      </c>
      <c r="C71" s="4"/>
    </row>
    <row r="72" spans="1:3" x14ac:dyDescent="0.25">
      <c r="A72" s="30"/>
      <c r="B72" s="4">
        <v>3.4099999999999998E-2</v>
      </c>
      <c r="C72" s="4"/>
    </row>
    <row r="73" spans="1:3" x14ac:dyDescent="0.25">
      <c r="A73" s="30">
        <v>2011</v>
      </c>
      <c r="B73" s="4">
        <v>3.49E-2</v>
      </c>
      <c r="C73" s="4"/>
    </row>
    <row r="74" spans="1:3" x14ac:dyDescent="0.25">
      <c r="A74" s="30"/>
      <c r="B74" s="4">
        <v>3.4099999999999998E-2</v>
      </c>
      <c r="C74" s="4"/>
    </row>
    <row r="75" spans="1:3" x14ac:dyDescent="0.25">
      <c r="A75" s="30"/>
      <c r="B75" s="4">
        <v>3.04E-2</v>
      </c>
      <c r="C75" s="4"/>
    </row>
    <row r="76" spans="1:3" x14ac:dyDescent="0.25">
      <c r="A76" s="30"/>
      <c r="B76" s="4">
        <v>3.2000000000000001E-2</v>
      </c>
      <c r="C76" s="4"/>
    </row>
    <row r="77" spans="1:3" x14ac:dyDescent="0.25">
      <c r="A77" s="30">
        <v>2012</v>
      </c>
      <c r="B77" s="4">
        <v>2.1700000000000001E-2</v>
      </c>
      <c r="C77" s="4"/>
    </row>
    <row r="78" spans="1:3" x14ac:dyDescent="0.25">
      <c r="A78" s="30"/>
      <c r="B78" s="4">
        <v>2.7400000000000001E-2</v>
      </c>
      <c r="C78" s="4"/>
    </row>
    <row r="79" spans="1:3" x14ac:dyDescent="0.25">
      <c r="A79" s="30"/>
      <c r="B79" s="4">
        <v>2.07E-2</v>
      </c>
      <c r="C79" s="4"/>
    </row>
    <row r="80" spans="1:3" x14ac:dyDescent="0.25">
      <c r="A80" s="30"/>
      <c r="B80" s="4">
        <v>1.8799999999999997E-2</v>
      </c>
      <c r="C80" s="4"/>
    </row>
    <row r="81" spans="1:3" x14ac:dyDescent="0.25">
      <c r="A81" s="30">
        <v>2013</v>
      </c>
      <c r="B81" s="4">
        <v>2.0199999999999999E-2</v>
      </c>
      <c r="C81" s="4"/>
    </row>
    <row r="82" spans="1:3" x14ac:dyDescent="0.25">
      <c r="A82" s="30"/>
      <c r="B82" s="4">
        <v>2.3799999999999998E-2</v>
      </c>
      <c r="C82" s="4"/>
    </row>
    <row r="83" spans="1:3" x14ac:dyDescent="0.25">
      <c r="A83" s="30"/>
      <c r="B83" s="4">
        <v>1.9699999999999999E-2</v>
      </c>
      <c r="C83" s="4"/>
    </row>
    <row r="84" spans="1:3" x14ac:dyDescent="0.25">
      <c r="A84" s="30"/>
      <c r="B84" s="4">
        <v>2.9300000000000003E-2</v>
      </c>
      <c r="C84" s="4"/>
    </row>
    <row r="85" spans="1:3" x14ac:dyDescent="0.25">
      <c r="A85" s="30">
        <v>2014</v>
      </c>
      <c r="B85" s="4">
        <v>1.83E-2</v>
      </c>
      <c r="C85" s="4"/>
    </row>
    <row r="86" spans="1:3" x14ac:dyDescent="0.25">
      <c r="A86" s="30"/>
      <c r="B86" s="4">
        <v>1.47E-2</v>
      </c>
      <c r="C86" s="4"/>
    </row>
    <row r="87" spans="1:3" x14ac:dyDescent="0.25">
      <c r="A87" s="30"/>
      <c r="B87" s="4">
        <v>1.6799999999999999E-2</v>
      </c>
      <c r="C87" s="4"/>
    </row>
    <row r="88" spans="1:3" x14ac:dyDescent="0.25">
      <c r="A88" s="30"/>
      <c r="B88" s="4">
        <v>1.54E-2</v>
      </c>
      <c r="C88" s="4"/>
    </row>
    <row r="89" spans="1:3" x14ac:dyDescent="0.25">
      <c r="A89" s="30">
        <v>2015</v>
      </c>
      <c r="B89" s="4">
        <v>2.5099999999999997E-2</v>
      </c>
      <c r="C89" s="4"/>
    </row>
    <row r="90" spans="1:3" x14ac:dyDescent="0.25">
      <c r="A90" s="30"/>
      <c r="B90" s="4">
        <v>1.21E-2</v>
      </c>
      <c r="C90" s="4"/>
    </row>
    <row r="91" spans="1:3" x14ac:dyDescent="0.25">
      <c r="A91" s="30"/>
      <c r="B91" s="4">
        <v>8.5000000000000006E-3</v>
      </c>
      <c r="C91" s="4"/>
    </row>
    <row r="92" spans="1:3" x14ac:dyDescent="0.25">
      <c r="A92" s="30"/>
      <c r="B92" s="4">
        <v>5.5000000000000005E-3</v>
      </c>
      <c r="C92" s="4"/>
    </row>
    <row r="93" spans="1:3" x14ac:dyDescent="0.25">
      <c r="A93" s="30">
        <v>2016</v>
      </c>
      <c r="B93" s="4">
        <v>-1.1999999999999999E-3</v>
      </c>
      <c r="C93" s="4"/>
    </row>
    <row r="94" spans="1:3" x14ac:dyDescent="0.25">
      <c r="A94" s="30"/>
      <c r="B94" s="4">
        <v>6.1999999999999998E-3</v>
      </c>
      <c r="C94" s="4"/>
    </row>
    <row r="97" spans="1:1" x14ac:dyDescent="0.25">
      <c r="A97" t="s">
        <v>27</v>
      </c>
    </row>
  </sheetData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9.28515625" style="30" bestFit="1" customWidth="1"/>
    <col min="2" max="2" width="18" style="5" customWidth="1"/>
    <col min="3" max="4" width="20.42578125" style="5" bestFit="1" customWidth="1"/>
    <col min="5" max="5" width="20.42578125" style="5" customWidth="1"/>
    <col min="6" max="6" width="18" style="5" customWidth="1"/>
    <col min="7" max="7" width="18" style="5" bestFit="1" customWidth="1"/>
    <col min="8" max="8" width="20.42578125" style="5" customWidth="1"/>
    <col min="9" max="9" width="20.42578125" style="5" bestFit="1" customWidth="1"/>
    <col min="10" max="10" width="19.42578125" style="5" bestFit="1" customWidth="1"/>
    <col min="11" max="11" width="20.42578125" style="5" customWidth="1"/>
    <col min="12" max="12" width="16.85546875" style="5" bestFit="1" customWidth="1"/>
    <col min="13" max="13" width="18" style="5" bestFit="1" customWidth="1"/>
    <col min="14" max="14" width="9.140625" style="5"/>
    <col min="15" max="15" width="18" style="5" bestFit="1" customWidth="1"/>
    <col min="16" max="17" width="16.85546875" style="5" bestFit="1" customWidth="1"/>
    <col min="18" max="18" width="15.85546875" style="5" bestFit="1" customWidth="1"/>
    <col min="19" max="20" width="16.85546875" style="5" bestFit="1" customWidth="1"/>
    <col min="21" max="21" width="19.42578125" style="5" bestFit="1" customWidth="1"/>
    <col min="22" max="22" width="16.85546875" style="5" bestFit="1" customWidth="1"/>
    <col min="23" max="23" width="18" style="5" bestFit="1" customWidth="1"/>
    <col min="24" max="25" width="16.85546875" style="5" bestFit="1" customWidth="1"/>
    <col min="26" max="26" width="14.42578125" style="5" bestFit="1" customWidth="1"/>
    <col min="27" max="29" width="16.85546875" style="5" bestFit="1" customWidth="1"/>
    <col min="30" max="30" width="15.85546875" style="5" bestFit="1" customWidth="1"/>
    <col min="31" max="32" width="16.85546875" style="5" bestFit="1" customWidth="1"/>
    <col min="33" max="33" width="14.42578125" style="5" bestFit="1" customWidth="1"/>
    <col min="34" max="34" width="15.85546875" style="5" bestFit="1" customWidth="1"/>
    <col min="35" max="36" width="18" style="5" bestFit="1" customWidth="1"/>
    <col min="37" max="38" width="16.85546875" style="5" bestFit="1" customWidth="1"/>
    <col min="39" max="39" width="18" style="5" bestFit="1" customWidth="1"/>
    <col min="40" max="42" width="16.85546875" style="5" bestFit="1" customWidth="1"/>
    <col min="43" max="43" width="18" style="5" bestFit="1" customWidth="1"/>
    <col min="44" max="44" width="15.85546875" style="5" bestFit="1" customWidth="1"/>
    <col min="45" max="45" width="14.42578125" style="5" bestFit="1" customWidth="1"/>
    <col min="46" max="46" width="16.85546875" style="5" bestFit="1" customWidth="1"/>
    <col min="47" max="47" width="19.42578125" style="5" bestFit="1" customWidth="1"/>
    <col min="48" max="48" width="15.85546875" style="5" bestFit="1" customWidth="1"/>
    <col min="49" max="49" width="16.85546875" style="5" bestFit="1" customWidth="1"/>
    <col min="50" max="50" width="14.42578125" style="5" bestFit="1" customWidth="1"/>
    <col min="51" max="52" width="16.85546875" style="5" bestFit="1" customWidth="1"/>
    <col min="53" max="54" width="18" style="5" bestFit="1" customWidth="1"/>
    <col min="55" max="55" width="19.42578125" style="5" bestFit="1" customWidth="1"/>
    <col min="56" max="16384" width="9.140625" style="5"/>
  </cols>
  <sheetData>
    <row r="1" spans="1:8" ht="26.25" x14ac:dyDescent="0.4">
      <c r="A1" s="1" t="s">
        <v>285</v>
      </c>
    </row>
    <row r="4" spans="1:8" x14ac:dyDescent="0.25">
      <c r="B4" s="5" t="s">
        <v>160</v>
      </c>
      <c r="C4" s="5" t="s">
        <v>198</v>
      </c>
      <c r="D4" s="5" t="s">
        <v>199</v>
      </c>
      <c r="E4" s="5" t="s">
        <v>165</v>
      </c>
      <c r="F4" s="5" t="s">
        <v>17</v>
      </c>
      <c r="G4" s="5" t="s">
        <v>200</v>
      </c>
    </row>
    <row r="5" spans="1:8" x14ac:dyDescent="0.25">
      <c r="A5" s="30" t="s">
        <v>201</v>
      </c>
      <c r="B5" s="4">
        <v>0.1157422731682114</v>
      </c>
      <c r="C5" s="4">
        <v>2.326535864840662E-2</v>
      </c>
      <c r="D5" s="4">
        <v>2.2466464983031509E-2</v>
      </c>
      <c r="E5" s="4">
        <v>1.293848725400415E-2</v>
      </c>
      <c r="F5" s="4">
        <v>5.401545058638213E-2</v>
      </c>
      <c r="G5" s="4">
        <v>4.7899819879649197E-2</v>
      </c>
      <c r="H5" s="4"/>
    </row>
    <row r="6" spans="1:8" x14ac:dyDescent="0.25">
      <c r="A6" s="30" t="s">
        <v>202</v>
      </c>
      <c r="B6" s="4">
        <v>9.9304068674268997E-2</v>
      </c>
      <c r="C6" s="4">
        <v>-1.2083852917787241E-2</v>
      </c>
      <c r="D6" s="4">
        <v>-1.5706492870966038E-3</v>
      </c>
      <c r="E6" s="4">
        <v>-5.3944880351032287E-3</v>
      </c>
      <c r="F6" s="4">
        <v>2.7130159954474209E-2</v>
      </c>
      <c r="G6" s="4">
        <v>7.2482510811022749E-3</v>
      </c>
      <c r="H6" s="4"/>
    </row>
    <row r="7" spans="1:8" x14ac:dyDescent="0.25">
      <c r="A7" s="30" t="s">
        <v>203</v>
      </c>
      <c r="B7" s="4">
        <v>8.3030078871348945E-2</v>
      </c>
      <c r="C7" s="4">
        <v>4.8591021185868666E-3</v>
      </c>
      <c r="D7" s="4">
        <v>1.771157926784328E-2</v>
      </c>
      <c r="E7" s="4">
        <v>8.7698192468743663E-3</v>
      </c>
      <c r="F7" s="4">
        <v>3.722247289721281E-2</v>
      </c>
      <c r="G7" s="4">
        <v>2.5471366966154152E-2</v>
      </c>
      <c r="H7" s="4"/>
    </row>
    <row r="8" spans="1:8" x14ac:dyDescent="0.25">
      <c r="A8" s="30" t="s">
        <v>158</v>
      </c>
      <c r="B8" s="4">
        <v>7.0840980981957902E-2</v>
      </c>
      <c r="C8" s="4">
        <v>1.6528582452950191E-2</v>
      </c>
      <c r="D8" s="4">
        <v>2.426883077214903E-2</v>
      </c>
      <c r="E8" s="4">
        <v>2.2036062887200725E-3</v>
      </c>
      <c r="F8" s="4">
        <v>2.3473516446219866E-2</v>
      </c>
      <c r="G8" s="4">
        <v>1.4159113582583149E-2</v>
      </c>
      <c r="H8" s="4"/>
    </row>
    <row r="10" spans="1:8" x14ac:dyDescent="0.25">
      <c r="A10" s="30" t="s">
        <v>273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42" zoomScaleNormal="4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50" sqref="Q50"/>
    </sheetView>
  </sheetViews>
  <sheetFormatPr defaultRowHeight="15" x14ac:dyDescent="0.25"/>
  <cols>
    <col min="1" max="1" width="36.5703125" bestFit="1" customWidth="1"/>
    <col min="2" max="4" width="14.140625" customWidth="1"/>
    <col min="5" max="8" width="11.28515625" bestFit="1" customWidth="1"/>
    <col min="9" max="9" width="11.28515625" customWidth="1"/>
    <col min="10" max="13" width="11.28515625" bestFit="1" customWidth="1"/>
    <col min="14" max="14" width="11.28515625" customWidth="1"/>
    <col min="15" max="18" width="11.28515625" bestFit="1" customWidth="1"/>
    <col min="19" max="19" width="11.28515625" customWidth="1"/>
    <col min="20" max="23" width="11.28515625" bestFit="1" customWidth="1"/>
    <col min="24" max="24" width="11.28515625" customWidth="1"/>
    <col min="25" max="28" width="11.28515625" bestFit="1" customWidth="1"/>
    <col min="29" max="29" width="11.28515625" customWidth="1"/>
    <col min="30" max="33" width="11.28515625" bestFit="1" customWidth="1"/>
    <col min="34" max="34" width="11.28515625" customWidth="1"/>
  </cols>
  <sheetData>
    <row r="1" spans="1:10" ht="26.25" x14ac:dyDescent="0.4">
      <c r="A1" s="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206</v>
      </c>
    </row>
    <row r="5" spans="1:10" x14ac:dyDescent="0.25">
      <c r="B5" s="3" t="s">
        <v>4</v>
      </c>
      <c r="C5" s="3" t="s">
        <v>5</v>
      </c>
      <c r="D5" t="s">
        <v>6</v>
      </c>
      <c r="E5" t="s">
        <v>7</v>
      </c>
      <c r="F5" t="s">
        <v>8</v>
      </c>
      <c r="G5" t="s">
        <v>9</v>
      </c>
      <c r="H5" t="s">
        <v>10</v>
      </c>
      <c r="I5" t="s">
        <v>11</v>
      </c>
      <c r="J5" t="s">
        <v>12</v>
      </c>
    </row>
    <row r="6" spans="1:10" x14ac:dyDescent="0.25">
      <c r="A6" t="s">
        <v>14</v>
      </c>
      <c r="B6" s="4">
        <f>(H6/E6)^(1/3)-1</f>
        <v>-6.3924751065298491E-3</v>
      </c>
      <c r="C6" s="4">
        <f>I6/H6-1</f>
        <v>1.9266246115100305E-2</v>
      </c>
      <c r="D6" s="4">
        <f>J6/I6-1</f>
        <v>-3.0077795787878503E-2</v>
      </c>
      <c r="E6" s="5">
        <v>234193.42300000001</v>
      </c>
      <c r="F6" s="5">
        <v>223451.383</v>
      </c>
      <c r="G6" s="5">
        <v>223326.89899999998</v>
      </c>
      <c r="H6" s="5">
        <v>229730.84500000003</v>
      </c>
      <c r="I6" s="5">
        <v>234156.89600000001</v>
      </c>
      <c r="J6" s="5">
        <v>227113.97269978852</v>
      </c>
    </row>
    <row r="7" spans="1:10" x14ac:dyDescent="0.25">
      <c r="A7" t="s">
        <v>15</v>
      </c>
      <c r="B7" s="4">
        <f>(H7/E7)^(1/3)-1</f>
        <v>1.4283147449400957E-2</v>
      </c>
      <c r="C7" s="4">
        <f>I7/H7-1</f>
        <v>-4.0522030660494757E-3</v>
      </c>
      <c r="D7" s="4">
        <f>J7/I7-1</f>
        <v>7.125590350030242E-3</v>
      </c>
      <c r="E7" s="5">
        <v>365023.81766666664</v>
      </c>
      <c r="F7" s="5">
        <v>371892.85933333344</v>
      </c>
      <c r="G7" s="5">
        <v>379638.07400000002</v>
      </c>
      <c r="H7" s="5">
        <v>380889.35199999996</v>
      </c>
      <c r="I7" s="5">
        <v>379345.91099999996</v>
      </c>
      <c r="J7" s="5">
        <v>382048.97456274496</v>
      </c>
    </row>
    <row r="8" spans="1:10" x14ac:dyDescent="0.25">
      <c r="A8" t="s">
        <v>16</v>
      </c>
      <c r="B8" s="4">
        <f>(H8/E8)^(1/3)-1</f>
        <v>3.2468557553764432E-2</v>
      </c>
      <c r="C8" s="4">
        <f>I8/H8-1</f>
        <v>2.9388126334622733E-2</v>
      </c>
      <c r="D8" s="4">
        <f>J8/I8-1</f>
        <v>1.639021852948197E-2</v>
      </c>
      <c r="E8" s="5">
        <v>95130.983999999997</v>
      </c>
      <c r="F8" s="5">
        <v>97323.874000000011</v>
      </c>
      <c r="G8" s="5">
        <v>100690.505</v>
      </c>
      <c r="H8" s="5">
        <v>104701.401</v>
      </c>
      <c r="I8" s="5">
        <v>107778.37899999999</v>
      </c>
      <c r="J8" s="5">
        <v>109544.89018456332</v>
      </c>
    </row>
    <row r="9" spans="1:10" x14ac:dyDescent="0.25">
      <c r="A9" t="s">
        <v>205</v>
      </c>
      <c r="B9" s="4">
        <f>(H9/E9)^(1/3)-1</f>
        <v>2.0759979629572767E-2</v>
      </c>
      <c r="C9" s="4">
        <f>I9/H9-1</f>
        <v>2.0372918384853334E-2</v>
      </c>
      <c r="D9" s="4">
        <f>J9/I9-1</f>
        <v>-4.2562997998480956E-3</v>
      </c>
      <c r="E9" s="5">
        <f>E16+E18</f>
        <v>302038.901625884</v>
      </c>
      <c r="F9" s="5">
        <f>F16+F18</f>
        <v>309533.42968221079</v>
      </c>
      <c r="G9" s="5">
        <f>G16+G18</f>
        <v>314354.87450251798</v>
      </c>
      <c r="H9" s="5">
        <f>H16+H18</f>
        <v>321243.08356035681</v>
      </c>
      <c r="I9" s="5">
        <f>I16+I18</f>
        <v>327787.74268343055</v>
      </c>
      <c r="J9" s="5">
        <f>J16+J18</f>
        <v>326392.57977985439</v>
      </c>
    </row>
    <row r="10" spans="1:10" x14ac:dyDescent="0.25">
      <c r="A10" t="s">
        <v>68</v>
      </c>
      <c r="B10" s="4">
        <f>(H10/E10)^(1/3)-1</f>
        <v>2.9233007665234068E-2</v>
      </c>
      <c r="C10" s="4">
        <f>I10/H10-1</f>
        <v>1.3214586340728696E-2</v>
      </c>
      <c r="D10" s="4">
        <f>J10/I10-1</f>
        <v>1.4639031198455221E-2</v>
      </c>
      <c r="E10" s="5">
        <f>E17</f>
        <v>377053.07500000001</v>
      </c>
      <c r="F10" s="5">
        <f>F17</f>
        <v>394174.35100000002</v>
      </c>
      <c r="G10" s="5">
        <f>G17</f>
        <v>404660.54700000002</v>
      </c>
      <c r="H10" s="5">
        <f>H17</f>
        <v>411096.33399999997</v>
      </c>
      <c r="I10" s="5">
        <f>I17</f>
        <v>416528.80200000003</v>
      </c>
      <c r="J10" s="5">
        <f>J17</f>
        <v>422626.38012753322</v>
      </c>
    </row>
    <row r="11" spans="1:10" x14ac:dyDescent="0.25">
      <c r="A11" t="s">
        <v>70</v>
      </c>
      <c r="B11" s="4">
        <f>(H11/E11)^(1/3)-1</f>
        <v>3.1427417801966229E-2</v>
      </c>
      <c r="C11" s="4">
        <f>I11/H11-1</f>
        <v>2.6332098499656897E-2</v>
      </c>
      <c r="D11" s="4">
        <f>J11/I11-1</f>
        <v>2.5100959936402711E-2</v>
      </c>
      <c r="E11" s="5">
        <f>E19</f>
        <v>531482.14500000002</v>
      </c>
      <c r="F11" s="5">
        <f>F19</f>
        <v>556486.15499999991</v>
      </c>
      <c r="G11" s="5">
        <f>G19</f>
        <v>567760.94349809806</v>
      </c>
      <c r="H11" s="5">
        <f>H19</f>
        <v>583182.78363200673</v>
      </c>
      <c r="I11" s="5">
        <f>I19</f>
        <v>598539.21013390878</v>
      </c>
      <c r="J11" s="5">
        <f>J19</f>
        <v>613563.11886784621</v>
      </c>
    </row>
    <row r="12" spans="1:10" x14ac:dyDescent="0.25">
      <c r="A12" t="s">
        <v>204</v>
      </c>
      <c r="B12" s="4">
        <f>(H12/E12)^(1/3)-1</f>
        <v>3.2210001824541257E-2</v>
      </c>
      <c r="C12" s="4">
        <f>I12/H12-1</f>
        <v>1.7428890490341908E-2</v>
      </c>
      <c r="D12" s="4">
        <f>J12/I12-1</f>
        <v>1.0431815885471707E-2</v>
      </c>
      <c r="E12" s="5">
        <f>E20</f>
        <v>414355.60898130748</v>
      </c>
      <c r="F12" s="5">
        <f>F20</f>
        <v>430336.07180244772</v>
      </c>
      <c r="G12" s="5">
        <f>G20</f>
        <v>443173.35485622892</v>
      </c>
      <c r="H12" s="5">
        <f>H20</f>
        <v>455698.30263358785</v>
      </c>
      <c r="I12" s="5">
        <f>I20</f>
        <v>463640.61844682338</v>
      </c>
      <c r="J12" s="5">
        <f>J20</f>
        <v>468477.23201548692</v>
      </c>
    </row>
    <row r="13" spans="1:10" x14ac:dyDescent="0.25">
      <c r="A13" t="s">
        <v>25</v>
      </c>
      <c r="B13" s="4">
        <f>(H13/E13)^(1/3)-1</f>
        <v>2.0336462541566958E-2</v>
      </c>
      <c r="C13" s="4">
        <f>I13/H13-1</f>
        <v>1.4077745018510113E-2</v>
      </c>
      <c r="D13" s="4">
        <f>J13/I13-1</f>
        <v>9.349001146277347E-3</v>
      </c>
      <c r="E13" s="5">
        <f>E21</f>
        <v>150901.70799999998</v>
      </c>
      <c r="F13" s="5">
        <f>F21</f>
        <v>154143.82</v>
      </c>
      <c r="G13" s="5">
        <f>G21</f>
        <v>156955.277</v>
      </c>
      <c r="H13" s="5">
        <f>H21</f>
        <v>160296.62400000001</v>
      </c>
      <c r="I13" s="5">
        <f>I21</f>
        <v>162553.239</v>
      </c>
      <c r="J13" s="5">
        <f>J21</f>
        <v>164072.94941774211</v>
      </c>
    </row>
    <row r="14" spans="1:10" x14ac:dyDescent="0.25">
      <c r="E14" s="5"/>
      <c r="F14" s="5"/>
      <c r="G14" s="5"/>
      <c r="H14" s="5"/>
      <c r="I14" s="5"/>
      <c r="J14" s="5"/>
    </row>
    <row r="15" spans="1:10" x14ac:dyDescent="0.25">
      <c r="A15" t="s">
        <v>19</v>
      </c>
      <c r="E15" s="5"/>
      <c r="F15" s="5"/>
      <c r="G15" s="5"/>
      <c r="H15" s="5"/>
      <c r="I15" s="5"/>
      <c r="J15" s="5"/>
    </row>
    <row r="16" spans="1:10" x14ac:dyDescent="0.25">
      <c r="A16" t="s">
        <v>20</v>
      </c>
      <c r="B16" s="4">
        <f>(H16/E16)^(1/3)-1</f>
        <v>-3.6789700400794434E-3</v>
      </c>
      <c r="C16" s="4">
        <f>I16/H16-1</f>
        <v>-2.9402788293559912E-3</v>
      </c>
      <c r="D16" s="4">
        <f>J16/I16-1</f>
        <v>-3.1580059821108897E-2</v>
      </c>
      <c r="E16" s="5">
        <v>68682.778545454406</v>
      </c>
      <c r="F16" s="5">
        <v>68888.089242328191</v>
      </c>
      <c r="G16" s="5">
        <v>68251.943995958602</v>
      </c>
      <c r="H16" s="5">
        <v>67927.518299084695</v>
      </c>
      <c r="I16" s="5">
        <v>67727.792455099203</v>
      </c>
      <c r="J16" s="5">
        <v>65588.944717815524</v>
      </c>
    </row>
    <row r="17" spans="1:10" x14ac:dyDescent="0.25">
      <c r="A17" t="s">
        <v>21</v>
      </c>
      <c r="B17" s="4">
        <f>(H17/E17)^(1/3)-1</f>
        <v>2.9233007665234068E-2</v>
      </c>
      <c r="C17" s="4">
        <f>I17/H17-1</f>
        <v>1.3214586340728696E-2</v>
      </c>
      <c r="D17" s="4">
        <f>J17/I17-1</f>
        <v>1.4639031198455221E-2</v>
      </c>
      <c r="E17" s="5">
        <v>377053.07500000001</v>
      </c>
      <c r="F17" s="5">
        <v>394174.35100000002</v>
      </c>
      <c r="G17" s="5">
        <v>404660.54700000002</v>
      </c>
      <c r="H17" s="5">
        <v>411096.33399999997</v>
      </c>
      <c r="I17" s="5">
        <v>416528.80200000003</v>
      </c>
      <c r="J17" s="5">
        <v>422626.38012753322</v>
      </c>
    </row>
    <row r="18" spans="1:10" x14ac:dyDescent="0.25">
      <c r="A18" t="s">
        <v>22</v>
      </c>
      <c r="B18" s="4">
        <f>(H18/E18)^(1/3)-1</f>
        <v>2.7734396368439773E-2</v>
      </c>
      <c r="C18" s="4">
        <f>I18/H18-1</f>
        <v>2.6624439600081651E-2</v>
      </c>
      <c r="D18" s="4">
        <f>J18/I18-1</f>
        <v>2.8596669077824988E-3</v>
      </c>
      <c r="E18" s="5">
        <v>233356.12308042962</v>
      </c>
      <c r="F18" s="5">
        <v>240645.3404398826</v>
      </c>
      <c r="G18" s="5">
        <v>246102.93050655941</v>
      </c>
      <c r="H18" s="5">
        <v>253315.5652612721</v>
      </c>
      <c r="I18" s="5">
        <v>260059.95022833138</v>
      </c>
      <c r="J18" s="5">
        <v>260803.6350620389</v>
      </c>
    </row>
    <row r="19" spans="1:10" x14ac:dyDescent="0.25">
      <c r="A19" t="s">
        <v>23</v>
      </c>
      <c r="B19" s="4">
        <f>(H19/E19)^(1/3)-1</f>
        <v>3.1427417801966229E-2</v>
      </c>
      <c r="C19" s="4">
        <f>I19/H19-1</f>
        <v>2.6332098499656897E-2</v>
      </c>
      <c r="D19" s="4">
        <f>J19/I19-1</f>
        <v>2.5100959936402711E-2</v>
      </c>
      <c r="E19" s="5">
        <v>531482.14500000002</v>
      </c>
      <c r="F19" s="5">
        <v>556486.15499999991</v>
      </c>
      <c r="G19" s="5">
        <v>567760.94349809806</v>
      </c>
      <c r="H19" s="5">
        <v>583182.78363200673</v>
      </c>
      <c r="I19" s="5">
        <v>598539.21013390878</v>
      </c>
      <c r="J19" s="5">
        <v>613563.11886784621</v>
      </c>
    </row>
    <row r="20" spans="1:10" x14ac:dyDescent="0.25">
      <c r="A20" t="s">
        <v>24</v>
      </c>
      <c r="B20" s="4">
        <f>(H20/E20)^(1/3)-1</f>
        <v>3.2210001824541257E-2</v>
      </c>
      <c r="C20" s="4">
        <f>I20/H20-1</f>
        <v>1.7428890490341908E-2</v>
      </c>
      <c r="D20" s="4">
        <f>J20/I20-1</f>
        <v>1.0431815885471707E-2</v>
      </c>
      <c r="E20" s="5">
        <v>414355.60898130748</v>
      </c>
      <c r="F20" s="5">
        <v>430336.07180244772</v>
      </c>
      <c r="G20" s="5">
        <v>443173.35485622892</v>
      </c>
      <c r="H20" s="5">
        <v>455698.30263358785</v>
      </c>
      <c r="I20" s="5">
        <v>463640.61844682338</v>
      </c>
      <c r="J20" s="5">
        <v>468477.23201548692</v>
      </c>
    </row>
    <row r="21" spans="1:10" x14ac:dyDescent="0.25">
      <c r="A21" t="s">
        <v>25</v>
      </c>
      <c r="B21" s="4">
        <f>(H21/E21)^(1/3)-1</f>
        <v>2.0336462541566958E-2</v>
      </c>
      <c r="C21" s="4">
        <f>I21/H21-1</f>
        <v>1.4077745018510113E-2</v>
      </c>
      <c r="D21" s="4">
        <f>J21/I21-1</f>
        <v>9.349001146277347E-3</v>
      </c>
      <c r="E21" s="5">
        <v>150901.70799999998</v>
      </c>
      <c r="F21" s="5">
        <v>154143.82</v>
      </c>
      <c r="G21" s="5">
        <v>156955.277</v>
      </c>
      <c r="H21" s="5">
        <v>160296.62400000001</v>
      </c>
      <c r="I21" s="5">
        <v>162553.239</v>
      </c>
      <c r="J21" s="5">
        <v>164072.94941774211</v>
      </c>
    </row>
    <row r="22" spans="1:10" x14ac:dyDescent="0.25">
      <c r="A22" t="s">
        <v>26</v>
      </c>
      <c r="B22" s="4">
        <f>(H22/E22)^(1/3)-1</f>
        <v>1.8703923057369787E-2</v>
      </c>
      <c r="C22" s="4">
        <f>I22/H22-1</f>
        <v>1.9581023157833055E-2</v>
      </c>
      <c r="D22" s="4">
        <f>J22/I22-1</f>
        <v>-3.4435508748771326E-3</v>
      </c>
      <c r="E22" s="5">
        <v>258642</v>
      </c>
      <c r="F22" s="5">
        <v>266214</v>
      </c>
      <c r="G22" s="5">
        <v>271079</v>
      </c>
      <c r="H22" s="5">
        <v>273428</v>
      </c>
      <c r="I22" s="5">
        <v>278782</v>
      </c>
      <c r="J22" s="5">
        <v>277822</v>
      </c>
    </row>
    <row r="24" spans="1:10" x14ac:dyDescent="0.25">
      <c r="A24" t="s">
        <v>27</v>
      </c>
      <c r="B24" s="4"/>
      <c r="C24" s="4"/>
      <c r="D24" s="4"/>
      <c r="E24" s="5"/>
      <c r="F24" s="5"/>
      <c r="G24" s="5"/>
      <c r="H24" s="5"/>
      <c r="I24" s="5"/>
      <c r="J24" s="5"/>
    </row>
    <row r="25" spans="1:10" x14ac:dyDescent="0.25">
      <c r="B25" s="4"/>
      <c r="C25" s="4"/>
      <c r="D25" s="4"/>
      <c r="E25" s="5"/>
      <c r="F25" s="5"/>
      <c r="G25" s="5"/>
      <c r="H25" s="5"/>
      <c r="I25" s="5"/>
      <c r="J25" s="5"/>
    </row>
  </sheetData>
  <pageMargins left="0.75" right="0.75" top="1" bottom="1" header="0.5" footer="0.5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9"/>
  <sheetViews>
    <sheetView tabSelected="1" zoomScale="75" zoomScaleNormal="75" workbookViewId="0">
      <pane xSplit="1" ySplit="4" topLeftCell="B5" activePane="bottomRight" state="frozen"/>
      <selection pane="topRight" activeCell="I1" sqref="I1"/>
      <selection pane="bottomLeft" activeCell="A2" sqref="A2"/>
      <selection pane="bottomRight" activeCell="A19" sqref="A19"/>
    </sheetView>
  </sheetViews>
  <sheetFormatPr defaultColWidth="10.140625" defaultRowHeight="15" x14ac:dyDescent="0.25"/>
  <cols>
    <col min="1" max="1" width="25" style="5" customWidth="1"/>
    <col min="2" max="16384" width="10.140625" style="5"/>
  </cols>
  <sheetData>
    <row r="1" spans="1:102" ht="26.25" x14ac:dyDescent="0.4">
      <c r="A1" s="1" t="s">
        <v>280</v>
      </c>
    </row>
    <row r="4" spans="1:102" s="69" customFormat="1" x14ac:dyDescent="0.25">
      <c r="B4" s="69" t="s">
        <v>207</v>
      </c>
      <c r="C4" s="69" t="s">
        <v>208</v>
      </c>
      <c r="D4" s="69" t="s">
        <v>209</v>
      </c>
      <c r="E4" s="69" t="s">
        <v>210</v>
      </c>
      <c r="F4" s="69" t="s">
        <v>211</v>
      </c>
      <c r="G4" s="69" t="s">
        <v>212</v>
      </c>
      <c r="H4" s="69" t="s">
        <v>213</v>
      </c>
      <c r="I4" s="69" t="s">
        <v>214</v>
      </c>
      <c r="J4" s="69" t="s">
        <v>215</v>
      </c>
      <c r="K4" s="69" t="s">
        <v>216</v>
      </c>
      <c r="L4" s="69" t="s">
        <v>217</v>
      </c>
      <c r="M4" s="69" t="s">
        <v>218</v>
      </c>
      <c r="N4" s="69" t="s">
        <v>219</v>
      </c>
      <c r="O4" s="69" t="s">
        <v>7</v>
      </c>
      <c r="P4" s="69" t="s">
        <v>8</v>
      </c>
      <c r="Q4" s="69" t="s">
        <v>9</v>
      </c>
      <c r="R4" s="69" t="s">
        <v>10</v>
      </c>
      <c r="S4" s="69" t="s">
        <v>11</v>
      </c>
      <c r="T4" s="69" t="s">
        <v>12</v>
      </c>
      <c r="V4" s="69" t="s">
        <v>207</v>
      </c>
      <c r="W4" s="69" t="s">
        <v>208</v>
      </c>
      <c r="X4" s="69" t="s">
        <v>209</v>
      </c>
      <c r="Y4" s="69" t="s">
        <v>210</v>
      </c>
      <c r="Z4" s="69" t="s">
        <v>211</v>
      </c>
      <c r="AA4" s="69" t="s">
        <v>212</v>
      </c>
      <c r="AB4" s="69" t="s">
        <v>213</v>
      </c>
      <c r="AC4" s="69" t="s">
        <v>214</v>
      </c>
      <c r="AD4" s="69" t="s">
        <v>215</v>
      </c>
      <c r="AE4" s="69" t="s">
        <v>216</v>
      </c>
      <c r="AF4" s="69" t="s">
        <v>217</v>
      </c>
      <c r="AG4" s="69" t="s">
        <v>218</v>
      </c>
      <c r="AH4" s="69" t="s">
        <v>219</v>
      </c>
      <c r="AI4" s="69" t="s">
        <v>7</v>
      </c>
      <c r="AJ4" s="69" t="s">
        <v>8</v>
      </c>
      <c r="AK4" s="69" t="s">
        <v>9</v>
      </c>
      <c r="AL4" s="69" t="s">
        <v>10</v>
      </c>
      <c r="AM4" s="69" t="s">
        <v>11</v>
      </c>
      <c r="AN4" s="69" t="s">
        <v>12</v>
      </c>
      <c r="AP4" s="69" t="s">
        <v>207</v>
      </c>
      <c r="AQ4" s="69" t="s">
        <v>208</v>
      </c>
      <c r="AR4" s="69" t="s">
        <v>209</v>
      </c>
      <c r="AS4" s="69" t="s">
        <v>210</v>
      </c>
      <c r="AT4" s="69" t="s">
        <v>211</v>
      </c>
      <c r="AU4" s="69" t="s">
        <v>212</v>
      </c>
      <c r="AV4" s="69" t="s">
        <v>213</v>
      </c>
      <c r="AW4" s="69" t="s">
        <v>214</v>
      </c>
      <c r="AX4" s="69" t="s">
        <v>215</v>
      </c>
      <c r="AY4" s="69" t="s">
        <v>216</v>
      </c>
      <c r="AZ4" s="69" t="s">
        <v>217</v>
      </c>
      <c r="BA4" s="69" t="s">
        <v>218</v>
      </c>
      <c r="BB4" s="69" t="s">
        <v>219</v>
      </c>
      <c r="BC4" s="69" t="s">
        <v>7</v>
      </c>
      <c r="BD4" s="69" t="s">
        <v>8</v>
      </c>
      <c r="BE4" s="69" t="s">
        <v>9</v>
      </c>
      <c r="BF4" s="69" t="s">
        <v>10</v>
      </c>
      <c r="BG4" s="69" t="s">
        <v>11</v>
      </c>
      <c r="BH4" s="69" t="s">
        <v>12</v>
      </c>
      <c r="BJ4" s="69" t="s">
        <v>207</v>
      </c>
      <c r="BK4" s="69" t="s">
        <v>208</v>
      </c>
      <c r="BL4" s="69" t="s">
        <v>209</v>
      </c>
      <c r="BM4" s="69" t="s">
        <v>210</v>
      </c>
      <c r="BN4" s="69" t="s">
        <v>211</v>
      </c>
      <c r="BO4" s="69" t="s">
        <v>212</v>
      </c>
      <c r="BP4" s="69" t="s">
        <v>213</v>
      </c>
      <c r="BQ4" s="69" t="s">
        <v>214</v>
      </c>
      <c r="BR4" s="69" t="s">
        <v>215</v>
      </c>
      <c r="BS4" s="69" t="s">
        <v>216</v>
      </c>
      <c r="BT4" s="69" t="s">
        <v>217</v>
      </c>
      <c r="BU4" s="69" t="s">
        <v>218</v>
      </c>
      <c r="BV4" s="69" t="s">
        <v>219</v>
      </c>
      <c r="BW4" s="69" t="s">
        <v>7</v>
      </c>
      <c r="BX4" s="69" t="s">
        <v>8</v>
      </c>
      <c r="BY4" s="69" t="s">
        <v>9</v>
      </c>
      <c r="BZ4" s="69" t="s">
        <v>10</v>
      </c>
      <c r="CA4" s="69" t="s">
        <v>11</v>
      </c>
      <c r="CB4" s="69" t="s">
        <v>12</v>
      </c>
      <c r="CD4" s="69" t="s">
        <v>207</v>
      </c>
      <c r="CE4" s="69" t="s">
        <v>208</v>
      </c>
      <c r="CF4" s="69" t="s">
        <v>209</v>
      </c>
      <c r="CG4" s="69" t="s">
        <v>209</v>
      </c>
      <c r="CH4" s="69" t="s">
        <v>210</v>
      </c>
      <c r="CI4" s="69" t="s">
        <v>211</v>
      </c>
      <c r="CJ4" s="69" t="s">
        <v>212</v>
      </c>
      <c r="CK4" s="69" t="s">
        <v>213</v>
      </c>
      <c r="CL4" s="69" t="s">
        <v>214</v>
      </c>
      <c r="CM4" s="69" t="s">
        <v>215</v>
      </c>
      <c r="CN4" s="69" t="s">
        <v>216</v>
      </c>
      <c r="CO4" s="69" t="s">
        <v>217</v>
      </c>
      <c r="CP4" s="69" t="s">
        <v>218</v>
      </c>
      <c r="CQ4" s="69" t="s">
        <v>219</v>
      </c>
      <c r="CR4" s="69" t="s">
        <v>219</v>
      </c>
      <c r="CS4" s="69" t="s">
        <v>7</v>
      </c>
      <c r="CT4" s="69" t="s">
        <v>8</v>
      </c>
      <c r="CU4" s="69" t="s">
        <v>9</v>
      </c>
      <c r="CV4" s="69" t="s">
        <v>10</v>
      </c>
      <c r="CW4" s="69" t="s">
        <v>11</v>
      </c>
      <c r="CX4" s="69" t="s">
        <v>12</v>
      </c>
    </row>
    <row r="5" spans="1:102" x14ac:dyDescent="0.25">
      <c r="A5" s="5" t="s">
        <v>220</v>
      </c>
      <c r="B5" s="5">
        <f>V5/$V5*100</f>
        <v>100</v>
      </c>
      <c r="C5" s="5">
        <f t="shared" ref="C5:R9" si="0">W5/$V5*100</f>
        <v>98.546375643335267</v>
      </c>
      <c r="D5" s="5">
        <f t="shared" si="0"/>
        <v>97.586736542888289</v>
      </c>
      <c r="E5" s="5">
        <f t="shared" si="0"/>
        <v>100.22011555024729</v>
      </c>
      <c r="F5" s="5">
        <f t="shared" si="0"/>
        <v>103.48956641745335</v>
      </c>
      <c r="G5" s="5">
        <f t="shared" si="0"/>
        <v>101.69596825062868</v>
      </c>
      <c r="H5" s="5">
        <f t="shared" si="0"/>
        <v>105.58846636401145</v>
      </c>
      <c r="I5" s="5">
        <f t="shared" si="0"/>
        <v>110.10285269261682</v>
      </c>
      <c r="J5" s="5">
        <f t="shared" si="0"/>
        <v>113.9944389826</v>
      </c>
      <c r="K5" s="5">
        <f t="shared" si="0"/>
        <v>121.7297865971523</v>
      </c>
      <c r="L5" s="5">
        <f t="shared" si="0"/>
        <v>123.84595346988949</v>
      </c>
      <c r="M5" s="5">
        <f t="shared" si="0"/>
        <v>115.9157193749909</v>
      </c>
      <c r="N5" s="5">
        <f t="shared" si="0"/>
        <v>121.78781838160242</v>
      </c>
      <c r="O5" s="5">
        <f t="shared" si="0"/>
        <v>123.16703826612752</v>
      </c>
      <c r="P5" s="5">
        <f t="shared" si="0"/>
        <v>127.07107019459092</v>
      </c>
      <c r="Q5" s="5">
        <f t="shared" si="0"/>
        <v>130.77474410041845</v>
      </c>
      <c r="R5" s="5">
        <f t="shared" si="0"/>
        <v>129.07659018351896</v>
      </c>
      <c r="S5" s="5">
        <f t="shared" ref="S5:T9" si="1">AM5/$V5*100</f>
        <v>130.57302224838742</v>
      </c>
      <c r="T5" s="5">
        <f t="shared" si="1"/>
        <v>131.13991072266802</v>
      </c>
      <c r="V5" s="5">
        <v>80.075454716955434</v>
      </c>
      <c r="W5" s="5">
        <v>78.911458403479728</v>
      </c>
      <c r="X5" s="5">
        <v>78.143023030155106</v>
      </c>
      <c r="Y5" s="5">
        <v>80.251713244718673</v>
      </c>
      <c r="Z5" s="5">
        <v>82.869740893381376</v>
      </c>
      <c r="AA5" s="5">
        <v>81.433509005501548</v>
      </c>
      <c r="AB5" s="5">
        <v>84.550444569641712</v>
      </c>
      <c r="AC5" s="5">
        <v>88.165359949952531</v>
      </c>
      <c r="AD5" s="5">
        <v>91.281565367359249</v>
      </c>
      <c r="AE5" s="5">
        <v>97.475680143649171</v>
      </c>
      <c r="AF5" s="5">
        <v>99.170210389563053</v>
      </c>
      <c r="AG5" s="5">
        <v>92.820039377953975</v>
      </c>
      <c r="AH5" s="5">
        <v>97.522149358927976</v>
      </c>
      <c r="AI5" s="5">
        <v>98.626565953008111</v>
      </c>
      <c r="AJ5" s="5">
        <v>101.75273727202031</v>
      </c>
      <c r="AK5" s="5">
        <v>104.71847099334492</v>
      </c>
      <c r="AL5" s="5">
        <v>103.35866652259386</v>
      </c>
      <c r="AM5" s="5">
        <v>104.5569413030676</v>
      </c>
      <c r="AN5" s="5">
        <v>105.01087982658582</v>
      </c>
      <c r="BJ5" s="45">
        <v>1</v>
      </c>
      <c r="BK5" s="45">
        <v>1</v>
      </c>
      <c r="BL5" s="45">
        <v>1</v>
      </c>
      <c r="BM5" s="45">
        <v>1</v>
      </c>
      <c r="BN5" s="45">
        <v>1</v>
      </c>
      <c r="BO5" s="45">
        <v>1</v>
      </c>
      <c r="BP5" s="45">
        <v>1</v>
      </c>
      <c r="BQ5" s="45">
        <v>1</v>
      </c>
      <c r="BR5" s="45">
        <v>1</v>
      </c>
      <c r="BS5" s="45">
        <v>1</v>
      </c>
      <c r="BT5" s="45">
        <v>1</v>
      </c>
      <c r="BU5" s="45">
        <v>1</v>
      </c>
      <c r="BV5" s="45">
        <v>1</v>
      </c>
      <c r="BW5" s="45">
        <v>1</v>
      </c>
      <c r="BX5" s="45">
        <v>1</v>
      </c>
      <c r="BY5" s="45">
        <v>1</v>
      </c>
      <c r="BZ5" s="45">
        <v>1</v>
      </c>
      <c r="CA5" s="45">
        <v>1</v>
      </c>
      <c r="CB5" s="45">
        <v>1</v>
      </c>
      <c r="CD5" s="5">
        <v>16314666.666666666</v>
      </c>
      <c r="CE5" s="5">
        <v>17215978</v>
      </c>
      <c r="CF5" s="5">
        <v>17910802.333333332</v>
      </c>
      <c r="CG5" s="5">
        <v>18323759</v>
      </c>
      <c r="CH5" s="5">
        <v>19703427.666666664</v>
      </c>
      <c r="CI5" s="5">
        <v>22750773.888888888</v>
      </c>
      <c r="CJ5" s="5">
        <v>24365497.962962963</v>
      </c>
      <c r="CK5" s="5">
        <v>26118825.654320989</v>
      </c>
      <c r="CL5" s="5">
        <v>27618570.884773672</v>
      </c>
      <c r="CM5" s="5">
        <v>29235055.961591221</v>
      </c>
      <c r="CN5" s="5">
        <v>32973440.987197079</v>
      </c>
      <c r="CO5" s="5">
        <v>37951978.662399024</v>
      </c>
      <c r="CP5" s="5">
        <v>40292549.220799677</v>
      </c>
      <c r="CQ5" s="5">
        <v>42415914.073599897</v>
      </c>
      <c r="CR5" s="5">
        <v>42270394.740266562</v>
      </c>
      <c r="CS5" s="5">
        <v>44176690.604622141</v>
      </c>
      <c r="CT5" s="5">
        <v>46752625.86820738</v>
      </c>
      <c r="CU5" s="5">
        <v>50524424.956069127</v>
      </c>
      <c r="CV5" s="5">
        <v>54156748.65202304</v>
      </c>
      <c r="CW5" s="5">
        <v>58413141.884007685</v>
      </c>
      <c r="CX5" s="5">
        <v>62049172.294669226</v>
      </c>
    </row>
    <row r="6" spans="1:102" x14ac:dyDescent="0.25">
      <c r="A6" s="5" t="s">
        <v>221</v>
      </c>
      <c r="B6" s="5">
        <f t="shared" ref="B6:B9" si="2">V6/$V6*100</f>
        <v>100</v>
      </c>
      <c r="C6" s="5">
        <f t="shared" si="0"/>
        <v>96.169696969696986</v>
      </c>
      <c r="D6" s="5">
        <f t="shared" si="0"/>
        <v>98.836363636363643</v>
      </c>
      <c r="E6" s="5">
        <f t="shared" si="0"/>
        <v>95.006060606060615</v>
      </c>
      <c r="F6" s="5">
        <f t="shared" si="0"/>
        <v>103.56363636363636</v>
      </c>
      <c r="G6" s="5">
        <f t="shared" si="0"/>
        <v>92.145454545454555</v>
      </c>
      <c r="H6" s="5">
        <f t="shared" si="0"/>
        <v>95.466666666666683</v>
      </c>
      <c r="I6" s="5">
        <f t="shared" si="0"/>
        <v>91.369696969696975</v>
      </c>
      <c r="J6" s="5">
        <f t="shared" si="0"/>
        <v>89.696969696969703</v>
      </c>
      <c r="K6" s="5">
        <f t="shared" si="0"/>
        <v>89.696969696969703</v>
      </c>
      <c r="L6" s="5">
        <f t="shared" si="0"/>
        <v>96.266666666666666</v>
      </c>
      <c r="M6" s="5">
        <f t="shared" si="0"/>
        <v>79.345454545454558</v>
      </c>
      <c r="N6" s="5">
        <f t="shared" si="0"/>
        <v>75.466666666666669</v>
      </c>
      <c r="O6" s="5">
        <f t="shared" si="0"/>
        <v>70.836363636363629</v>
      </c>
      <c r="P6" s="5">
        <f t="shared" si="0"/>
        <v>70.109090909090895</v>
      </c>
      <c r="Q6" s="5">
        <f t="shared" si="0"/>
        <v>71.27272727272728</v>
      </c>
      <c r="R6" s="5">
        <f t="shared" si="0"/>
        <v>70.884848484848476</v>
      </c>
      <c r="S6" s="5">
        <f t="shared" si="1"/>
        <v>73.115151515151524</v>
      </c>
      <c r="T6" s="5">
        <f t="shared" si="1"/>
        <v>70.521212121212102</v>
      </c>
      <c r="V6" s="5">
        <v>137.5</v>
      </c>
      <c r="W6" s="5">
        <v>132.23333333333335</v>
      </c>
      <c r="X6" s="5">
        <v>135.9</v>
      </c>
      <c r="Y6" s="5">
        <v>130.63333333333335</v>
      </c>
      <c r="Z6" s="5">
        <v>142.4</v>
      </c>
      <c r="AA6" s="5">
        <v>126.7</v>
      </c>
      <c r="AB6" s="5">
        <v>131.26666666666668</v>
      </c>
      <c r="AC6" s="5">
        <v>125.63333333333333</v>
      </c>
      <c r="AD6" s="5">
        <v>123.33333333333333</v>
      </c>
      <c r="AE6" s="5">
        <v>123.33333333333333</v>
      </c>
      <c r="AF6" s="5">
        <v>132.36666666666667</v>
      </c>
      <c r="AG6" s="5">
        <v>109.10000000000001</v>
      </c>
      <c r="AH6" s="5">
        <v>103.76666666666667</v>
      </c>
      <c r="AI6" s="5">
        <v>97.399999999999991</v>
      </c>
      <c r="AJ6" s="5">
        <v>96.399999999999991</v>
      </c>
      <c r="AK6" s="5">
        <v>98</v>
      </c>
      <c r="AL6" s="5">
        <v>97.466666666666654</v>
      </c>
      <c r="AM6" s="5">
        <v>100.53333333333335</v>
      </c>
      <c r="AN6" s="5">
        <v>96.966666666666654</v>
      </c>
      <c r="AP6" s="5">
        <v>137.5</v>
      </c>
      <c r="AQ6" s="5">
        <v>132.23333333333335</v>
      </c>
      <c r="AR6" s="5">
        <v>135.9</v>
      </c>
      <c r="AS6" s="5">
        <v>130.63333333333335</v>
      </c>
      <c r="AT6" s="5">
        <v>142.4</v>
      </c>
      <c r="AU6" s="5">
        <v>126.7</v>
      </c>
      <c r="AV6" s="5">
        <v>131.26666666666668</v>
      </c>
      <c r="AW6" s="5">
        <v>125.63333333333333</v>
      </c>
      <c r="AX6" s="5">
        <v>123.33333333333333</v>
      </c>
      <c r="AY6" s="5">
        <v>123.33333333333333</v>
      </c>
      <c r="AZ6" s="5">
        <v>132.36666666666667</v>
      </c>
      <c r="BA6" s="5">
        <v>109.10000000000001</v>
      </c>
      <c r="BB6" s="5">
        <v>103.76666666666667</v>
      </c>
      <c r="BC6" s="5">
        <v>97.399999999999991</v>
      </c>
      <c r="BD6" s="5">
        <v>96.399999999999991</v>
      </c>
      <c r="BE6" s="5">
        <v>98</v>
      </c>
      <c r="BF6" s="5">
        <v>97.466666666666654</v>
      </c>
      <c r="BG6" s="5">
        <v>100.53333333333335</v>
      </c>
      <c r="BH6" s="5">
        <v>96.966666666666654</v>
      </c>
      <c r="BJ6" s="45">
        <v>1</v>
      </c>
      <c r="BK6" s="45">
        <v>1</v>
      </c>
      <c r="BL6" s="45">
        <v>1</v>
      </c>
      <c r="BM6" s="45">
        <v>1</v>
      </c>
      <c r="BN6" s="45">
        <v>1</v>
      </c>
      <c r="BO6" s="45">
        <v>1</v>
      </c>
      <c r="BP6" s="45">
        <v>1</v>
      </c>
      <c r="BQ6" s="45">
        <v>1</v>
      </c>
      <c r="BR6" s="45">
        <v>1</v>
      </c>
      <c r="BS6" s="45">
        <v>1</v>
      </c>
      <c r="BT6" s="45">
        <v>1</v>
      </c>
      <c r="BU6" s="45">
        <v>1</v>
      </c>
      <c r="BV6" s="45">
        <v>1</v>
      </c>
      <c r="BW6" s="45">
        <v>1</v>
      </c>
      <c r="BX6" s="45">
        <v>1</v>
      </c>
      <c r="BY6" s="45">
        <v>1</v>
      </c>
      <c r="BZ6" s="45">
        <v>1</v>
      </c>
      <c r="CA6" s="45">
        <v>1</v>
      </c>
      <c r="CB6" s="45">
        <v>1</v>
      </c>
      <c r="CD6" s="5">
        <v>3028764.6666666665</v>
      </c>
      <c r="CE6" s="5">
        <v>3056790</v>
      </c>
      <c r="CF6" s="5">
        <v>3173168</v>
      </c>
      <c r="CG6" s="5">
        <v>3224992</v>
      </c>
      <c r="CH6" s="5">
        <v>3245752.6666666665</v>
      </c>
      <c r="CI6" s="5">
        <v>3608272.222222222</v>
      </c>
      <c r="CJ6" s="5">
        <v>3649956.4074074072</v>
      </c>
      <c r="CK6" s="5">
        <v>3760258.8024691357</v>
      </c>
      <c r="CL6" s="5">
        <v>3802793.9341563787</v>
      </c>
      <c r="CM6" s="5">
        <v>3823410.3113854597</v>
      </c>
      <c r="CN6" s="5">
        <v>3967852.1037951536</v>
      </c>
      <c r="CO6" s="5">
        <v>4213604.367931718</v>
      </c>
      <c r="CP6" s="5">
        <v>3930705.7893105727</v>
      </c>
      <c r="CQ6" s="5">
        <v>3841384.2631035242</v>
      </c>
      <c r="CR6" s="5">
        <v>3769423.5964368577</v>
      </c>
      <c r="CS6" s="5">
        <v>3765105.9531801273</v>
      </c>
      <c r="CT6" s="5">
        <v>3660995.6510600424</v>
      </c>
      <c r="CU6" s="5">
        <v>3702383.2170200143</v>
      </c>
      <c r="CV6" s="5">
        <v>3966811.0723400046</v>
      </c>
      <c r="CW6" s="5">
        <v>4185037.6907800012</v>
      </c>
      <c r="CX6" s="5">
        <v>4283939.2302600006</v>
      </c>
    </row>
    <row r="7" spans="1:102" x14ac:dyDescent="0.25">
      <c r="A7" s="5" t="s">
        <v>222</v>
      </c>
      <c r="B7" s="5">
        <f t="shared" si="2"/>
        <v>100</v>
      </c>
      <c r="C7" s="5">
        <f t="shared" si="0"/>
        <v>100.04755111745125</v>
      </c>
      <c r="D7" s="5">
        <f t="shared" si="0"/>
        <v>118.54493580599143</v>
      </c>
      <c r="E7" s="5">
        <f t="shared" si="0"/>
        <v>130.86067522586779</v>
      </c>
      <c r="F7" s="5">
        <f t="shared" si="0"/>
        <v>137.23252496433665</v>
      </c>
      <c r="G7" s="5">
        <f t="shared" si="0"/>
        <v>129.67189728958627</v>
      </c>
      <c r="H7" s="5">
        <f t="shared" si="0"/>
        <v>129.71944840703753</v>
      </c>
      <c r="I7" s="5">
        <f t="shared" si="0"/>
        <v>145.41131716595336</v>
      </c>
      <c r="J7" s="5">
        <f t="shared" si="0"/>
        <v>164.47931526390869</v>
      </c>
      <c r="K7" s="5">
        <f t="shared" si="0"/>
        <v>171.70708511650022</v>
      </c>
      <c r="L7" s="5">
        <f t="shared" si="0"/>
        <v>173.94198763670946</v>
      </c>
      <c r="M7" s="5">
        <f t="shared" si="0"/>
        <v>110.1283880171184</v>
      </c>
      <c r="N7" s="5">
        <f t="shared" si="0"/>
        <v>145.07845934379458</v>
      </c>
      <c r="O7" s="5">
        <f t="shared" si="0"/>
        <v>149.97622444127435</v>
      </c>
      <c r="P7" s="5">
        <f t="shared" si="0"/>
        <v>158.01236329053731</v>
      </c>
      <c r="Q7" s="5">
        <f t="shared" si="0"/>
        <v>167.61768901569184</v>
      </c>
      <c r="R7" s="5">
        <f t="shared" si="0"/>
        <v>149.02520209224915</v>
      </c>
      <c r="S7" s="5">
        <f t="shared" si="1"/>
        <v>161.81645268663812</v>
      </c>
      <c r="T7" s="5">
        <f t="shared" si="1"/>
        <v>165.43033761293387</v>
      </c>
      <c r="V7" s="5">
        <v>70.100000000000009</v>
      </c>
      <c r="W7" s="5">
        <v>70.13333333333334</v>
      </c>
      <c r="X7" s="5">
        <v>83.100000000000009</v>
      </c>
      <c r="Y7" s="5">
        <v>91.733333333333334</v>
      </c>
      <c r="Z7" s="5">
        <v>96.2</v>
      </c>
      <c r="AA7" s="5">
        <v>90.899999999999991</v>
      </c>
      <c r="AB7" s="5">
        <v>90.933333333333323</v>
      </c>
      <c r="AC7" s="5">
        <v>101.93333333333332</v>
      </c>
      <c r="AD7" s="5">
        <v>115.30000000000001</v>
      </c>
      <c r="AE7" s="5">
        <v>120.36666666666667</v>
      </c>
      <c r="AF7" s="5">
        <v>121.93333333333334</v>
      </c>
      <c r="AG7" s="5">
        <v>77.2</v>
      </c>
      <c r="AH7" s="5">
        <v>101.7</v>
      </c>
      <c r="AI7" s="5">
        <v>105.13333333333333</v>
      </c>
      <c r="AJ7" s="5">
        <v>110.76666666666667</v>
      </c>
      <c r="AK7" s="5">
        <v>117.5</v>
      </c>
      <c r="AL7" s="5">
        <v>104.46666666666665</v>
      </c>
      <c r="AM7" s="5">
        <v>113.43333333333334</v>
      </c>
      <c r="AN7" s="5">
        <v>115.96666666666665</v>
      </c>
      <c r="AP7" s="5">
        <v>70.100000000000009</v>
      </c>
      <c r="AQ7" s="5">
        <v>70.13333333333334</v>
      </c>
      <c r="AR7" s="5">
        <v>83.100000000000009</v>
      </c>
      <c r="AS7" s="5">
        <v>91.733333333333334</v>
      </c>
      <c r="AT7" s="5">
        <v>96.2</v>
      </c>
      <c r="AU7" s="5">
        <v>90.899999999999991</v>
      </c>
      <c r="AV7" s="5">
        <v>90.933333333333323</v>
      </c>
      <c r="AW7" s="5">
        <v>101.93333333333332</v>
      </c>
      <c r="AX7" s="5">
        <v>115.30000000000001</v>
      </c>
      <c r="AY7" s="5">
        <v>120.36666666666667</v>
      </c>
      <c r="AZ7" s="5">
        <v>121.93333333333334</v>
      </c>
      <c r="BA7" s="5">
        <v>77.2</v>
      </c>
      <c r="BB7" s="5">
        <v>101.7</v>
      </c>
      <c r="BC7" s="5">
        <v>105.13333333333333</v>
      </c>
      <c r="BD7" s="5">
        <v>110.76666666666667</v>
      </c>
      <c r="BE7" s="5">
        <v>117.5</v>
      </c>
      <c r="BF7" s="5">
        <v>104.46666666666665</v>
      </c>
      <c r="BG7" s="5">
        <v>113.43333333333334</v>
      </c>
      <c r="BH7" s="5">
        <v>115.96666666666665</v>
      </c>
      <c r="BJ7" s="45">
        <v>1</v>
      </c>
      <c r="BK7" s="45">
        <v>1</v>
      </c>
      <c r="BL7" s="45">
        <v>1</v>
      </c>
      <c r="BM7" s="45">
        <v>1</v>
      </c>
      <c r="BN7" s="45">
        <v>1</v>
      </c>
      <c r="BO7" s="45">
        <v>1</v>
      </c>
      <c r="BP7" s="45">
        <v>1</v>
      </c>
      <c r="BQ7" s="45">
        <v>1</v>
      </c>
      <c r="BR7" s="45">
        <v>1</v>
      </c>
      <c r="BS7" s="45">
        <v>1</v>
      </c>
      <c r="BT7" s="45">
        <v>1</v>
      </c>
      <c r="BU7" s="45">
        <v>1</v>
      </c>
      <c r="BV7" s="45">
        <v>1</v>
      </c>
      <c r="BW7" s="45">
        <v>1</v>
      </c>
      <c r="BX7" s="45">
        <v>1</v>
      </c>
      <c r="BY7" s="45">
        <v>1</v>
      </c>
      <c r="BZ7" s="45">
        <v>1</v>
      </c>
      <c r="CA7" s="45">
        <v>1</v>
      </c>
      <c r="CB7" s="45">
        <v>1</v>
      </c>
      <c r="CD7" s="5">
        <v>4902287.666666667</v>
      </c>
      <c r="CE7" s="5">
        <v>5091728.333333333</v>
      </c>
      <c r="CF7" s="5">
        <v>5912131.444444444</v>
      </c>
      <c r="CG7" s="5">
        <v>6375826.666666667</v>
      </c>
      <c r="CH7" s="5">
        <v>7323003.2222222229</v>
      </c>
      <c r="CI7" s="5">
        <v>9193482.4074074086</v>
      </c>
      <c r="CJ7" s="5">
        <v>9411736.8024691362</v>
      </c>
      <c r="CK7" s="5">
        <v>9795884.6008230448</v>
      </c>
      <c r="CL7" s="5">
        <v>10541136.200274348</v>
      </c>
      <c r="CM7" s="5">
        <v>12066544.400091449</v>
      </c>
      <c r="CN7" s="5">
        <v>14414774.800030483</v>
      </c>
      <c r="CO7" s="5">
        <v>17076844.933343496</v>
      </c>
      <c r="CP7" s="5">
        <v>14087308.311114499</v>
      </c>
      <c r="CQ7" s="5">
        <v>14153230.103704832</v>
      </c>
      <c r="CR7" s="5">
        <v>14252444.770371499</v>
      </c>
      <c r="CS7" s="5">
        <v>15284697.62469211</v>
      </c>
      <c r="CT7" s="5">
        <v>15407587.208230704</v>
      </c>
      <c r="CU7" s="5">
        <v>16209871.736076901</v>
      </c>
      <c r="CV7" s="5">
        <v>18054483.912025634</v>
      </c>
      <c r="CW7" s="5">
        <v>19075642.637341876</v>
      </c>
      <c r="CX7" s="5">
        <v>20643133.545780625</v>
      </c>
    </row>
    <row r="8" spans="1:102" x14ac:dyDescent="0.25">
      <c r="A8" s="5" t="s">
        <v>223</v>
      </c>
      <c r="B8" s="5">
        <f t="shared" si="2"/>
        <v>100</v>
      </c>
      <c r="C8" s="5">
        <f t="shared" si="0"/>
        <v>95.518305157211358</v>
      </c>
      <c r="D8" s="5">
        <f t="shared" si="0"/>
        <v>100.75346748100587</v>
      </c>
      <c r="E8" s="5">
        <f t="shared" si="0"/>
        <v>103.28644914908564</v>
      </c>
      <c r="F8" s="5">
        <f t="shared" si="0"/>
        <v>111.82387093704271</v>
      </c>
      <c r="G8" s="5">
        <f t="shared" si="0"/>
        <v>109.67574626919532</v>
      </c>
      <c r="H8" s="5">
        <f t="shared" si="0"/>
        <v>115.45895067539132</v>
      </c>
      <c r="I8" s="5">
        <f t="shared" si="0"/>
        <v>117.78413885413683</v>
      </c>
      <c r="J8" s="5">
        <f t="shared" si="0"/>
        <v>117.43852834088773</v>
      </c>
      <c r="K8" s="5">
        <f t="shared" si="0"/>
        <v>128.70734720143901</v>
      </c>
      <c r="L8" s="5">
        <f t="shared" si="0"/>
        <v>128.21638282686908</v>
      </c>
      <c r="M8" s="5">
        <f t="shared" si="0"/>
        <v>96.615883543343926</v>
      </c>
      <c r="N8" s="5">
        <f t="shared" si="0"/>
        <v>105.55967867582228</v>
      </c>
      <c r="O8" s="5">
        <f t="shared" si="0"/>
        <v>109.02291388734453</v>
      </c>
      <c r="P8" s="5">
        <f t="shared" si="0"/>
        <v>105.94174010589705</v>
      </c>
      <c r="Q8" s="5">
        <f t="shared" si="0"/>
        <v>107.99405795468617</v>
      </c>
      <c r="R8" s="5">
        <f t="shared" si="0"/>
        <v>107.46577914891668</v>
      </c>
      <c r="S8" s="5">
        <f t="shared" si="1"/>
        <v>104.30506456345185</v>
      </c>
      <c r="T8" s="5">
        <f t="shared" si="1"/>
        <v>104.45584490520903</v>
      </c>
      <c r="V8" s="5">
        <v>96.655557108990763</v>
      </c>
      <c r="W8" s="5">
        <v>92.323749990768491</v>
      </c>
      <c r="X8" s="5">
        <v>97.383825300392061</v>
      </c>
      <c r="Y8" s="5">
        <v>99.832092843143172</v>
      </c>
      <c r="Z8" s="5">
        <v>108.08398543503745</v>
      </c>
      <c r="AA8" s="5">
        <v>106.00770356993389</v>
      </c>
      <c r="AB8" s="5">
        <v>111.59749200749434</v>
      </c>
      <c r="AC8" s="5">
        <v>113.84491559549321</v>
      </c>
      <c r="AD8" s="5">
        <v>113.51086382848504</v>
      </c>
      <c r="AE8" s="5">
        <v>124.40280347775391</v>
      </c>
      <c r="AF8" s="5">
        <v>123.92825912630666</v>
      </c>
      <c r="AG8" s="5">
        <v>93.384620494592795</v>
      </c>
      <c r="AH8" s="5">
        <v>102.02929550657655</v>
      </c>
      <c r="AI8" s="5">
        <v>105.37670479426812</v>
      </c>
      <c r="AJ8" s="5">
        <v>102.3985791103139</v>
      </c>
      <c r="AK8" s="5">
        <v>104.38225836070828</v>
      </c>
      <c r="AL8" s="5">
        <v>103.87164753790304</v>
      </c>
      <c r="AM8" s="5">
        <v>100.81664124669689</v>
      </c>
      <c r="AN8" s="5">
        <v>100.96237882603313</v>
      </c>
      <c r="BJ8" s="45">
        <v>1</v>
      </c>
      <c r="BK8" s="45">
        <v>1</v>
      </c>
      <c r="BL8" s="45">
        <v>1</v>
      </c>
      <c r="BM8" s="45">
        <v>1</v>
      </c>
      <c r="BN8" s="45">
        <v>1</v>
      </c>
      <c r="BO8" s="45">
        <v>1</v>
      </c>
      <c r="BP8" s="45">
        <v>1</v>
      </c>
      <c r="BQ8" s="45">
        <v>1</v>
      </c>
      <c r="BR8" s="45">
        <v>1</v>
      </c>
      <c r="BS8" s="45">
        <v>1</v>
      </c>
      <c r="BT8" s="45">
        <v>1</v>
      </c>
      <c r="BU8" s="45">
        <v>1</v>
      </c>
      <c r="BV8" s="45">
        <v>1</v>
      </c>
      <c r="BW8" s="45">
        <v>1</v>
      </c>
      <c r="BX8" s="45">
        <v>1</v>
      </c>
      <c r="BY8" s="45">
        <v>1</v>
      </c>
      <c r="BZ8" s="45">
        <v>1</v>
      </c>
      <c r="CA8" s="45">
        <v>1</v>
      </c>
      <c r="CB8" s="45">
        <v>1</v>
      </c>
      <c r="CD8" s="5">
        <v>15022858.333333332</v>
      </c>
      <c r="CE8" s="5">
        <v>15240676.333333334</v>
      </c>
      <c r="CF8" s="5">
        <v>16045481.111111112</v>
      </c>
      <c r="CG8" s="5">
        <v>16878901</v>
      </c>
      <c r="CH8" s="5">
        <v>18173466</v>
      </c>
      <c r="CI8" s="5">
        <v>21638785.999999993</v>
      </c>
      <c r="CJ8" s="5">
        <v>23116221.666666664</v>
      </c>
      <c r="CK8" s="5">
        <v>25150315.222222224</v>
      </c>
      <c r="CL8" s="5">
        <v>26612803.740740739</v>
      </c>
      <c r="CM8" s="5">
        <v>27209659.58024691</v>
      </c>
      <c r="CN8" s="5">
        <v>32467882.52674897</v>
      </c>
      <c r="CO8" s="5">
        <v>38850263.17558299</v>
      </c>
      <c r="CP8" s="5">
        <v>35086785.391860992</v>
      </c>
      <c r="CQ8" s="5">
        <v>35108357.797286995</v>
      </c>
      <c r="CR8" s="5">
        <v>35526160.797286995</v>
      </c>
      <c r="CS8" s="5">
        <v>37309181.19819133</v>
      </c>
      <c r="CT8" s="5">
        <v>39062017.732730448</v>
      </c>
      <c r="CU8" s="5">
        <v>40815162.577576809</v>
      </c>
      <c r="CV8" s="5">
        <v>43856744.525858946</v>
      </c>
      <c r="CW8" s="5">
        <v>47044035.1752863</v>
      </c>
      <c r="CX8" s="5">
        <v>47898961.058428764</v>
      </c>
    </row>
    <row r="9" spans="1:102" x14ac:dyDescent="0.25">
      <c r="A9" s="5" t="s">
        <v>224</v>
      </c>
      <c r="B9" s="5">
        <f t="shared" si="2"/>
        <v>100</v>
      </c>
      <c r="C9" s="5">
        <f t="shared" si="0"/>
        <v>105.98764754975328</v>
      </c>
      <c r="D9" s="5">
        <f t="shared" si="0"/>
        <v>104.88012661083481</v>
      </c>
      <c r="E9" s="5">
        <f t="shared" si="0"/>
        <v>111.51820751216697</v>
      </c>
      <c r="F9" s="5">
        <f t="shared" si="0"/>
        <v>123.57036649516498</v>
      </c>
      <c r="G9" s="5">
        <f t="shared" si="0"/>
        <v>117.78844629535428</v>
      </c>
      <c r="H9" s="5">
        <f t="shared" si="0"/>
        <v>124.84029732012685</v>
      </c>
      <c r="I9" s="5">
        <f t="shared" si="0"/>
        <v>124.60117962143471</v>
      </c>
      <c r="J9" s="5">
        <f t="shared" si="0"/>
        <v>121.65755287365916</v>
      </c>
      <c r="K9" s="5">
        <f t="shared" si="0"/>
        <v>126.2054912464792</v>
      </c>
      <c r="L9" s="5">
        <f t="shared" si="0"/>
        <v>145.01888628086718</v>
      </c>
      <c r="M9" s="5">
        <f t="shared" si="0"/>
        <v>118.07543109989096</v>
      </c>
      <c r="N9" s="5">
        <f t="shared" si="0"/>
        <v>123.55127190769855</v>
      </c>
      <c r="O9" s="5">
        <f t="shared" si="0"/>
        <v>131.88944353588522</v>
      </c>
      <c r="P9" s="5">
        <f t="shared" si="0"/>
        <v>130.28103215374944</v>
      </c>
      <c r="Q9" s="5">
        <f t="shared" si="0"/>
        <v>128.12947244010269</v>
      </c>
      <c r="R9" s="5">
        <f t="shared" si="0"/>
        <v>133.29957237114021</v>
      </c>
      <c r="S9" s="5">
        <f t="shared" si="1"/>
        <v>126.38430487731213</v>
      </c>
      <c r="T9" s="5">
        <f t="shared" si="1"/>
        <v>138.54856664589801</v>
      </c>
      <c r="V9" s="5">
        <v>78.667506376655311</v>
      </c>
      <c r="W9" s="5">
        <v>83.37783939466911</v>
      </c>
      <c r="X9" s="5">
        <v>82.506580289422644</v>
      </c>
      <c r="Y9" s="5">
        <v>87.728593005765646</v>
      </c>
      <c r="Z9" s="5">
        <v>97.20972594224024</v>
      </c>
      <c r="AA9" s="5">
        <v>92.661233500361035</v>
      </c>
      <c r="AB9" s="5">
        <v>98.208748854946236</v>
      </c>
      <c r="AC9" s="5">
        <v>98.020640924079885</v>
      </c>
      <c r="AD9" s="5">
        <v>95.704963164568625</v>
      </c>
      <c r="AE9" s="5">
        <v>99.282712874013185</v>
      </c>
      <c r="AF9" s="5">
        <v>114.0827416123557</v>
      </c>
      <c r="AG9" s="5">
        <v>92.886997289769965</v>
      </c>
      <c r="AH9" s="5">
        <v>97.194704706427501</v>
      </c>
      <c r="AI9" s="5">
        <v>103.7541364037277</v>
      </c>
      <c r="AJ9" s="5">
        <v>102.48883927712319</v>
      </c>
      <c r="AK9" s="5">
        <v>100.79626090219259</v>
      </c>
      <c r="AL9" s="5">
        <v>104.86344959512098</v>
      </c>
      <c r="AM9" s="5">
        <v>99.423381098451017</v>
      </c>
      <c r="AN9" s="5">
        <v>108.99270250092636</v>
      </c>
      <c r="CD9" s="5">
        <v>3366228.333333333</v>
      </c>
      <c r="CE9" s="5">
        <v>3369206</v>
      </c>
      <c r="CF9" s="5">
        <v>4095471.666666667</v>
      </c>
      <c r="CG9" s="5">
        <v>4534255.333333334</v>
      </c>
      <c r="CH9" s="5">
        <v>5207022.111111111</v>
      </c>
      <c r="CI9" s="5">
        <v>6443146.0370370373</v>
      </c>
      <c r="CJ9" s="5">
        <v>6685801.3456790131</v>
      </c>
      <c r="CK9" s="5">
        <v>6673063.4485596707</v>
      </c>
      <c r="CL9" s="5">
        <v>7005429.8161865566</v>
      </c>
      <c r="CM9" s="5">
        <v>7892690.2720621852</v>
      </c>
      <c r="CN9" s="5">
        <v>9331696.090687396</v>
      </c>
      <c r="CO9" s="5">
        <v>13351638.696895799</v>
      </c>
      <c r="CP9" s="5">
        <v>11806166.898965266</v>
      </c>
      <c r="CQ9" s="5">
        <v>11638839.966321755</v>
      </c>
      <c r="CR9" s="5">
        <v>11705667.966321755</v>
      </c>
      <c r="CS9" s="5">
        <v>13135147.644214503</v>
      </c>
      <c r="CT9" s="5">
        <v>16684149.214738168</v>
      </c>
      <c r="CU9" s="5">
        <v>18617919.404912725</v>
      </c>
      <c r="CV9" s="5">
        <v>20816131.134970911</v>
      </c>
      <c r="CW9" s="5">
        <v>21467061.711656969</v>
      </c>
      <c r="CX9" s="5">
        <v>20820539.570552323</v>
      </c>
    </row>
    <row r="12" spans="1:102" x14ac:dyDescent="0.25">
      <c r="B12" s="5" t="s">
        <v>225</v>
      </c>
      <c r="C12" s="5" t="s">
        <v>226</v>
      </c>
      <c r="D12" s="5" t="s">
        <v>227</v>
      </c>
      <c r="E12" s="5" t="s">
        <v>228</v>
      </c>
    </row>
    <row r="13" spans="1:102" x14ac:dyDescent="0.25">
      <c r="A13" s="5" t="s">
        <v>229</v>
      </c>
      <c r="B13" s="4">
        <f>(M5/B5)^(1/10)-1</f>
        <v>1.4878923710292646E-2</v>
      </c>
      <c r="C13" s="45">
        <f>M5/L5-1</f>
        <v>-6.4033049709828926E-2</v>
      </c>
      <c r="D13" s="45">
        <f>(O5/M5)^(1/2)-1</f>
        <v>3.0803968198746645E-2</v>
      </c>
      <c r="E13" s="4">
        <f>(T5/O5)^(1/5)-1</f>
        <v>1.2623675376496779E-2</v>
      </c>
    </row>
    <row r="14" spans="1:102" x14ac:dyDescent="0.25">
      <c r="A14" s="5" t="s">
        <v>230</v>
      </c>
      <c r="B14" s="4">
        <f t="shared" ref="B14:B17" si="3">(M6/B6)^(1/10)-1</f>
        <v>-2.287031954549823E-2</v>
      </c>
      <c r="C14" s="45">
        <f t="shared" ref="C14:C17" si="4">M6/L6-1</f>
        <v>-0.17577436414001502</v>
      </c>
      <c r="D14" s="45">
        <f t="shared" ref="D14:D17" si="5">(O6/M6)^(1/2)-1</f>
        <v>-5.5140784690507316E-2</v>
      </c>
      <c r="E14" s="4">
        <f t="shared" ref="E14:E17" si="6">(T6/O6)^(1/5)-1</f>
        <v>-8.9138923945075721E-4</v>
      </c>
    </row>
    <row r="15" spans="1:102" x14ac:dyDescent="0.25">
      <c r="A15" s="5" t="s">
        <v>45</v>
      </c>
      <c r="B15" s="4">
        <f t="shared" si="3"/>
        <v>9.6943550565875558E-3</v>
      </c>
      <c r="C15" s="45">
        <f t="shared" si="4"/>
        <v>-0.36686714051394209</v>
      </c>
      <c r="D15" s="45">
        <f t="shared" si="5"/>
        <v>0.16697503943304559</v>
      </c>
      <c r="E15" s="4">
        <f t="shared" si="6"/>
        <v>1.9808313328117944E-2</v>
      </c>
    </row>
    <row r="16" spans="1:102" x14ac:dyDescent="0.25">
      <c r="A16" s="5" t="s">
        <v>223</v>
      </c>
      <c r="B16" s="4">
        <f t="shared" si="3"/>
        <v>-3.4367839291202795E-3</v>
      </c>
      <c r="C16" s="45">
        <f t="shared" si="4"/>
        <v>-0.24646225846345537</v>
      </c>
      <c r="D16" s="45">
        <f t="shared" si="5"/>
        <v>6.2269293632898126E-2</v>
      </c>
      <c r="E16" s="4">
        <f t="shared" si="6"/>
        <v>-8.5222051584790126E-3</v>
      </c>
    </row>
    <row r="17" spans="1:5" x14ac:dyDescent="0.25">
      <c r="A17" s="5" t="s">
        <v>224</v>
      </c>
      <c r="B17" s="4">
        <f t="shared" si="3"/>
        <v>1.675415066704522E-2</v>
      </c>
      <c r="C17" s="45">
        <f t="shared" si="4"/>
        <v>-0.18579273273960428</v>
      </c>
      <c r="D17" s="45">
        <f t="shared" si="5"/>
        <v>5.6878949808430557E-2</v>
      </c>
      <c r="E17" s="4">
        <f t="shared" si="6"/>
        <v>9.9000652265370803E-3</v>
      </c>
    </row>
    <row r="19" spans="1:5" x14ac:dyDescent="0.25">
      <c r="A19" s="24" t="s">
        <v>261</v>
      </c>
    </row>
  </sheetData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69"/>
  <sheetViews>
    <sheetView zoomScale="46" zoomScaleNormal="46" workbookViewId="0">
      <pane xSplit="1" topLeftCell="O1" activePane="topRight" state="frozen"/>
      <selection activeCell="A24" sqref="A24"/>
      <selection pane="topRight" activeCell="A25" sqref="A25"/>
    </sheetView>
  </sheetViews>
  <sheetFormatPr defaultColWidth="10.7109375" defaultRowHeight="16.5" customHeight="1" x14ac:dyDescent="0.25"/>
  <cols>
    <col min="1" max="1" width="47.140625" style="6" customWidth="1"/>
    <col min="2" max="22" width="10.7109375" style="6"/>
    <col min="23" max="23" width="10.7109375" style="7"/>
    <col min="24" max="16384" width="10.7109375" style="6"/>
  </cols>
  <sheetData>
    <row r="1" spans="1:74" ht="26.25" x14ac:dyDescent="0.4">
      <c r="A1" s="1" t="s">
        <v>28</v>
      </c>
    </row>
    <row r="4" spans="1:74" ht="16.5" customHeight="1" x14ac:dyDescent="0.25">
      <c r="A4" s="8" t="s">
        <v>29</v>
      </c>
    </row>
    <row r="5" spans="1:74" ht="16.5" customHeight="1" x14ac:dyDescent="0.25">
      <c r="A5" s="6" t="s">
        <v>30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</row>
    <row r="6" spans="1:74" ht="16.5" customHeight="1" x14ac:dyDescent="0.25">
      <c r="A6" s="6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</row>
    <row r="7" spans="1:74" s="12" customFormat="1" ht="16.5" customHeight="1" x14ac:dyDescent="0.25">
      <c r="A7" s="12" t="s">
        <v>35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3"/>
    </row>
    <row r="8" spans="1:74" s="12" customFormat="1" ht="16.5" customHeight="1" x14ac:dyDescent="0.25">
      <c r="B8" s="12">
        <v>2011</v>
      </c>
      <c r="F8" s="12">
        <v>2012</v>
      </c>
      <c r="J8" s="12">
        <v>2013</v>
      </c>
      <c r="N8" s="12">
        <v>2014</v>
      </c>
      <c r="R8" s="12">
        <v>2015</v>
      </c>
      <c r="V8" s="12">
        <v>2016</v>
      </c>
      <c r="W8" s="13"/>
    </row>
    <row r="9" spans="1:74" s="12" customFormat="1" ht="16.5" customHeight="1" x14ac:dyDescent="0.25">
      <c r="B9" s="12">
        <v>1</v>
      </c>
      <c r="C9" s="12">
        <v>2</v>
      </c>
      <c r="D9" s="12">
        <v>3</v>
      </c>
      <c r="E9" s="12">
        <v>4</v>
      </c>
      <c r="F9" s="12">
        <v>1</v>
      </c>
      <c r="G9" s="12">
        <v>2</v>
      </c>
      <c r="H9" s="12">
        <v>3</v>
      </c>
      <c r="I9" s="12">
        <v>4</v>
      </c>
      <c r="J9" s="12">
        <v>1</v>
      </c>
      <c r="K9" s="12">
        <v>2</v>
      </c>
      <c r="L9" s="12">
        <v>3</v>
      </c>
      <c r="M9" s="12">
        <v>4</v>
      </c>
      <c r="N9" s="12">
        <v>1</v>
      </c>
      <c r="O9" s="12">
        <v>2</v>
      </c>
      <c r="P9" s="12">
        <v>3</v>
      </c>
      <c r="Q9" s="12">
        <v>4</v>
      </c>
      <c r="R9" s="12">
        <v>1</v>
      </c>
      <c r="S9" s="12">
        <v>2</v>
      </c>
      <c r="T9" s="12">
        <v>3</v>
      </c>
      <c r="U9" s="12">
        <v>4</v>
      </c>
      <c r="V9" s="12">
        <v>1</v>
      </c>
      <c r="W9" s="13">
        <v>2</v>
      </c>
    </row>
    <row r="10" spans="1:74" s="12" customFormat="1" ht="16.5" customHeight="1" x14ac:dyDescent="0.25">
      <c r="A10" s="6" t="s">
        <v>32</v>
      </c>
      <c r="B10" s="7">
        <f>B17/B$22</f>
        <v>2.1263878675699999E-2</v>
      </c>
      <c r="C10" s="7">
        <f t="shared" ref="C10:W14" si="0">C17/C$22</f>
        <v>3.8795081520496329E-2</v>
      </c>
      <c r="D10" s="7">
        <f t="shared" si="0"/>
        <v>2.7912327364605114E-2</v>
      </c>
      <c r="E10" s="7">
        <f t="shared" si="0"/>
        <v>1.3599710281832014E-2</v>
      </c>
      <c r="F10" s="7">
        <f t="shared" si="0"/>
        <v>1.9240963687848129E-2</v>
      </c>
      <c r="G10" s="7">
        <f t="shared" si="0"/>
        <v>4.0512488871525393E-2</v>
      </c>
      <c r="H10" s="7">
        <f t="shared" si="0"/>
        <v>2.4088460742615444E-2</v>
      </c>
      <c r="I10" s="7">
        <f t="shared" si="0"/>
        <v>1.2342858936811878E-2</v>
      </c>
      <c r="J10" s="7">
        <f t="shared" si="0"/>
        <v>1.9264585460863785E-2</v>
      </c>
      <c r="K10" s="7">
        <f t="shared" si="0"/>
        <v>4.104672313675637E-2</v>
      </c>
      <c r="L10" s="7">
        <f t="shared" si="0"/>
        <v>2.1702529993194081E-2</v>
      </c>
      <c r="M10" s="7">
        <f t="shared" si="0"/>
        <v>1.0883801397399896E-2</v>
      </c>
      <c r="N10" s="7">
        <f t="shared" si="0"/>
        <v>1.9529929501608773E-2</v>
      </c>
      <c r="O10" s="7">
        <f t="shared" si="0"/>
        <v>4.1132071388023508E-2</v>
      </c>
      <c r="P10" s="7">
        <f t="shared" si="0"/>
        <v>2.514265160581098E-2</v>
      </c>
      <c r="Q10" s="7">
        <f t="shared" si="0"/>
        <v>1.1294593420980976E-2</v>
      </c>
      <c r="R10" s="7">
        <f t="shared" si="0"/>
        <v>2.2124081709880859E-2</v>
      </c>
      <c r="S10" s="7">
        <f t="shared" si="0"/>
        <v>3.8669182602264297E-2</v>
      </c>
      <c r="T10" s="7">
        <f t="shared" si="0"/>
        <v>2.1811747084321566E-2</v>
      </c>
      <c r="U10" s="7">
        <f t="shared" si="0"/>
        <v>1.2352175216219058E-2</v>
      </c>
      <c r="V10" s="7">
        <f t="shared" si="0"/>
        <v>2.5465942001977555E-2</v>
      </c>
      <c r="W10" s="7">
        <f t="shared" si="0"/>
        <v>3.6068775206849181E-2</v>
      </c>
    </row>
    <row r="11" spans="1:74" s="12" customFormat="1" ht="16.5" customHeight="1" x14ac:dyDescent="0.25">
      <c r="A11" s="6" t="s">
        <v>33</v>
      </c>
      <c r="B11" s="7">
        <f>B18/B$22</f>
        <v>9.0754672662238745E-2</v>
      </c>
      <c r="C11" s="7">
        <f t="shared" si="0"/>
        <v>9.3070441773093815E-2</v>
      </c>
      <c r="D11" s="7">
        <f t="shared" si="0"/>
        <v>0.1006835178451749</v>
      </c>
      <c r="E11" s="7">
        <f t="shared" si="0"/>
        <v>9.8962158787712126E-2</v>
      </c>
      <c r="F11" s="7">
        <f t="shared" si="0"/>
        <v>8.8893357411711879E-2</v>
      </c>
      <c r="G11" s="7">
        <f t="shared" si="0"/>
        <v>9.094071937586326E-2</v>
      </c>
      <c r="H11" s="7">
        <f t="shared" si="0"/>
        <v>9.615387823450347E-2</v>
      </c>
      <c r="I11" s="7">
        <f t="shared" si="0"/>
        <v>8.8505148307885848E-2</v>
      </c>
      <c r="J11" s="7">
        <f t="shared" si="0"/>
        <v>8.9631290512143746E-2</v>
      </c>
      <c r="K11" s="7">
        <f t="shared" si="0"/>
        <v>8.5728690634476287E-2</v>
      </c>
      <c r="L11" s="7">
        <f t="shared" si="0"/>
        <v>9.5334995453594265E-2</v>
      </c>
      <c r="M11" s="7">
        <f t="shared" si="0"/>
        <v>9.0346750904001114E-2</v>
      </c>
      <c r="N11" s="7">
        <f t="shared" si="0"/>
        <v>8.3034547858698848E-2</v>
      </c>
      <c r="O11" s="7">
        <f t="shared" si="0"/>
        <v>7.8116928786745407E-2</v>
      </c>
      <c r="P11" s="7">
        <f t="shared" si="0"/>
        <v>8.8372774308190086E-2</v>
      </c>
      <c r="Q11" s="7">
        <f t="shared" si="0"/>
        <v>8.5034357254869811E-2</v>
      </c>
      <c r="R11" s="7">
        <f t="shared" si="0"/>
        <v>7.81146565480451E-2</v>
      </c>
      <c r="S11" s="7">
        <f t="shared" si="0"/>
        <v>7.678093295721003E-2</v>
      </c>
      <c r="T11" s="7">
        <f t="shared" si="0"/>
        <v>8.2268794367425249E-2</v>
      </c>
      <c r="U11" s="7">
        <f t="shared" si="0"/>
        <v>8.1387917612029112E-2</v>
      </c>
      <c r="V11" s="7">
        <f t="shared" si="0"/>
        <v>7.2874622631374703E-2</v>
      </c>
      <c r="W11" s="7">
        <f t="shared" si="0"/>
        <v>7.813304829996208E-2</v>
      </c>
    </row>
    <row r="12" spans="1:74" s="12" customFormat="1" ht="16.5" customHeight="1" x14ac:dyDescent="0.25">
      <c r="A12" s="6" t="s">
        <v>15</v>
      </c>
      <c r="B12" s="7">
        <f>B19/B$22</f>
        <v>0.13979671592070347</v>
      </c>
      <c r="C12" s="7">
        <f t="shared" si="0"/>
        <v>0.1275844673143563</v>
      </c>
      <c r="D12" s="7">
        <f t="shared" si="0"/>
        <v>0.13314721944853142</v>
      </c>
      <c r="E12" s="7">
        <f t="shared" si="0"/>
        <v>0.13246697781150482</v>
      </c>
      <c r="F12" s="7">
        <f t="shared" si="0"/>
        <v>0.13666926717026187</v>
      </c>
      <c r="G12" s="7">
        <f t="shared" si="0"/>
        <v>0.12394798563096614</v>
      </c>
      <c r="H12" s="7">
        <f t="shared" si="0"/>
        <v>0.12951109023721874</v>
      </c>
      <c r="I12" s="7">
        <f t="shared" si="0"/>
        <v>0.13030282702854903</v>
      </c>
      <c r="J12" s="7">
        <f t="shared" si="0"/>
        <v>0.13010784614367549</v>
      </c>
      <c r="K12" s="7">
        <f t="shared" si="0"/>
        <v>0.12387830242326685</v>
      </c>
      <c r="L12" s="7">
        <f t="shared" si="0"/>
        <v>0.13183491098013281</v>
      </c>
      <c r="M12" s="7">
        <f t="shared" si="0"/>
        <v>0.13560437738875544</v>
      </c>
      <c r="N12" s="7">
        <f t="shared" si="0"/>
        <v>0.13530854166290124</v>
      </c>
      <c r="O12" s="7">
        <f t="shared" si="0"/>
        <v>0.13035363413775386</v>
      </c>
      <c r="P12" s="7">
        <f t="shared" si="0"/>
        <v>0.13626031227582328</v>
      </c>
      <c r="Q12" s="7">
        <f t="shared" si="0"/>
        <v>0.1394189696207154</v>
      </c>
      <c r="R12" s="7">
        <f t="shared" si="0"/>
        <v>0.13268554663462173</v>
      </c>
      <c r="S12" s="7">
        <f t="shared" si="0"/>
        <v>0.12724987345035679</v>
      </c>
      <c r="T12" s="7">
        <f t="shared" si="0"/>
        <v>0.13417311317787251</v>
      </c>
      <c r="U12" s="7">
        <f t="shared" si="0"/>
        <v>0.13456639381881638</v>
      </c>
      <c r="V12" s="7">
        <f t="shared" si="0"/>
        <v>0.13033002352456266</v>
      </c>
      <c r="W12" s="7">
        <f t="shared" si="0"/>
        <v>0.12894079872626391</v>
      </c>
    </row>
    <row r="13" spans="1:74" s="12" customFormat="1" ht="16.5" customHeight="1" x14ac:dyDescent="0.25">
      <c r="A13" s="6" t="s">
        <v>16</v>
      </c>
      <c r="B13" s="7">
        <f>B20/B$22</f>
        <v>3.6906466573281893E-2</v>
      </c>
      <c r="C13" s="7">
        <f t="shared" si="0"/>
        <v>3.952850574801927E-2</v>
      </c>
      <c r="D13" s="7">
        <f t="shared" si="0"/>
        <v>3.851337157407133E-2</v>
      </c>
      <c r="E13" s="7">
        <f t="shared" si="0"/>
        <v>3.7437499917382731E-2</v>
      </c>
      <c r="F13" s="7">
        <f t="shared" si="0"/>
        <v>3.8072992810175371E-2</v>
      </c>
      <c r="G13" s="7">
        <f t="shared" si="0"/>
        <v>4.0526703108941617E-2</v>
      </c>
      <c r="H13" s="7">
        <f t="shared" si="0"/>
        <v>3.8691675715592885E-2</v>
      </c>
      <c r="I13" s="7">
        <f t="shared" si="0"/>
        <v>3.7911361200626173E-2</v>
      </c>
      <c r="J13" s="7">
        <f t="shared" si="0"/>
        <v>3.8985496246630433E-2</v>
      </c>
      <c r="K13" s="7">
        <f t="shared" si="0"/>
        <v>4.2521929678483443E-2</v>
      </c>
      <c r="L13" s="7">
        <f t="shared" si="0"/>
        <v>4.1580712890614963E-2</v>
      </c>
      <c r="M13" s="7">
        <f t="shared" si="0"/>
        <v>4.0618322041095778E-2</v>
      </c>
      <c r="N13" s="7">
        <f t="shared" si="0"/>
        <v>4.1553638842215954E-2</v>
      </c>
      <c r="O13" s="7">
        <f t="shared" si="0"/>
        <v>4.3592699885302684E-2</v>
      </c>
      <c r="P13" s="7">
        <f t="shared" si="0"/>
        <v>4.0292250992052643E-2</v>
      </c>
      <c r="Q13" s="7">
        <f t="shared" si="0"/>
        <v>3.9108726648820431E-2</v>
      </c>
      <c r="R13" s="7">
        <f t="shared" si="0"/>
        <v>4.0326565016470799E-2</v>
      </c>
      <c r="S13" s="7">
        <f t="shared" si="0"/>
        <v>4.3215055465817755E-2</v>
      </c>
      <c r="T13" s="7">
        <f t="shared" si="0"/>
        <v>3.9757696155037006E-2</v>
      </c>
      <c r="U13" s="7">
        <f t="shared" si="0"/>
        <v>3.866032979243185E-2</v>
      </c>
      <c r="V13" s="7">
        <f t="shared" si="0"/>
        <v>3.9019422562971508E-2</v>
      </c>
      <c r="W13" s="7">
        <f t="shared" si="0"/>
        <v>4.1567824032611424E-2</v>
      </c>
    </row>
    <row r="14" spans="1:74" s="12" customFormat="1" ht="16.5" customHeight="1" x14ac:dyDescent="0.25">
      <c r="A14" s="6" t="s">
        <v>17</v>
      </c>
      <c r="B14" s="7">
        <f>B21/B$22</f>
        <v>0.71127826616807588</v>
      </c>
      <c r="C14" s="7">
        <f t="shared" si="0"/>
        <v>0.70102150364403437</v>
      </c>
      <c r="D14" s="7">
        <f t="shared" si="0"/>
        <v>0.69974356376761715</v>
      </c>
      <c r="E14" s="7">
        <f t="shared" si="0"/>
        <v>0.71753365320156837</v>
      </c>
      <c r="F14" s="7">
        <f t="shared" si="0"/>
        <v>0.71712341892000275</v>
      </c>
      <c r="G14" s="7">
        <f t="shared" si="0"/>
        <v>0.70407210301270362</v>
      </c>
      <c r="H14" s="7">
        <f t="shared" si="0"/>
        <v>0.71155489507006942</v>
      </c>
      <c r="I14" s="7">
        <f t="shared" si="0"/>
        <v>0.73093780452612711</v>
      </c>
      <c r="J14" s="7">
        <f t="shared" si="0"/>
        <v>0.72201078163668653</v>
      </c>
      <c r="K14" s="7">
        <f t="shared" si="0"/>
        <v>0.70682435412701705</v>
      </c>
      <c r="L14" s="7">
        <f t="shared" si="0"/>
        <v>0.70954685068246381</v>
      </c>
      <c r="M14" s="7">
        <f t="shared" si="0"/>
        <v>0.72254674826874776</v>
      </c>
      <c r="N14" s="7">
        <f t="shared" si="0"/>
        <v>0.72057334213457513</v>
      </c>
      <c r="O14" s="7">
        <f t="shared" si="0"/>
        <v>0.70680466580217449</v>
      </c>
      <c r="P14" s="7">
        <f t="shared" si="0"/>
        <v>0.70993201081812307</v>
      </c>
      <c r="Q14" s="7">
        <f t="shared" si="0"/>
        <v>0.7251433530546133</v>
      </c>
      <c r="R14" s="7">
        <f t="shared" si="0"/>
        <v>0.72674915009098151</v>
      </c>
      <c r="S14" s="7">
        <f t="shared" si="0"/>
        <v>0.71408495552435103</v>
      </c>
      <c r="T14" s="7">
        <f t="shared" si="0"/>
        <v>0.72198864921534367</v>
      </c>
      <c r="U14" s="7">
        <f t="shared" si="0"/>
        <v>0.73303318356050362</v>
      </c>
      <c r="V14" s="7">
        <f t="shared" si="0"/>
        <v>0.73230998927911362</v>
      </c>
      <c r="W14" s="7">
        <f t="shared" si="0"/>
        <v>0.71528955373431347</v>
      </c>
    </row>
    <row r="15" spans="1:74" s="12" customFormat="1" ht="16.5" customHeight="1" x14ac:dyDescent="0.25">
      <c r="W15" s="13"/>
    </row>
    <row r="16" spans="1:74" s="12" customFormat="1" ht="16.5" customHeight="1" x14ac:dyDescent="0.25">
      <c r="W16" s="13"/>
    </row>
    <row r="17" spans="1:143" ht="16.5" customHeight="1" x14ac:dyDescent="0.25">
      <c r="A17" s="6" t="s">
        <v>32</v>
      </c>
      <c r="B17" s="14">
        <v>13513.852000000001</v>
      </c>
      <c r="C17" s="14">
        <v>26482.348999999998</v>
      </c>
      <c r="D17" s="14">
        <v>19470.967000000001</v>
      </c>
      <c r="E17" s="14">
        <v>9637.7309999999998</v>
      </c>
      <c r="F17" s="14">
        <v>13307.373</v>
      </c>
      <c r="G17" s="14">
        <v>30020.467000000001</v>
      </c>
      <c r="H17" s="14">
        <v>17937.624</v>
      </c>
      <c r="I17" s="14">
        <v>9326.1260000000002</v>
      </c>
      <c r="J17" s="14">
        <v>14437.463</v>
      </c>
      <c r="K17" s="14">
        <v>33085.815999999999</v>
      </c>
      <c r="L17" s="14">
        <v>17623.169999999998</v>
      </c>
      <c r="M17" s="14">
        <v>8962.2000000000007</v>
      </c>
      <c r="N17" s="14">
        <v>15915.87</v>
      </c>
      <c r="O17" s="14">
        <v>35370.447</v>
      </c>
      <c r="P17" s="14">
        <v>21814.665000000001</v>
      </c>
      <c r="Q17" s="14">
        <v>9914.4979999999996</v>
      </c>
      <c r="R17" s="14">
        <v>18973.029750000002</v>
      </c>
      <c r="S17" s="14">
        <v>34920.781750000002</v>
      </c>
      <c r="T17" s="14">
        <v>19788.065750000002</v>
      </c>
      <c r="U17" s="14">
        <v>11388.12275</v>
      </c>
      <c r="V17" s="14">
        <v>23231</v>
      </c>
      <c r="W17" s="14">
        <v>35019</v>
      </c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</row>
    <row r="18" spans="1:143" ht="16.5" customHeight="1" x14ac:dyDescent="0.25">
      <c r="A18" s="6" t="s">
        <v>33</v>
      </c>
      <c r="B18" s="14">
        <v>57677.398999999998</v>
      </c>
      <c r="C18" s="14">
        <v>63531.866000000002</v>
      </c>
      <c r="D18" s="14">
        <v>70234.395999999993</v>
      </c>
      <c r="E18" s="14">
        <v>70131.69</v>
      </c>
      <c r="F18" s="14">
        <v>61480.135999999999</v>
      </c>
      <c r="G18" s="14">
        <v>67388.672999999995</v>
      </c>
      <c r="H18" s="14">
        <v>71601.591</v>
      </c>
      <c r="I18" s="14">
        <v>66873.498999999996</v>
      </c>
      <c r="J18" s="14">
        <v>67172.399999999994</v>
      </c>
      <c r="K18" s="14">
        <v>69101.83</v>
      </c>
      <c r="L18" s="14">
        <v>77415.16</v>
      </c>
      <c r="M18" s="14">
        <v>74395.482000000004</v>
      </c>
      <c r="N18" s="14">
        <v>67668.808999999994</v>
      </c>
      <c r="O18" s="14">
        <v>67174.606</v>
      </c>
      <c r="P18" s="14">
        <v>76675.384000000005</v>
      </c>
      <c r="Q18" s="14">
        <v>74643.941000000006</v>
      </c>
      <c r="R18" s="14">
        <v>66989.072</v>
      </c>
      <c r="S18" s="14">
        <v>69338.165999999997</v>
      </c>
      <c r="T18" s="14">
        <v>74635.942999999999</v>
      </c>
      <c r="U18" s="14">
        <v>75035.820000000007</v>
      </c>
      <c r="V18" s="14">
        <v>66479</v>
      </c>
      <c r="W18" s="14">
        <v>75859</v>
      </c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</row>
    <row r="19" spans="1:143" ht="16.5" customHeight="1" x14ac:dyDescent="0.25">
      <c r="A19" s="6" t="s">
        <v>15</v>
      </c>
      <c r="B19" s="14">
        <v>88845.133000000002</v>
      </c>
      <c r="C19" s="14">
        <v>87091.875</v>
      </c>
      <c r="D19" s="14">
        <v>92880.292000000001</v>
      </c>
      <c r="E19" s="14">
        <v>93875.61</v>
      </c>
      <c r="F19" s="14">
        <v>94522.756000000008</v>
      </c>
      <c r="G19" s="14">
        <v>91847.638000000006</v>
      </c>
      <c r="H19" s="14">
        <v>96441.248999999996</v>
      </c>
      <c r="I19" s="14">
        <v>98455.357000000004</v>
      </c>
      <c r="J19" s="14">
        <v>97506.755000000005</v>
      </c>
      <c r="K19" s="14">
        <v>99852.422000000006</v>
      </c>
      <c r="L19" s="14">
        <v>107054.295</v>
      </c>
      <c r="M19" s="14">
        <v>111662.599</v>
      </c>
      <c r="N19" s="14">
        <v>110269.37700000001</v>
      </c>
      <c r="O19" s="14">
        <v>112094.192</v>
      </c>
      <c r="P19" s="14">
        <v>118224.327</v>
      </c>
      <c r="Q19" s="14">
        <v>122383.254</v>
      </c>
      <c r="R19" s="14">
        <v>113787.63</v>
      </c>
      <c r="S19" s="14">
        <v>114914.895</v>
      </c>
      <c r="T19" s="14">
        <v>121724.609</v>
      </c>
      <c r="U19" s="14">
        <v>124063.86599999999</v>
      </c>
      <c r="V19" s="14">
        <v>118892</v>
      </c>
      <c r="W19" s="14">
        <v>125188</v>
      </c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</row>
    <row r="20" spans="1:143" ht="16.5" customHeight="1" x14ac:dyDescent="0.25">
      <c r="A20" s="6" t="s">
        <v>16</v>
      </c>
      <c r="B20" s="14">
        <v>23455.200000000001</v>
      </c>
      <c r="C20" s="14">
        <v>26983</v>
      </c>
      <c r="D20" s="14">
        <v>26866</v>
      </c>
      <c r="E20" s="14">
        <v>26530.9</v>
      </c>
      <c r="F20" s="14">
        <v>26331.919999999998</v>
      </c>
      <c r="G20" s="14">
        <v>30031</v>
      </c>
      <c r="H20" s="14">
        <v>28812</v>
      </c>
      <c r="I20" s="14">
        <v>28645.4</v>
      </c>
      <c r="J20" s="14">
        <v>29216.91</v>
      </c>
      <c r="K20" s="14">
        <v>34274.910000000003</v>
      </c>
      <c r="L20" s="14">
        <v>33764.910000000003</v>
      </c>
      <c r="M20" s="14">
        <v>33446.910000000003</v>
      </c>
      <c r="N20" s="14">
        <v>33864.04</v>
      </c>
      <c r="O20" s="14">
        <v>37486.400000000001</v>
      </c>
      <c r="P20" s="14">
        <v>34959</v>
      </c>
      <c r="Q20" s="14">
        <v>34330</v>
      </c>
      <c r="R20" s="14">
        <v>34583</v>
      </c>
      <c r="S20" s="14">
        <v>39026</v>
      </c>
      <c r="T20" s="14">
        <v>36069</v>
      </c>
      <c r="U20" s="14">
        <v>35643</v>
      </c>
      <c r="V20" s="14">
        <v>35595</v>
      </c>
      <c r="W20" s="14">
        <v>40358</v>
      </c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</row>
    <row r="21" spans="1:143" ht="16.5" customHeight="1" x14ac:dyDescent="0.25">
      <c r="A21" s="6" t="s">
        <v>17</v>
      </c>
      <c r="B21" s="14">
        <v>452039.31824519578</v>
      </c>
      <c r="C21" s="14">
        <v>478532.21048647456</v>
      </c>
      <c r="D21" s="14">
        <v>488124.249211077</v>
      </c>
      <c r="E21" s="14">
        <v>508495.8568744181</v>
      </c>
      <c r="F21" s="14">
        <v>495974.57681554445</v>
      </c>
      <c r="G21" s="14">
        <v>521729.81524641701</v>
      </c>
      <c r="H21" s="14">
        <v>529863.83395373938</v>
      </c>
      <c r="I21" s="14">
        <v>552288.42021707445</v>
      </c>
      <c r="J21" s="14">
        <v>541096.71690871404</v>
      </c>
      <c r="K21" s="14">
        <v>569737.57556845853</v>
      </c>
      <c r="L21" s="14">
        <v>576175.44021195127</v>
      </c>
      <c r="M21" s="14">
        <v>594976.72099025745</v>
      </c>
      <c r="N21" s="14">
        <v>587229.54621698463</v>
      </c>
      <c r="O21" s="14">
        <v>607798.15184284188</v>
      </c>
      <c r="P21" s="14">
        <v>615962.43831316452</v>
      </c>
      <c r="Q21" s="14">
        <v>636537.50565452664</v>
      </c>
      <c r="R21" s="14">
        <v>623240.92933110311</v>
      </c>
      <c r="S21" s="14">
        <v>644865.06320317602</v>
      </c>
      <c r="T21" s="14">
        <v>655002.95809391304</v>
      </c>
      <c r="U21" s="14">
        <v>675822.00932910189</v>
      </c>
      <c r="V21" s="14">
        <v>668041</v>
      </c>
      <c r="W21" s="14">
        <v>694471.18008779408</v>
      </c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</row>
    <row r="22" spans="1:143" ht="16.5" customHeight="1" x14ac:dyDescent="0.25">
      <c r="A22" s="6" t="s">
        <v>34</v>
      </c>
      <c r="B22" s="14">
        <v>635530.90224519582</v>
      </c>
      <c r="C22" s="14">
        <v>682621.30048647453</v>
      </c>
      <c r="D22" s="14">
        <v>697575.90421107702</v>
      </c>
      <c r="E22" s="14">
        <v>708671.78787441808</v>
      </c>
      <c r="F22" s="14">
        <v>691616.76181554445</v>
      </c>
      <c r="G22" s="14">
        <v>741017.593246417</v>
      </c>
      <c r="H22" s="14">
        <v>744656.29795373941</v>
      </c>
      <c r="I22" s="14">
        <v>755588.80221707444</v>
      </c>
      <c r="J22" s="14">
        <v>749430.24490871408</v>
      </c>
      <c r="K22" s="14">
        <v>806052.55356845853</v>
      </c>
      <c r="L22" s="14">
        <v>812032.9752119513</v>
      </c>
      <c r="M22" s="14">
        <v>823443.91199025745</v>
      </c>
      <c r="N22" s="14">
        <v>814947.64221698465</v>
      </c>
      <c r="O22" s="14">
        <v>859923.7968428419</v>
      </c>
      <c r="P22" s="14">
        <v>867635.81431316445</v>
      </c>
      <c r="Q22" s="14">
        <v>877809.19865452673</v>
      </c>
      <c r="R22" s="14">
        <v>857573.66108110314</v>
      </c>
      <c r="S22" s="14">
        <v>903064.90595317609</v>
      </c>
      <c r="T22" s="14">
        <v>907220.57584391301</v>
      </c>
      <c r="U22" s="14">
        <v>921952.81807910185</v>
      </c>
      <c r="V22" s="14">
        <v>912238</v>
      </c>
      <c r="W22" s="14">
        <v>970895.18008779408</v>
      </c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</row>
    <row r="23" spans="1:143" ht="16.5" customHeight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</row>
    <row r="24" spans="1:143" ht="16.5" customHeight="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</row>
    <row r="25" spans="1:143" ht="16.5" customHeight="1" x14ac:dyDescent="0.25">
      <c r="A25" t="s">
        <v>27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</row>
    <row r="26" spans="1:143" ht="16.5" customHeight="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</row>
    <row r="27" spans="1:143" ht="16.5" customHeight="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</row>
    <row r="28" spans="1:143" ht="16.5" customHeight="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</row>
    <row r="29" spans="1:143" ht="16.5" customHeight="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</row>
    <row r="30" spans="1:143" s="15" customFormat="1" ht="16.5" customHeight="1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7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</row>
    <row r="31" spans="1:143" ht="16.5" customHeight="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</row>
    <row r="32" spans="1:143" s="15" customFormat="1" ht="16.5" customHeight="1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7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</row>
    <row r="33" spans="1:143" ht="16.5" customHeigh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</row>
    <row r="34" spans="1:143" ht="16.5" customHeight="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</row>
    <row r="35" spans="1:143" ht="16.5" customHeight="1" x14ac:dyDescent="0.25">
      <c r="A35" s="8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</row>
    <row r="36" spans="1:143" ht="16.5" customHeight="1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0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</row>
    <row r="37" spans="1:143" ht="16.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</row>
    <row r="38" spans="1:143" ht="16.5" customHeight="1" x14ac:dyDescent="0.25">
      <c r="A38" s="17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</row>
    <row r="39" spans="1:143" ht="16.5" customHeight="1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</row>
    <row r="40" spans="1:143" ht="16.5" customHeight="1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</row>
    <row r="41" spans="1:143" ht="16.5" customHeight="1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</row>
    <row r="42" spans="1:143" ht="16.5" customHeight="1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</row>
    <row r="43" spans="1:143" ht="16.5" customHeight="1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</row>
    <row r="44" spans="1:143" ht="16.5" customHeight="1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</row>
    <row r="45" spans="1:143" ht="16.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</row>
    <row r="46" spans="1:143" ht="16.5" customHeight="1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</row>
    <row r="47" spans="1:143" ht="16.5" customHeight="1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</row>
    <row r="48" spans="1:143" ht="16.5" customHeight="1" x14ac:dyDescent="0.2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</row>
    <row r="49" spans="1:143" s="15" customFormat="1" ht="16.5" customHeight="1" x14ac:dyDescent="0.2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20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</row>
    <row r="50" spans="1:143" ht="16.5" customHeight="1" x14ac:dyDescent="0.2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</row>
    <row r="51" spans="1:143" s="15" customFormat="1" ht="16.5" customHeight="1" x14ac:dyDescent="0.2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20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</row>
    <row r="54" spans="1:143" ht="16.5" customHeight="1" x14ac:dyDescent="0.25">
      <c r="A54" s="8"/>
    </row>
    <row r="55" spans="1:143" ht="16.5" customHeight="1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0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</row>
    <row r="56" spans="1:143" ht="16.5" customHeight="1" x14ac:dyDescent="0.2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</row>
    <row r="57" spans="1:143" ht="16.5" customHeight="1" x14ac:dyDescent="0.25">
      <c r="A57" s="17"/>
    </row>
    <row r="58" spans="1:143" ht="16.5" customHeight="1" x14ac:dyDescent="0.2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</row>
    <row r="59" spans="1:143" ht="16.5" customHeight="1" x14ac:dyDescent="0.2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</row>
    <row r="60" spans="1:143" ht="16.5" customHeight="1" x14ac:dyDescent="0.2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</row>
    <row r="61" spans="1:143" ht="16.5" customHeight="1" x14ac:dyDescent="0.2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</row>
    <row r="62" spans="1:143" ht="16.5" customHeight="1" x14ac:dyDescent="0.2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</row>
    <row r="63" spans="1:143" ht="16.5" customHeight="1" x14ac:dyDescent="0.2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</row>
    <row r="64" spans="1:143" ht="16.5" customHeight="1" x14ac:dyDescent="0.2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</row>
    <row r="65" spans="2:130" ht="16.5" customHeight="1" x14ac:dyDescent="0.2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</row>
    <row r="66" spans="2:130" ht="16.5" customHeight="1" x14ac:dyDescent="0.2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</row>
    <row r="67" spans="2:130" ht="16.5" customHeight="1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</row>
    <row r="68" spans="2:130" ht="16.5" customHeight="1" x14ac:dyDescent="0.2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</row>
    <row r="69" spans="2:130" s="15" customFormat="1" ht="16.5" customHeight="1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0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</row>
  </sheetData>
  <printOptions gridLines="1"/>
  <pageMargins left="0.78740157480314965" right="0.78740157480314965" top="0.78740157480314965" bottom="0.78740157480314965" header="0.31496062992125984" footer="0.31496062992125984"/>
  <pageSetup paperSize="9" scale="79" fitToHeight="2" orientation="landscape" r:id="rId1"/>
  <headerFooter>
    <oddFooter>&amp;L&amp;"Arial,Regular"&amp;10&amp;A&amp;R&amp;"Arial,Regular"&amp;10Statistics South Africa</oddFooter>
  </headerFooter>
  <rowBreaks count="1" manualBreakCount="1">
    <brk id="52" min="13" max="22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59" zoomScaleNormal="59" workbookViewId="0"/>
  </sheetViews>
  <sheetFormatPr defaultRowHeight="15" x14ac:dyDescent="0.25"/>
  <cols>
    <col min="1" max="1" width="9.140625" style="30"/>
    <col min="2" max="16384" width="9.140625" style="40"/>
  </cols>
  <sheetData>
    <row r="1" spans="1:11" ht="26.25" x14ac:dyDescent="0.4">
      <c r="A1" s="1" t="s">
        <v>274</v>
      </c>
    </row>
    <row r="3" spans="1:11" x14ac:dyDescent="0.25">
      <c r="B3" s="40" t="s">
        <v>173</v>
      </c>
      <c r="C3" s="40" t="s">
        <v>160</v>
      </c>
      <c r="D3" s="40" t="s">
        <v>164</v>
      </c>
      <c r="E3" s="40" t="s">
        <v>177</v>
      </c>
      <c r="F3" s="40" t="s">
        <v>231</v>
      </c>
      <c r="G3" s="40" t="s">
        <v>173</v>
      </c>
      <c r="H3" s="40" t="s">
        <v>160</v>
      </c>
      <c r="I3" s="40" t="s">
        <v>164</v>
      </c>
      <c r="J3" s="40" t="s">
        <v>177</v>
      </c>
      <c r="K3" s="40" t="s">
        <v>231</v>
      </c>
    </row>
    <row r="4" spans="1:11" x14ac:dyDescent="0.25">
      <c r="A4" s="30">
        <v>2001</v>
      </c>
      <c r="B4" s="4">
        <f>G4/100</f>
        <v>1.6578179666289543E-2</v>
      </c>
      <c r="C4" s="4">
        <f t="shared" ref="C4:F18" si="0">H4/100</f>
        <v>8.2983744105564056E-2</v>
      </c>
      <c r="D4" s="4">
        <f t="shared" si="0"/>
        <v>4.8239662642031646E-2</v>
      </c>
      <c r="E4" s="4">
        <f t="shared" si="0"/>
        <v>5.0919842312747508E-2</v>
      </c>
      <c r="F4" s="4">
        <f t="shared" si="0"/>
        <v>2.7000000026392287E-2</v>
      </c>
      <c r="G4" s="40">
        <v>1.6578179666289543</v>
      </c>
      <c r="H4" s="40">
        <v>8.2983744105564057</v>
      </c>
      <c r="I4" s="40">
        <v>4.8239662642031647</v>
      </c>
      <c r="J4" s="40">
        <v>5.0919842312747505</v>
      </c>
      <c r="K4" s="40">
        <v>2.7000000026392286</v>
      </c>
    </row>
    <row r="5" spans="1:11" x14ac:dyDescent="0.25">
      <c r="A5" s="30">
        <v>2002</v>
      </c>
      <c r="B5" s="4">
        <f t="shared" ref="B5:B18" si="1">G5/100</f>
        <v>3.0531609195401047E-2</v>
      </c>
      <c r="C5" s="4">
        <f t="shared" si="0"/>
        <v>9.0909090905725798E-2</v>
      </c>
      <c r="D5" s="4">
        <f t="shared" si="0"/>
        <v>3.8039753212355691E-2</v>
      </c>
      <c r="E5" s="4">
        <f t="shared" si="0"/>
        <v>4.7436698968428746E-2</v>
      </c>
      <c r="F5" s="4">
        <f t="shared" si="0"/>
        <v>3.7003744032864321E-2</v>
      </c>
      <c r="G5" s="40">
        <v>3.0531609195401046</v>
      </c>
      <c r="H5" s="40">
        <v>9.0909090905725805</v>
      </c>
      <c r="I5" s="40">
        <v>3.8039753212355691</v>
      </c>
      <c r="J5" s="40">
        <v>4.7436698968428743</v>
      </c>
      <c r="K5" s="40">
        <v>3.7003744032864319</v>
      </c>
    </row>
    <row r="6" spans="1:11" x14ac:dyDescent="0.25">
      <c r="A6" s="30">
        <v>2003</v>
      </c>
      <c r="B6" s="4">
        <f t="shared" si="1"/>
        <v>1.1403190458226504E-2</v>
      </c>
      <c r="C6" s="4">
        <f t="shared" si="0"/>
        <v>0.1001997336875344</v>
      </c>
      <c r="D6" s="4">
        <f t="shared" si="0"/>
        <v>7.8603814752592746E-2</v>
      </c>
      <c r="E6" s="4">
        <f t="shared" si="0"/>
        <v>7.2958543311196708E-2</v>
      </c>
      <c r="F6" s="4">
        <f t="shared" si="0"/>
        <v>2.9490754657419273E-2</v>
      </c>
      <c r="G6" s="40">
        <v>1.1403190458226504</v>
      </c>
      <c r="H6" s="40">
        <v>10.01997336875344</v>
      </c>
      <c r="I6" s="40">
        <v>7.860381475259274</v>
      </c>
      <c r="J6" s="40">
        <v>7.2958543311196706</v>
      </c>
      <c r="K6" s="40">
        <v>2.9490754657419274</v>
      </c>
    </row>
    <row r="7" spans="1:11" x14ac:dyDescent="0.25">
      <c r="A7" s="30">
        <v>2004</v>
      </c>
      <c r="B7" s="4">
        <f t="shared" si="1"/>
        <v>5.7608807259759087E-2</v>
      </c>
      <c r="C7" s="4">
        <f t="shared" si="0"/>
        <v>0.10075642965487447</v>
      </c>
      <c r="D7" s="4">
        <f t="shared" si="0"/>
        <v>7.9229366131262816E-2</v>
      </c>
      <c r="E7" s="4">
        <f t="shared" si="0"/>
        <v>7.1759491922491925E-2</v>
      </c>
      <c r="F7" s="4">
        <f t="shared" si="0"/>
        <v>4.5545599082035725E-2</v>
      </c>
      <c r="G7" s="40">
        <v>5.7608807259759089</v>
      </c>
      <c r="H7" s="40">
        <v>10.075642965487447</v>
      </c>
      <c r="I7" s="40">
        <v>7.9229366131262822</v>
      </c>
      <c r="J7" s="40">
        <v>7.1759491922491918</v>
      </c>
      <c r="K7" s="40">
        <v>4.5545599082035721</v>
      </c>
    </row>
    <row r="8" spans="1:11" x14ac:dyDescent="0.25">
      <c r="A8" s="30">
        <v>2005</v>
      </c>
      <c r="B8" s="4">
        <f t="shared" si="1"/>
        <v>3.202051526983922E-2</v>
      </c>
      <c r="C8" s="4">
        <f t="shared" si="0"/>
        <v>0.11352391423494951</v>
      </c>
      <c r="D8" s="4">
        <f t="shared" si="0"/>
        <v>9.284831507372189E-2</v>
      </c>
      <c r="E8" s="4">
        <f t="shared" si="0"/>
        <v>6.3761870270434576E-2</v>
      </c>
      <c r="F8" s="4">
        <f t="shared" si="0"/>
        <v>5.2770519707346752E-2</v>
      </c>
      <c r="G8" s="40">
        <v>3.2020515269839223</v>
      </c>
      <c r="H8" s="40">
        <v>11.35239142349495</v>
      </c>
      <c r="I8" s="40">
        <v>9.2848315073721892</v>
      </c>
      <c r="J8" s="40">
        <v>6.3761870270434571</v>
      </c>
      <c r="K8" s="40">
        <v>5.277051970734675</v>
      </c>
    </row>
    <row r="9" spans="1:11" x14ac:dyDescent="0.25">
      <c r="A9" s="30">
        <v>2006</v>
      </c>
      <c r="B9" s="4">
        <f t="shared" si="1"/>
        <v>3.9605020290719606E-2</v>
      </c>
      <c r="C9" s="4">
        <f t="shared" si="0"/>
        <v>0.12688225104469736</v>
      </c>
      <c r="D9" s="4">
        <f t="shared" si="0"/>
        <v>9.2639588978073284E-2</v>
      </c>
      <c r="E9" s="4">
        <f t="shared" si="0"/>
        <v>8.1534319728838511E-2</v>
      </c>
      <c r="F9" s="4">
        <f t="shared" si="0"/>
        <v>5.5850459615114402E-2</v>
      </c>
      <c r="G9" s="40">
        <v>3.9605020290719608</v>
      </c>
      <c r="H9" s="40">
        <v>12.688225104469737</v>
      </c>
      <c r="I9" s="40">
        <v>9.2639588978073277</v>
      </c>
      <c r="J9" s="40">
        <v>8.1534319728838511</v>
      </c>
      <c r="K9" s="40">
        <v>5.5850459615114403</v>
      </c>
    </row>
    <row r="10" spans="1:11" x14ac:dyDescent="0.25">
      <c r="A10" s="30">
        <v>2007</v>
      </c>
      <c r="B10" s="4">
        <f t="shared" si="1"/>
        <v>6.072283690379663E-2</v>
      </c>
      <c r="C10" s="4">
        <f t="shared" si="0"/>
        <v>0.14194961672398534</v>
      </c>
      <c r="D10" s="4">
        <f t="shared" si="0"/>
        <v>8.6082124872760776E-2</v>
      </c>
      <c r="E10" s="4">
        <f t="shared" si="0"/>
        <v>8.5350802093819594E-2</v>
      </c>
      <c r="F10" s="4">
        <f t="shared" si="0"/>
        <v>5.3604740532845058E-2</v>
      </c>
      <c r="G10" s="40">
        <v>6.0722836903796633</v>
      </c>
      <c r="H10" s="40">
        <v>14.194961672398534</v>
      </c>
      <c r="I10" s="40">
        <v>8.6082124872760772</v>
      </c>
      <c r="J10" s="40">
        <v>8.5350802093819595</v>
      </c>
      <c r="K10" s="40">
        <v>5.3604740532845057</v>
      </c>
    </row>
    <row r="11" spans="1:11" x14ac:dyDescent="0.25">
      <c r="A11" s="30">
        <v>2008</v>
      </c>
      <c r="B11" s="4">
        <f t="shared" si="1"/>
        <v>5.0937670118104988E-2</v>
      </c>
      <c r="C11" s="4">
        <f t="shared" si="0"/>
        <v>9.6233774862005961E-2</v>
      </c>
      <c r="D11" s="4">
        <f t="shared" si="0"/>
        <v>3.8909570624335428E-2</v>
      </c>
      <c r="E11" s="4">
        <f t="shared" si="0"/>
        <v>5.247953532233865E-2</v>
      </c>
      <c r="F11" s="4">
        <f t="shared" si="0"/>
        <v>3.1910438877832237E-2</v>
      </c>
      <c r="G11" s="40">
        <v>5.093767011810499</v>
      </c>
      <c r="H11" s="40">
        <v>9.6233774862005959</v>
      </c>
      <c r="I11" s="40">
        <v>3.890957062433543</v>
      </c>
      <c r="J11" s="40">
        <v>5.2479535322338648</v>
      </c>
      <c r="K11" s="40">
        <v>3.1910438877832235</v>
      </c>
    </row>
    <row r="12" spans="1:11" x14ac:dyDescent="0.25">
      <c r="A12" s="30">
        <v>2009</v>
      </c>
      <c r="B12" s="4">
        <f t="shared" si="1"/>
        <v>-1.2614741452281919E-3</v>
      </c>
      <c r="C12" s="4">
        <f t="shared" si="0"/>
        <v>9.2335510947285829E-2</v>
      </c>
      <c r="D12" s="4">
        <f t="shared" si="0"/>
        <v>8.4797866216655679E-2</v>
      </c>
      <c r="E12" s="4">
        <f t="shared" si="0"/>
        <v>-7.8208850269372618E-2</v>
      </c>
      <c r="F12" s="4">
        <f t="shared" si="0"/>
        <v>-1.538089134774097E-2</v>
      </c>
      <c r="G12" s="40">
        <v>-0.12614741452281919</v>
      </c>
      <c r="H12" s="40">
        <v>9.2335510947285826</v>
      </c>
      <c r="I12" s="40">
        <v>8.4797866216655677</v>
      </c>
      <c r="J12" s="40">
        <v>-7.8208850269372618</v>
      </c>
      <c r="K12" s="40">
        <v>-1.538089134774097</v>
      </c>
    </row>
    <row r="13" spans="1:11" s="72" customFormat="1" x14ac:dyDescent="0.25">
      <c r="A13" s="70">
        <v>2010</v>
      </c>
      <c r="B13" s="71">
        <f t="shared" si="1"/>
        <v>7.5287973813094308E-2</v>
      </c>
      <c r="C13" s="71">
        <f t="shared" si="0"/>
        <v>0.1063170823365462</v>
      </c>
      <c r="D13" s="71">
        <f t="shared" si="0"/>
        <v>0.10259962989110222</v>
      </c>
      <c r="E13" s="71">
        <f t="shared" si="0"/>
        <v>4.5037256257725457E-2</v>
      </c>
      <c r="F13" s="71">
        <f t="shared" si="0"/>
        <v>3.0397470850071214E-2</v>
      </c>
      <c r="G13" s="72">
        <v>7.5287973813094311</v>
      </c>
      <c r="H13" s="72">
        <v>10.631708233654621</v>
      </c>
      <c r="I13" s="72">
        <v>10.259962989110221</v>
      </c>
      <c r="J13" s="72">
        <v>4.503725625772546</v>
      </c>
      <c r="K13" s="72">
        <v>3.0397470850071215</v>
      </c>
    </row>
    <row r="14" spans="1:11" x14ac:dyDescent="0.25">
      <c r="A14" s="30">
        <v>2011</v>
      </c>
      <c r="B14" s="4">
        <f t="shared" si="1"/>
        <v>3.9102553481334471E-2</v>
      </c>
      <c r="C14" s="4">
        <f t="shared" si="0"/>
        <v>9.4845062015218959E-2</v>
      </c>
      <c r="D14" s="4">
        <f t="shared" si="0"/>
        <v>6.6383534501076161E-2</v>
      </c>
      <c r="E14" s="4">
        <f t="shared" si="0"/>
        <v>4.2641765648287304E-2</v>
      </c>
      <c r="F14" s="4">
        <f t="shared" si="0"/>
        <v>3.2124517550539335E-2</v>
      </c>
      <c r="G14" s="40">
        <v>3.9102553481334468</v>
      </c>
      <c r="H14" s="40">
        <v>9.4845062015218957</v>
      </c>
      <c r="I14" s="40">
        <v>6.6383534501076156</v>
      </c>
      <c r="J14" s="40">
        <v>4.2641765648287304</v>
      </c>
      <c r="K14" s="40">
        <v>3.2124517550539338</v>
      </c>
    </row>
    <row r="15" spans="1:11" x14ac:dyDescent="0.25">
      <c r="A15" s="30">
        <v>2012</v>
      </c>
      <c r="B15" s="4">
        <f t="shared" si="1"/>
        <v>1.9154586225194094E-2</v>
      </c>
      <c r="C15" s="4">
        <f t="shared" si="0"/>
        <v>7.7502975931740103E-2</v>
      </c>
      <c r="D15" s="4">
        <f t="shared" si="0"/>
        <v>5.6185627733206477E-2</v>
      </c>
      <c r="E15" s="4">
        <f t="shared" si="0"/>
        <v>3.5179418654945921E-2</v>
      </c>
      <c r="F15" s="4">
        <f t="shared" si="0"/>
        <v>2.2198240062575821E-2</v>
      </c>
      <c r="G15" s="40">
        <v>1.9154586225194095</v>
      </c>
      <c r="H15" s="40">
        <v>7.750297593174011</v>
      </c>
      <c r="I15" s="40">
        <v>5.6185627733206474</v>
      </c>
      <c r="J15" s="40">
        <v>3.517941865494592</v>
      </c>
      <c r="K15" s="40">
        <v>2.219824006257582</v>
      </c>
    </row>
    <row r="16" spans="1:11" x14ac:dyDescent="0.25">
      <c r="A16" s="30">
        <v>2013</v>
      </c>
      <c r="B16" s="4">
        <f t="shared" si="1"/>
        <v>3.0151405108109371E-2</v>
      </c>
      <c r="C16" s="4">
        <f t="shared" si="0"/>
        <v>7.6838099695499984E-2</v>
      </c>
      <c r="D16" s="4">
        <f t="shared" si="0"/>
        <v>6.6388127357182039E-2</v>
      </c>
      <c r="E16" s="4">
        <f t="shared" si="0"/>
        <v>1.2794539109574572E-2</v>
      </c>
      <c r="F16" s="4">
        <f t="shared" si="0"/>
        <v>2.2123544313780882E-2</v>
      </c>
      <c r="G16" s="40">
        <v>3.0151405108109373</v>
      </c>
      <c r="H16" s="40">
        <v>7.6838099695499977</v>
      </c>
      <c r="I16" s="40">
        <v>6.6388127357182043</v>
      </c>
      <c r="J16" s="40">
        <v>1.2794539109574572</v>
      </c>
      <c r="K16" s="40">
        <v>2.2123544313780883</v>
      </c>
    </row>
    <row r="17" spans="1:11" x14ac:dyDescent="0.25">
      <c r="A17" s="30">
        <v>2014</v>
      </c>
      <c r="B17" s="4">
        <f t="shared" si="1"/>
        <v>1.0337135910000938E-3</v>
      </c>
      <c r="C17" s="4">
        <f t="shared" si="0"/>
        <v>7.2685132413844833E-2</v>
      </c>
      <c r="D17" s="4">
        <f t="shared" si="0"/>
        <v>7.2434717458330911E-2</v>
      </c>
      <c r="E17" s="4">
        <f t="shared" si="0"/>
        <v>7.0637056042524189E-3</v>
      </c>
      <c r="F17" s="4">
        <f t="shared" si="0"/>
        <v>1.5487006353245932E-2</v>
      </c>
      <c r="G17" s="40">
        <v>0.10337135910000939</v>
      </c>
      <c r="H17" s="40">
        <v>7.2685132413844826</v>
      </c>
      <c r="I17" s="40">
        <v>7.2434717458330908</v>
      </c>
      <c r="J17" s="40">
        <v>0.70637056042524193</v>
      </c>
      <c r="K17" s="40">
        <v>1.5487006353245931</v>
      </c>
    </row>
    <row r="18" spans="1:11" x14ac:dyDescent="0.25">
      <c r="A18" s="30">
        <v>2015</v>
      </c>
      <c r="B18" s="4">
        <f t="shared" si="1"/>
        <v>-3.8473624947110492E-2</v>
      </c>
      <c r="C18" s="4">
        <f t="shared" si="0"/>
        <v>6.9000000000001768E-2</v>
      </c>
      <c r="D18" s="4">
        <f t="shared" si="0"/>
        <v>7.5701303678739576E-2</v>
      </c>
      <c r="E18" s="4">
        <f t="shared" si="0"/>
        <v>-3.7266734400142096E-2</v>
      </c>
      <c r="F18" s="4">
        <f t="shared" si="0"/>
        <v>1.2832957219377477E-2</v>
      </c>
      <c r="G18" s="40">
        <v>-3.8473624947110494</v>
      </c>
      <c r="H18" s="40">
        <v>6.9000000000001762</v>
      </c>
      <c r="I18" s="40">
        <v>7.5701303678739578</v>
      </c>
      <c r="J18" s="40">
        <v>-3.7266734400142099</v>
      </c>
      <c r="K18" s="40">
        <v>1.2832957219377477</v>
      </c>
    </row>
    <row r="22" spans="1:11" x14ac:dyDescent="0.25">
      <c r="A22" s="30" t="s">
        <v>232</v>
      </c>
    </row>
    <row r="23" spans="1:11" x14ac:dyDescent="0.25">
      <c r="A23" s="30" t="s">
        <v>233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8"/>
  <sheetViews>
    <sheetView zoomScale="77" zoomScaleNormal="77" workbookViewId="0">
      <pane xSplit="1" ySplit="5" topLeftCell="B6" activePane="bottomRight" state="frozen"/>
      <selection pane="topRight" activeCell="B1" sqref="B1"/>
      <selection pane="bottomLeft" activeCell="A2" sqref="A2"/>
      <selection pane="bottomRight"/>
    </sheetView>
  </sheetViews>
  <sheetFormatPr defaultColWidth="9.7109375" defaultRowHeight="12.75" x14ac:dyDescent="0.2"/>
  <cols>
    <col min="1" max="8" width="9.7109375" style="73"/>
    <col min="9" max="9" width="9.7109375" style="76"/>
    <col min="10" max="12" width="9.7109375" style="73"/>
    <col min="13" max="14" width="9.7109375" style="76"/>
    <col min="15" max="15" width="9.7109375" style="73"/>
    <col min="16" max="19" width="9.7109375" style="76"/>
    <col min="20" max="25" width="9.7109375" style="78"/>
    <col min="26" max="26" width="9.7109375" style="79"/>
    <col min="27" max="16384" width="9.7109375" style="73"/>
  </cols>
  <sheetData>
    <row r="1" spans="1:28" ht="26.25" x14ac:dyDescent="0.4">
      <c r="A1" s="1" t="s">
        <v>279</v>
      </c>
    </row>
    <row r="4" spans="1:28" x14ac:dyDescent="0.2">
      <c r="B4" s="74" t="s">
        <v>234</v>
      </c>
      <c r="C4" s="74"/>
      <c r="D4" s="74"/>
      <c r="E4" s="74"/>
      <c r="F4" s="74"/>
      <c r="G4" s="74"/>
      <c r="H4" s="74"/>
      <c r="I4" s="74" t="s">
        <v>235</v>
      </c>
      <c r="K4" s="75"/>
      <c r="L4" s="75"/>
      <c r="P4" s="77"/>
    </row>
    <row r="5" spans="1:28" x14ac:dyDescent="0.2">
      <c r="B5" s="80" t="s">
        <v>236</v>
      </c>
      <c r="C5" s="81" t="s">
        <v>237</v>
      </c>
      <c r="D5" s="81" t="s">
        <v>238</v>
      </c>
      <c r="E5" s="81" t="s">
        <v>239</v>
      </c>
      <c r="F5" s="80" t="s">
        <v>240</v>
      </c>
      <c r="G5" s="80" t="s">
        <v>241</v>
      </c>
      <c r="I5" s="80" t="s">
        <v>236</v>
      </c>
      <c r="J5" s="81" t="s">
        <v>237</v>
      </c>
      <c r="K5" s="81" t="s">
        <v>238</v>
      </c>
      <c r="L5" s="81" t="s">
        <v>239</v>
      </c>
      <c r="M5" s="80" t="s">
        <v>240</v>
      </c>
      <c r="N5" s="80" t="s">
        <v>241</v>
      </c>
      <c r="O5" s="81"/>
      <c r="P5" s="80"/>
      <c r="Q5" s="80"/>
      <c r="R5" s="80"/>
      <c r="S5" s="80"/>
      <c r="T5" s="80"/>
      <c r="U5" s="80"/>
      <c r="V5" s="80"/>
      <c r="W5" s="80"/>
      <c r="X5" s="80"/>
      <c r="Y5" s="80"/>
      <c r="Z5" s="81"/>
      <c r="AA5" s="74"/>
      <c r="AB5" s="74"/>
    </row>
    <row r="6" spans="1:28" x14ac:dyDescent="0.2">
      <c r="A6" s="82">
        <v>1900</v>
      </c>
      <c r="B6" s="83">
        <f>I6/I$106*100</f>
        <v>91.474744361415773</v>
      </c>
      <c r="C6" s="83">
        <f t="shared" ref="C6:G21" si="0">J6/J$106*100</f>
        <v>192.68898920061707</v>
      </c>
      <c r="D6" s="83">
        <f t="shared" si="0"/>
        <v>156.17861990605257</v>
      </c>
      <c r="E6" s="83">
        <f t="shared" si="0"/>
        <v>73.215230244034032</v>
      </c>
      <c r="F6" s="83">
        <f t="shared" si="0"/>
        <v>402.5248820161712</v>
      </c>
      <c r="G6" s="83">
        <f t="shared" si="0"/>
        <v>171.41538571995633</v>
      </c>
      <c r="H6" s="82"/>
      <c r="I6" s="76">
        <v>100</v>
      </c>
      <c r="J6" s="76">
        <v>100</v>
      </c>
      <c r="K6" s="76">
        <v>100</v>
      </c>
      <c r="L6" s="76">
        <v>100</v>
      </c>
      <c r="M6" s="76">
        <v>100</v>
      </c>
      <c r="N6" s="76">
        <v>100</v>
      </c>
      <c r="O6" s="76"/>
      <c r="Z6" s="78"/>
      <c r="AA6" s="74"/>
      <c r="AB6" s="76"/>
    </row>
    <row r="7" spans="1:28" x14ac:dyDescent="0.2">
      <c r="A7" s="82">
        <v>1901</v>
      </c>
      <c r="B7" s="83">
        <f t="shared" ref="B7:G70" si="1">I7/I$106*100</f>
        <v>91.233504487609764</v>
      </c>
      <c r="C7" s="83">
        <f t="shared" si="0"/>
        <v>136.0803793181305</v>
      </c>
      <c r="D7" s="83">
        <f t="shared" si="0"/>
        <v>154.28324830525096</v>
      </c>
      <c r="E7" s="83">
        <f t="shared" si="0"/>
        <v>82.156773429485895</v>
      </c>
      <c r="F7" s="83">
        <f t="shared" si="0"/>
        <v>395.66302054327787</v>
      </c>
      <c r="G7" s="83">
        <f t="shared" si="0"/>
        <v>151.45499798400775</v>
      </c>
      <c r="H7" s="82"/>
      <c r="I7" s="76">
        <v>99.736277072442121</v>
      </c>
      <c r="J7" s="76">
        <v>70.621772361082421</v>
      </c>
      <c r="K7" s="76">
        <v>98.786407766990308</v>
      </c>
      <c r="L7" s="76">
        <v>112.21268191829591</v>
      </c>
      <c r="M7" s="76">
        <v>98.295295078772881</v>
      </c>
      <c r="N7" s="76">
        <v>88.355544835072067</v>
      </c>
      <c r="O7" s="76"/>
      <c r="Z7" s="78"/>
      <c r="AA7" s="74"/>
      <c r="AB7" s="76"/>
    </row>
    <row r="8" spans="1:28" x14ac:dyDescent="0.2">
      <c r="A8" s="82">
        <v>1902</v>
      </c>
      <c r="B8" s="83">
        <f t="shared" si="1"/>
        <v>96.148882746974223</v>
      </c>
      <c r="C8" s="83">
        <f t="shared" si="0"/>
        <v>145.65278010150021</v>
      </c>
      <c r="D8" s="83">
        <f t="shared" si="0"/>
        <v>152.43332926082351</v>
      </c>
      <c r="E8" s="83">
        <f t="shared" si="0"/>
        <v>93.56036273704386</v>
      </c>
      <c r="F8" s="83">
        <f t="shared" si="0"/>
        <v>267.65354933647728</v>
      </c>
      <c r="G8" s="83">
        <f t="shared" si="0"/>
        <v>164.18722603195724</v>
      </c>
      <c r="H8" s="82"/>
      <c r="I8" s="76">
        <v>105.10975834716845</v>
      </c>
      <c r="J8" s="76">
        <v>75.589570896474328</v>
      </c>
      <c r="K8" s="76">
        <v>97.60191846522784</v>
      </c>
      <c r="L8" s="76">
        <v>127.7881151574575</v>
      </c>
      <c r="M8" s="76">
        <v>66.493665682442071</v>
      </c>
      <c r="N8" s="76">
        <v>95.783249177055879</v>
      </c>
      <c r="O8" s="76"/>
      <c r="Z8" s="78"/>
      <c r="AA8" s="74"/>
      <c r="AB8" s="76"/>
    </row>
    <row r="9" spans="1:28" x14ac:dyDescent="0.2">
      <c r="A9" s="82">
        <v>1903</v>
      </c>
      <c r="B9" s="83">
        <f t="shared" si="1"/>
        <v>104.07943453945198</v>
      </c>
      <c r="C9" s="83">
        <f t="shared" si="0"/>
        <v>147.10324708961534</v>
      </c>
      <c r="D9" s="83">
        <f t="shared" si="0"/>
        <v>149.03797960554138</v>
      </c>
      <c r="E9" s="83">
        <f t="shared" si="0"/>
        <v>89.836102803344858</v>
      </c>
      <c r="F9" s="83">
        <f t="shared" si="0"/>
        <v>314.11850571153815</v>
      </c>
      <c r="G9" s="83">
        <f t="shared" si="0"/>
        <v>158.49804009424494</v>
      </c>
      <c r="H9" s="82"/>
      <c r="I9" s="76">
        <v>113.77942104788532</v>
      </c>
      <c r="J9" s="76">
        <v>76.342321219226278</v>
      </c>
      <c r="K9" s="76">
        <v>95.427901524032848</v>
      </c>
      <c r="L9" s="76">
        <v>122.70138672501842</v>
      </c>
      <c r="M9" s="76">
        <v>78.037040626700588</v>
      </c>
      <c r="N9" s="76">
        <v>92.464302097820649</v>
      </c>
      <c r="O9" s="76"/>
      <c r="Z9" s="78"/>
      <c r="AA9" s="74"/>
      <c r="AB9" s="76"/>
    </row>
    <row r="10" spans="1:28" x14ac:dyDescent="0.2">
      <c r="A10" s="82">
        <v>1904</v>
      </c>
      <c r="B10" s="83">
        <f t="shared" si="1"/>
        <v>91.258675128366704</v>
      </c>
      <c r="C10" s="83">
        <f t="shared" si="0"/>
        <v>119.87657980543803</v>
      </c>
      <c r="D10" s="83">
        <f t="shared" si="0"/>
        <v>147.31100417558144</v>
      </c>
      <c r="E10" s="83">
        <f t="shared" si="0"/>
        <v>83.432501135066417</v>
      </c>
      <c r="F10" s="83">
        <f t="shared" si="0"/>
        <v>300.63911877503006</v>
      </c>
      <c r="G10" s="83">
        <f t="shared" si="0"/>
        <v>133.56392541411884</v>
      </c>
      <c r="H10" s="82"/>
      <c r="I10" s="76">
        <v>99.763793564488822</v>
      </c>
      <c r="J10" s="76">
        <v>62.212470106752789</v>
      </c>
      <c r="K10" s="76">
        <v>94.322132097334887</v>
      </c>
      <c r="L10" s="76">
        <v>113.95511679329171</v>
      </c>
      <c r="M10" s="76">
        <v>74.688331630379068</v>
      </c>
      <c r="N10" s="76">
        <v>77.918283036928813</v>
      </c>
      <c r="O10" s="76"/>
      <c r="Z10" s="78"/>
      <c r="AA10" s="74"/>
      <c r="AB10" s="76"/>
    </row>
    <row r="11" spans="1:28" x14ac:dyDescent="0.2">
      <c r="A11" s="82">
        <v>1905</v>
      </c>
      <c r="B11" s="83">
        <f t="shared" si="1"/>
        <v>88.971129525660558</v>
      </c>
      <c r="C11" s="83">
        <f t="shared" si="0"/>
        <v>136.93121404618446</v>
      </c>
      <c r="D11" s="83">
        <f t="shared" si="0"/>
        <v>149.03797960554138</v>
      </c>
      <c r="E11" s="83">
        <f t="shared" si="0"/>
        <v>93.873680457427767</v>
      </c>
      <c r="F11" s="83">
        <f t="shared" si="0"/>
        <v>369.8871388111267</v>
      </c>
      <c r="G11" s="83">
        <f t="shared" si="0"/>
        <v>150.36993547402724</v>
      </c>
      <c r="H11" s="82"/>
      <c r="I11" s="76">
        <v>97.263053476418094</v>
      </c>
      <c r="J11" s="76">
        <v>71.063330922152119</v>
      </c>
      <c r="K11" s="76">
        <v>95.427901524032848</v>
      </c>
      <c r="L11" s="76">
        <v>128.21605579131139</v>
      </c>
      <c r="M11" s="76">
        <v>91.891745165772562</v>
      </c>
      <c r="N11" s="76">
        <v>87.722543015881115</v>
      </c>
      <c r="O11" s="76"/>
      <c r="Z11" s="78"/>
      <c r="AA11" s="74"/>
      <c r="AB11" s="76"/>
    </row>
    <row r="12" spans="1:28" x14ac:dyDescent="0.2">
      <c r="A12" s="82">
        <v>1906</v>
      </c>
      <c r="B12" s="83">
        <f t="shared" si="1"/>
        <v>91.137846815800998</v>
      </c>
      <c r="C12" s="83">
        <f t="shared" si="0"/>
        <v>159.97173031790058</v>
      </c>
      <c r="D12" s="83">
        <f t="shared" si="0"/>
        <v>145.79059243523716</v>
      </c>
      <c r="E12" s="83">
        <f t="shared" si="0"/>
        <v>108.98435534251709</v>
      </c>
      <c r="F12" s="83">
        <f t="shared" si="0"/>
        <v>447.46316064290801</v>
      </c>
      <c r="G12" s="83">
        <f t="shared" si="0"/>
        <v>150.0751518632309</v>
      </c>
      <c r="H12" s="82"/>
      <c r="I12" s="76">
        <v>99.631704304869444</v>
      </c>
      <c r="J12" s="76">
        <v>83.020691001366401</v>
      </c>
      <c r="K12" s="76">
        <v>93.348623853211024</v>
      </c>
      <c r="L12" s="76">
        <v>148.85476010832829</v>
      </c>
      <c r="M12" s="76">
        <v>111.16409957109965</v>
      </c>
      <c r="N12" s="76">
        <v>87.55057268220412</v>
      </c>
      <c r="O12" s="76"/>
      <c r="Z12" s="78"/>
      <c r="AA12" s="74"/>
      <c r="AB12" s="76"/>
    </row>
    <row r="13" spans="1:28" x14ac:dyDescent="0.2">
      <c r="A13" s="82">
        <v>1907</v>
      </c>
      <c r="B13" s="83">
        <f t="shared" si="1"/>
        <v>89.593962443658043</v>
      </c>
      <c r="C13" s="83">
        <f t="shared" si="0"/>
        <v>185.35981415771064</v>
      </c>
      <c r="D13" s="83">
        <f t="shared" si="0"/>
        <v>139.54928277006235</v>
      </c>
      <c r="E13" s="83">
        <f t="shared" si="0"/>
        <v>137.0438507533604</v>
      </c>
      <c r="F13" s="83">
        <f t="shared" si="0"/>
        <v>444.30044516678657</v>
      </c>
      <c r="G13" s="83">
        <f t="shared" si="0"/>
        <v>152.21236533579997</v>
      </c>
      <c r="H13" s="82"/>
      <c r="I13" s="76">
        <v>97.943933125052766</v>
      </c>
      <c r="J13" s="76">
        <v>96.196370600462444</v>
      </c>
      <c r="K13" s="76">
        <v>89.352360043907808</v>
      </c>
      <c r="L13" s="76">
        <v>187.17943014940866</v>
      </c>
      <c r="M13" s="76">
        <v>110.37838032306711</v>
      </c>
      <c r="N13" s="76">
        <v>88.797376441150618</v>
      </c>
      <c r="O13" s="76"/>
      <c r="Z13" s="78"/>
      <c r="AA13" s="74"/>
      <c r="AB13" s="76"/>
    </row>
    <row r="14" spans="1:28" x14ac:dyDescent="0.2">
      <c r="A14" s="82">
        <v>1908</v>
      </c>
      <c r="B14" s="83">
        <f t="shared" si="1"/>
        <v>89.897049563874987</v>
      </c>
      <c r="C14" s="83">
        <f t="shared" si="0"/>
        <v>168.35697152987797</v>
      </c>
      <c r="D14" s="83">
        <f t="shared" si="0"/>
        <v>142.52174507121839</v>
      </c>
      <c r="E14" s="83">
        <f t="shared" si="0"/>
        <v>93.871700143275703</v>
      </c>
      <c r="F14" s="83">
        <f t="shared" si="0"/>
        <v>299.70827332284546</v>
      </c>
      <c r="G14" s="83">
        <f t="shared" si="0"/>
        <v>143.79546520105967</v>
      </c>
      <c r="H14" s="82"/>
      <c r="I14" s="76">
        <v>98.27526733356332</v>
      </c>
      <c r="J14" s="76">
        <v>87.372388130903545</v>
      </c>
      <c r="K14" s="76">
        <v>91.255605381165935</v>
      </c>
      <c r="L14" s="76">
        <v>128.21335100687588</v>
      </c>
      <c r="M14" s="76">
        <v>74.457079975196379</v>
      </c>
      <c r="N14" s="76">
        <v>83.887140350388563</v>
      </c>
      <c r="O14" s="76"/>
      <c r="Z14" s="78"/>
      <c r="AA14" s="74"/>
      <c r="AB14" s="76"/>
    </row>
    <row r="15" spans="1:28" x14ac:dyDescent="0.2">
      <c r="A15" s="82">
        <v>1909</v>
      </c>
      <c r="B15" s="83">
        <f t="shared" si="1"/>
        <v>86.857527520392793</v>
      </c>
      <c r="C15" s="83">
        <f t="shared" si="0"/>
        <v>161.18493909191582</v>
      </c>
      <c r="D15" s="83">
        <f t="shared" si="0"/>
        <v>144.13763787247936</v>
      </c>
      <c r="E15" s="83">
        <f t="shared" si="0"/>
        <v>97.864622258505065</v>
      </c>
      <c r="F15" s="83">
        <f t="shared" si="0"/>
        <v>297.83937293725245</v>
      </c>
      <c r="G15" s="83">
        <f t="shared" si="0"/>
        <v>128.7214844922031</v>
      </c>
      <c r="H15" s="82"/>
      <c r="I15" s="76">
        <v>94.952468166753874</v>
      </c>
      <c r="J15" s="76">
        <v>83.65031118830511</v>
      </c>
      <c r="K15" s="76">
        <v>92.290249433106581</v>
      </c>
      <c r="L15" s="76">
        <v>133.66702792890499</v>
      </c>
      <c r="M15" s="76">
        <v>73.992785600092887</v>
      </c>
      <c r="N15" s="76">
        <v>75.093308544950077</v>
      </c>
      <c r="O15" s="76"/>
      <c r="Z15" s="78"/>
      <c r="AA15" s="74"/>
      <c r="AB15" s="76"/>
    </row>
    <row r="16" spans="1:28" x14ac:dyDescent="0.2">
      <c r="A16" s="82">
        <v>1910</v>
      </c>
      <c r="B16" s="83">
        <f t="shared" si="1"/>
        <v>87.066414995631348</v>
      </c>
      <c r="C16" s="83">
        <f t="shared" si="0"/>
        <v>178.27437315354894</v>
      </c>
      <c r="D16" s="83">
        <f t="shared" si="0"/>
        <v>138.03408968895417</v>
      </c>
      <c r="E16" s="83">
        <f t="shared" si="0"/>
        <v>112.18416087728751</v>
      </c>
      <c r="F16" s="83">
        <f t="shared" si="0"/>
        <v>279.95409023729377</v>
      </c>
      <c r="G16" s="83">
        <f t="shared" si="0"/>
        <v>134.56271355449692</v>
      </c>
      <c r="H16" s="82"/>
      <c r="I16" s="76">
        <v>95.180823519585729</v>
      </c>
      <c r="J16" s="76">
        <v>92.519232102016773</v>
      </c>
      <c r="K16" s="76">
        <v>88.382193268186754</v>
      </c>
      <c r="L16" s="76">
        <v>153.22516982240711</v>
      </c>
      <c r="M16" s="76">
        <v>69.549511780503238</v>
      </c>
      <c r="N16" s="76">
        <v>78.50095426925904</v>
      </c>
      <c r="O16" s="76"/>
      <c r="Z16" s="78"/>
      <c r="AA16" s="74"/>
      <c r="AB16" s="76"/>
    </row>
    <row r="17" spans="1:28" x14ac:dyDescent="0.2">
      <c r="A17" s="82">
        <v>1911</v>
      </c>
      <c r="B17" s="83">
        <f t="shared" si="1"/>
        <v>86.289036290313206</v>
      </c>
      <c r="C17" s="83">
        <f t="shared" si="0"/>
        <v>143.48912961139305</v>
      </c>
      <c r="D17" s="83">
        <f t="shared" si="0"/>
        <v>138.03408968895417</v>
      </c>
      <c r="E17" s="83">
        <f t="shared" si="0"/>
        <v>147.9368223730437</v>
      </c>
      <c r="F17" s="83">
        <f t="shared" si="0"/>
        <v>272.02792588076551</v>
      </c>
      <c r="G17" s="83">
        <f t="shared" si="0"/>
        <v>118.56574760745879</v>
      </c>
      <c r="H17" s="82"/>
      <c r="I17" s="76">
        <v>94.330994738160854</v>
      </c>
      <c r="J17" s="76">
        <v>74.466699008940324</v>
      </c>
      <c r="K17" s="76">
        <v>88.382193268186754</v>
      </c>
      <c r="L17" s="76">
        <v>202.05744334881524</v>
      </c>
      <c r="M17" s="76">
        <v>67.580400127870092</v>
      </c>
      <c r="N17" s="76">
        <v>69.168672992493967</v>
      </c>
      <c r="O17" s="76"/>
      <c r="Z17" s="78"/>
      <c r="AA17" s="74"/>
      <c r="AB17" s="76"/>
    </row>
    <row r="18" spans="1:28" x14ac:dyDescent="0.2">
      <c r="A18" s="82">
        <v>1912</v>
      </c>
      <c r="B18" s="83">
        <f t="shared" si="1"/>
        <v>87.591559121032418</v>
      </c>
      <c r="C18" s="83">
        <f t="shared" si="0"/>
        <v>138.45868381989115</v>
      </c>
      <c r="D18" s="83">
        <f t="shared" si="0"/>
        <v>135.24403893992212</v>
      </c>
      <c r="E18" s="83">
        <f t="shared" si="0"/>
        <v>153.12634641891844</v>
      </c>
      <c r="F18" s="83">
        <f t="shared" si="0"/>
        <v>351.79453663849119</v>
      </c>
      <c r="G18" s="83">
        <f t="shared" si="0"/>
        <v>115.24722807589241</v>
      </c>
      <c r="H18" s="82"/>
      <c r="I18" s="76">
        <v>95.754909983633368</v>
      </c>
      <c r="J18" s="76">
        <v>71.856043458578554</v>
      </c>
      <c r="K18" s="76">
        <v>86.59574468085107</v>
      </c>
      <c r="L18" s="76">
        <v>209.14548231089665</v>
      </c>
      <c r="M18" s="76">
        <v>87.396966586616628</v>
      </c>
      <c r="N18" s="76">
        <v>67.232721025505484</v>
      </c>
      <c r="O18" s="76"/>
      <c r="Z18" s="78"/>
      <c r="AA18" s="74"/>
      <c r="AB18" s="76"/>
    </row>
    <row r="19" spans="1:28" x14ac:dyDescent="0.2">
      <c r="A19" s="82">
        <v>1913</v>
      </c>
      <c r="B19" s="83">
        <f t="shared" si="1"/>
        <v>88.00412805892131</v>
      </c>
      <c r="C19" s="83">
        <f t="shared" si="0"/>
        <v>147.39341085271315</v>
      </c>
      <c r="D19" s="83">
        <f t="shared" si="0"/>
        <v>132.42645479534042</v>
      </c>
      <c r="E19" s="83">
        <f t="shared" si="0"/>
        <v>147.7089634850673</v>
      </c>
      <c r="F19" s="83">
        <f t="shared" si="0"/>
        <v>321.90436932320802</v>
      </c>
      <c r="G19" s="83">
        <f t="shared" si="0"/>
        <v>124.58225355003967</v>
      </c>
      <c r="H19" s="82"/>
      <c r="I19" s="76">
        <v>96.205929487179446</v>
      </c>
      <c r="J19" s="76">
        <v>76.492907801418426</v>
      </c>
      <c r="K19" s="76">
        <v>84.791666666666671</v>
      </c>
      <c r="L19" s="76">
        <v>201.74622546803153</v>
      </c>
      <c r="M19" s="76">
        <v>79.971297106119195</v>
      </c>
      <c r="N19" s="76">
        <v>72.678571428571416</v>
      </c>
      <c r="O19" s="76"/>
      <c r="Z19" s="78"/>
      <c r="AA19" s="74"/>
      <c r="AB19" s="76"/>
    </row>
    <row r="20" spans="1:28" x14ac:dyDescent="0.2">
      <c r="A20" s="82">
        <v>1914</v>
      </c>
      <c r="B20" s="83">
        <f t="shared" si="1"/>
        <v>86.447881474681608</v>
      </c>
      <c r="C20" s="83">
        <f t="shared" si="0"/>
        <v>121.22783017735861</v>
      </c>
      <c r="D20" s="83">
        <f t="shared" si="0"/>
        <v>131.19648772293789</v>
      </c>
      <c r="E20" s="83">
        <f t="shared" si="0"/>
        <v>147.20935299298679</v>
      </c>
      <c r="F20" s="83">
        <f t="shared" si="0"/>
        <v>284.03302384427803</v>
      </c>
      <c r="G20" s="83">
        <f t="shared" si="0"/>
        <v>102.85428569662723</v>
      </c>
      <c r="H20" s="82"/>
      <c r="I20" s="76">
        <v>94.504643962848277</v>
      </c>
      <c r="J20" s="76">
        <v>62.913729881650326</v>
      </c>
      <c r="K20" s="76">
        <v>84.004127966976284</v>
      </c>
      <c r="L20" s="76">
        <v>201.0638394529698</v>
      </c>
      <c r="M20" s="76">
        <v>70.56284879126234</v>
      </c>
      <c r="N20" s="76">
        <v>60.002948547840198</v>
      </c>
      <c r="O20" s="76"/>
      <c r="Z20" s="78"/>
      <c r="AA20" s="74"/>
      <c r="AB20" s="76"/>
    </row>
    <row r="21" spans="1:28" x14ac:dyDescent="0.2">
      <c r="A21" s="82">
        <v>1915</v>
      </c>
      <c r="B21" s="83">
        <f t="shared" si="1"/>
        <v>83.063792606339277</v>
      </c>
      <c r="C21" s="83">
        <f t="shared" si="0"/>
        <v>125.40232080607423</v>
      </c>
      <c r="D21" s="83">
        <f t="shared" si="0"/>
        <v>130.5229944594731</v>
      </c>
      <c r="E21" s="83">
        <f t="shared" si="0"/>
        <v>152.91230449909639</v>
      </c>
      <c r="F21" s="83">
        <f t="shared" si="0"/>
        <v>359.0411421665728</v>
      </c>
      <c r="G21" s="83">
        <f t="shared" si="0"/>
        <v>116.56298698369933</v>
      </c>
      <c r="H21" s="82"/>
      <c r="I21" s="76">
        <v>90.805165060811859</v>
      </c>
      <c r="J21" s="76">
        <v>65.080169513740245</v>
      </c>
      <c r="K21" s="76">
        <v>83.572895277207408</v>
      </c>
      <c r="L21" s="76">
        <v>208.85313614315444</v>
      </c>
      <c r="M21" s="76">
        <v>89.197254184189418</v>
      </c>
      <c r="N21" s="76">
        <v>68.000306095119072</v>
      </c>
      <c r="O21" s="76"/>
      <c r="Z21" s="78"/>
      <c r="AA21" s="74"/>
      <c r="AB21" s="76"/>
    </row>
    <row r="22" spans="1:28" x14ac:dyDescent="0.2">
      <c r="A22" s="82">
        <v>1916</v>
      </c>
      <c r="B22" s="83">
        <f t="shared" si="1"/>
        <v>88.822823273436597</v>
      </c>
      <c r="C22" s="83">
        <f t="shared" si="1"/>
        <v>150.55079559363526</v>
      </c>
      <c r="D22" s="83">
        <f t="shared" si="1"/>
        <v>119.48251560481842</v>
      </c>
      <c r="E22" s="83">
        <f t="shared" si="1"/>
        <v>247.68192783483514</v>
      </c>
      <c r="F22" s="83">
        <f t="shared" si="1"/>
        <v>517.36004027200181</v>
      </c>
      <c r="G22" s="83">
        <f t="shared" si="1"/>
        <v>202.00326172219576</v>
      </c>
      <c r="H22" s="82"/>
      <c r="I22" s="76">
        <v>97.100925390399055</v>
      </c>
      <c r="J22" s="76">
        <v>78.131498960166383</v>
      </c>
      <c r="K22" s="76">
        <v>76.503759398496243</v>
      </c>
      <c r="L22" s="76">
        <v>338.2929030056797</v>
      </c>
      <c r="M22" s="76">
        <v>128.52871049378189</v>
      </c>
      <c r="N22" s="76">
        <v>117.84430019147246</v>
      </c>
      <c r="O22" s="76"/>
      <c r="Z22" s="78"/>
      <c r="AA22" s="74"/>
      <c r="AB22" s="76"/>
    </row>
    <row r="23" spans="1:28" x14ac:dyDescent="0.2">
      <c r="A23" s="82">
        <v>1917</v>
      </c>
      <c r="B23" s="83">
        <f t="shared" si="1"/>
        <v>126.21549765768245</v>
      </c>
      <c r="C23" s="83">
        <f t="shared" si="1"/>
        <v>162.43514856873341</v>
      </c>
      <c r="D23" s="83">
        <f t="shared" si="1"/>
        <v>99.164895946588757</v>
      </c>
      <c r="E23" s="83">
        <f t="shared" si="1"/>
        <v>253.43858228971553</v>
      </c>
      <c r="F23" s="83">
        <f t="shared" si="1"/>
        <v>429.06696691968341</v>
      </c>
      <c r="G23" s="83">
        <f t="shared" si="1"/>
        <v>235.93139246538075</v>
      </c>
      <c r="H23" s="82"/>
      <c r="I23" s="76">
        <v>137.9785191407656</v>
      </c>
      <c r="J23" s="76">
        <v>84.299133667474351</v>
      </c>
      <c r="K23" s="76">
        <v>63.494539781591264</v>
      </c>
      <c r="L23" s="76">
        <v>346.15554911864399</v>
      </c>
      <c r="M23" s="76">
        <v>106.59389918222395</v>
      </c>
      <c r="N23" s="76">
        <v>137.63723219736244</v>
      </c>
      <c r="O23" s="76"/>
      <c r="Z23" s="78"/>
      <c r="AA23" s="74"/>
      <c r="AB23" s="76"/>
    </row>
    <row r="24" spans="1:28" x14ac:dyDescent="0.2">
      <c r="A24" s="82">
        <v>1918</v>
      </c>
      <c r="B24" s="83">
        <f t="shared" si="1"/>
        <v>122.65549349288516</v>
      </c>
      <c r="C24" s="83">
        <f t="shared" si="1"/>
        <v>153.34321628215815</v>
      </c>
      <c r="D24" s="83">
        <f t="shared" si="1"/>
        <v>84.415269989061613</v>
      </c>
      <c r="E24" s="83">
        <f t="shared" si="1"/>
        <v>222.30281505186031</v>
      </c>
      <c r="F24" s="83">
        <f t="shared" si="1"/>
        <v>330.98681466860984</v>
      </c>
      <c r="G24" s="83">
        <f t="shared" si="1"/>
        <v>166.31108621034224</v>
      </c>
      <c r="H24" s="82"/>
      <c r="I24" s="76">
        <v>134.08673000306464</v>
      </c>
      <c r="J24" s="76">
        <v>79.58068435477945</v>
      </c>
      <c r="K24" s="76">
        <v>54.050464807436917</v>
      </c>
      <c r="L24" s="76">
        <v>303.62919615345299</v>
      </c>
      <c r="M24" s="76">
        <v>82.227665780748595</v>
      </c>
      <c r="N24" s="76">
        <v>97.022262915212849</v>
      </c>
      <c r="O24" s="76"/>
      <c r="Z24" s="78"/>
      <c r="AA24" s="74"/>
      <c r="AB24" s="76"/>
    </row>
    <row r="25" spans="1:28" x14ac:dyDescent="0.2">
      <c r="A25" s="82">
        <v>1919</v>
      </c>
      <c r="B25" s="83">
        <f t="shared" si="1"/>
        <v>103.04941104734276</v>
      </c>
      <c r="C25" s="83">
        <f t="shared" si="1"/>
        <v>123.4574539588654</v>
      </c>
      <c r="D25" s="83">
        <f t="shared" si="1"/>
        <v>73.485200348859408</v>
      </c>
      <c r="E25" s="83">
        <f t="shared" si="1"/>
        <v>209.32135903082863</v>
      </c>
      <c r="F25" s="83">
        <f t="shared" si="1"/>
        <v>218.63724036701248</v>
      </c>
      <c r="G25" s="83">
        <f t="shared" si="1"/>
        <v>121.7330489576663</v>
      </c>
      <c r="H25" s="82"/>
      <c r="I25" s="76">
        <v>112.65340151178297</v>
      </c>
      <c r="J25" s="76">
        <v>64.070839995080547</v>
      </c>
      <c r="K25" s="76">
        <v>47.052023121387279</v>
      </c>
      <c r="L25" s="76">
        <v>285.89865569382027</v>
      </c>
      <c r="M25" s="76">
        <v>54.316453500191045</v>
      </c>
      <c r="N25" s="76">
        <v>71.016407568305013</v>
      </c>
      <c r="O25" s="76"/>
      <c r="Z25" s="78"/>
      <c r="AA25" s="74"/>
      <c r="AB25" s="76"/>
    </row>
    <row r="26" spans="1:28" x14ac:dyDescent="0.2">
      <c r="A26" s="82">
        <v>1920</v>
      </c>
      <c r="B26" s="83">
        <f t="shared" si="1"/>
        <v>133.97563390681216</v>
      </c>
      <c r="C26" s="83">
        <f t="shared" si="1"/>
        <v>137.88469572482941</v>
      </c>
      <c r="D26" s="83">
        <f t="shared" si="1"/>
        <v>63.437822656450507</v>
      </c>
      <c r="E26" s="83">
        <f t="shared" si="1"/>
        <v>174.85833243124782</v>
      </c>
      <c r="F26" s="83">
        <f t="shared" si="1"/>
        <v>176.32538480859438</v>
      </c>
      <c r="G26" s="83">
        <f t="shared" si="1"/>
        <v>129.30692983237654</v>
      </c>
      <c r="H26" s="82"/>
      <c r="I26" s="76">
        <v>146.46188392445879</v>
      </c>
      <c r="J26" s="76">
        <v>71.558160275194311</v>
      </c>
      <c r="K26" s="76">
        <v>40.618762475049905</v>
      </c>
      <c r="L26" s="76">
        <v>238.82781198451016</v>
      </c>
      <c r="M26" s="76">
        <v>43.804841063591837</v>
      </c>
      <c r="N26" s="76">
        <v>75.434844596521259</v>
      </c>
      <c r="O26" s="76"/>
      <c r="Z26" s="78"/>
      <c r="AA26" s="74"/>
      <c r="AB26" s="76"/>
    </row>
    <row r="27" spans="1:28" x14ac:dyDescent="0.2">
      <c r="A27" s="82">
        <v>1921</v>
      </c>
      <c r="B27" s="83">
        <f t="shared" si="1"/>
        <v>115.59447632168896</v>
      </c>
      <c r="C27" s="83">
        <f t="shared" si="1"/>
        <v>111.86176432376249</v>
      </c>
      <c r="D27" s="83">
        <f t="shared" si="1"/>
        <v>71.022009275713287</v>
      </c>
      <c r="E27" s="83">
        <f t="shared" si="1"/>
        <v>132.45304386542571</v>
      </c>
      <c r="F27" s="83">
        <f t="shared" si="1"/>
        <v>141.33022753432328</v>
      </c>
      <c r="G27" s="83">
        <f t="shared" si="1"/>
        <v>91.50758677078457</v>
      </c>
      <c r="H27" s="82"/>
      <c r="I27" s="76">
        <v>126.36764073914912</v>
      </c>
      <c r="J27" s="76">
        <v>58.05301319386664</v>
      </c>
      <c r="K27" s="76">
        <v>45.474860335195537</v>
      </c>
      <c r="L27" s="76">
        <v>180.90914065822895</v>
      </c>
      <c r="M27" s="76">
        <v>35.110929497433006</v>
      </c>
      <c r="N27" s="76">
        <v>53.383531697838237</v>
      </c>
      <c r="O27" s="76"/>
      <c r="Z27" s="78"/>
      <c r="AA27" s="74"/>
      <c r="AB27" s="76"/>
    </row>
    <row r="28" spans="1:28" x14ac:dyDescent="0.2">
      <c r="A28" s="82">
        <v>1922</v>
      </c>
      <c r="B28" s="83">
        <f t="shared" si="1"/>
        <v>128.93361231639668</v>
      </c>
      <c r="C28" s="83">
        <f t="shared" si="1"/>
        <v>132.13518048564015</v>
      </c>
      <c r="D28" s="83">
        <f t="shared" si="1"/>
        <v>75.807630652073215</v>
      </c>
      <c r="E28" s="83">
        <f t="shared" si="1"/>
        <v>183.93322080459157</v>
      </c>
      <c r="F28" s="83">
        <f t="shared" si="1"/>
        <v>161.46608320892787</v>
      </c>
      <c r="G28" s="83">
        <f t="shared" si="1"/>
        <v>87.85453570198024</v>
      </c>
      <c r="H28" s="82"/>
      <c r="I28" s="76">
        <v>140.94995642401722</v>
      </c>
      <c r="J28" s="76">
        <v>68.574328524848056</v>
      </c>
      <c r="K28" s="76">
        <v>48.539057841383418</v>
      </c>
      <c r="L28" s="76">
        <v>251.22262156592674</v>
      </c>
      <c r="M28" s="76">
        <v>40.113317318466052</v>
      </c>
      <c r="N28" s="76">
        <v>51.25242132319989</v>
      </c>
      <c r="O28" s="76"/>
      <c r="Z28" s="78"/>
      <c r="AA28" s="74"/>
      <c r="AB28" s="76"/>
    </row>
    <row r="29" spans="1:28" x14ac:dyDescent="0.2">
      <c r="A29" s="82">
        <v>1923</v>
      </c>
      <c r="B29" s="83">
        <f t="shared" si="1"/>
        <v>112.40704808217058</v>
      </c>
      <c r="C29" s="83">
        <f t="shared" si="1"/>
        <v>134.50497949619214</v>
      </c>
      <c r="D29" s="83">
        <f t="shared" si="1"/>
        <v>74.475334858539426</v>
      </c>
      <c r="E29" s="83">
        <f t="shared" si="1"/>
        <v>215.72209423762945</v>
      </c>
      <c r="F29" s="83">
        <f t="shared" si="1"/>
        <v>170.96308486427077</v>
      </c>
      <c r="G29" s="83">
        <f t="shared" si="1"/>
        <v>118.29618227618961</v>
      </c>
      <c r="H29" s="82"/>
      <c r="I29" s="76">
        <v>122.88315082691183</v>
      </c>
      <c r="J29" s="76">
        <v>69.804185518951996</v>
      </c>
      <c r="K29" s="76">
        <v>47.685998828353839</v>
      </c>
      <c r="L29" s="76">
        <v>294.64101050915923</v>
      </c>
      <c r="M29" s="76">
        <v>42.472674982959788</v>
      </c>
      <c r="N29" s="76">
        <v>69.011414453456183</v>
      </c>
      <c r="O29" s="76"/>
      <c r="Z29" s="78"/>
      <c r="AA29" s="74"/>
      <c r="AB29" s="76"/>
    </row>
    <row r="30" spans="1:28" x14ac:dyDescent="0.2">
      <c r="A30" s="82">
        <v>1924</v>
      </c>
      <c r="B30" s="83">
        <f t="shared" si="1"/>
        <v>92.112557468749074</v>
      </c>
      <c r="C30" s="83">
        <f t="shared" si="1"/>
        <v>110.45967632258942</v>
      </c>
      <c r="D30" s="83">
        <f t="shared" si="1"/>
        <v>74.344676376331449</v>
      </c>
      <c r="E30" s="83">
        <f t="shared" si="1"/>
        <v>219.55521904709684</v>
      </c>
      <c r="F30" s="83">
        <f t="shared" si="1"/>
        <v>154.08988702234419</v>
      </c>
      <c r="G30" s="83">
        <f t="shared" si="1"/>
        <v>111.50000826243063</v>
      </c>
      <c r="H30" s="82"/>
      <c r="I30" s="76">
        <v>100.69725596041386</v>
      </c>
      <c r="J30" s="76">
        <v>57.325370162996151</v>
      </c>
      <c r="K30" s="76">
        <v>47.602339181286546</v>
      </c>
      <c r="L30" s="76">
        <v>299.87643051219851</v>
      </c>
      <c r="M30" s="76">
        <v>38.280835274216344</v>
      </c>
      <c r="N30" s="76">
        <v>65.046674657658627</v>
      </c>
      <c r="O30" s="76"/>
      <c r="Z30" s="78"/>
      <c r="AA30" s="74"/>
      <c r="AB30" s="76"/>
    </row>
    <row r="31" spans="1:28" x14ac:dyDescent="0.2">
      <c r="A31" s="82">
        <v>1925</v>
      </c>
      <c r="B31" s="83">
        <f t="shared" si="1"/>
        <v>83.318323257269157</v>
      </c>
      <c r="C31" s="83">
        <f t="shared" si="1"/>
        <v>97.850860319187021</v>
      </c>
      <c r="D31" s="83">
        <f t="shared" si="1"/>
        <v>72.52104769168669</v>
      </c>
      <c r="E31" s="83">
        <f t="shared" si="1"/>
        <v>214.66986942891592</v>
      </c>
      <c r="F31" s="83">
        <f t="shared" si="1"/>
        <v>162.08889895708563</v>
      </c>
      <c r="G31" s="83">
        <f t="shared" si="1"/>
        <v>100.85480185206217</v>
      </c>
      <c r="H31" s="82"/>
      <c r="I31" s="76">
        <v>91.083417438237731</v>
      </c>
      <c r="J31" s="76">
        <v>50.781760143705014</v>
      </c>
      <c r="K31" s="76">
        <v>46.434683399885905</v>
      </c>
      <c r="L31" s="76">
        <v>293.20384394530862</v>
      </c>
      <c r="M31" s="76">
        <v>40.268044585272072</v>
      </c>
      <c r="N31" s="76">
        <v>58.836493252029342</v>
      </c>
      <c r="O31" s="76"/>
      <c r="Z31" s="78"/>
      <c r="AA31" s="74"/>
      <c r="AB31" s="76"/>
    </row>
    <row r="32" spans="1:28" x14ac:dyDescent="0.2">
      <c r="A32" s="82">
        <v>1926</v>
      </c>
      <c r="B32" s="83">
        <f t="shared" si="1"/>
        <v>83.327091663948508</v>
      </c>
      <c r="C32" s="83">
        <f t="shared" si="1"/>
        <v>95.025620811982648</v>
      </c>
      <c r="D32" s="83">
        <f t="shared" si="1"/>
        <v>71.824517855099884</v>
      </c>
      <c r="E32" s="83">
        <f t="shared" si="1"/>
        <v>195.44910723585315</v>
      </c>
      <c r="F32" s="83">
        <f t="shared" si="1"/>
        <v>157.78826556478089</v>
      </c>
      <c r="G32" s="83">
        <f t="shared" si="1"/>
        <v>97.437950209611017</v>
      </c>
      <c r="H32" s="82"/>
      <c r="I32" s="76">
        <v>91.093003042155573</v>
      </c>
      <c r="J32" s="76">
        <v>49.315542733501623</v>
      </c>
      <c r="K32" s="76">
        <v>45.988700564971751</v>
      </c>
      <c r="L32" s="76">
        <v>266.95143426360988</v>
      </c>
      <c r="M32" s="76">
        <v>39.199630287312729</v>
      </c>
      <c r="N32" s="76">
        <v>56.843176474716643</v>
      </c>
      <c r="O32" s="76"/>
      <c r="Z32" s="78"/>
      <c r="AA32" s="74"/>
      <c r="AB32" s="76"/>
    </row>
    <row r="33" spans="1:28" x14ac:dyDescent="0.2">
      <c r="A33" s="82">
        <v>1927</v>
      </c>
      <c r="B33" s="83">
        <f t="shared" si="1"/>
        <v>82.024865706391935</v>
      </c>
      <c r="C33" s="83">
        <f t="shared" si="1"/>
        <v>96.062443935681642</v>
      </c>
      <c r="D33" s="83">
        <f t="shared" si="1"/>
        <v>73.189059645093153</v>
      </c>
      <c r="E33" s="83">
        <f t="shared" si="1"/>
        <v>142.78720403922421</v>
      </c>
      <c r="F33" s="83">
        <f t="shared" si="1"/>
        <v>150.53116474123757</v>
      </c>
      <c r="G33" s="83">
        <f t="shared" si="1"/>
        <v>91.804999737507643</v>
      </c>
      <c r="H33" s="82"/>
      <c r="I33" s="76">
        <v>89.669412337806094</v>
      </c>
      <c r="J33" s="76">
        <v>49.853623880743264</v>
      </c>
      <c r="K33" s="76">
        <v>46.862406447898678</v>
      </c>
      <c r="L33" s="76">
        <v>195.02390904638213</v>
      </c>
      <c r="M33" s="76">
        <v>37.396735324101051</v>
      </c>
      <c r="N33" s="76">
        <v>53.55703594045562</v>
      </c>
      <c r="O33" s="76"/>
      <c r="Z33" s="78"/>
      <c r="AA33" s="74"/>
      <c r="AB33" s="76"/>
    </row>
    <row r="34" spans="1:28" x14ac:dyDescent="0.2">
      <c r="A34" s="82">
        <v>1928</v>
      </c>
      <c r="B34" s="83">
        <f t="shared" si="1"/>
        <v>77.740593399433038</v>
      </c>
      <c r="C34" s="83">
        <f t="shared" si="1"/>
        <v>95.460161012232049</v>
      </c>
      <c r="D34" s="83">
        <f t="shared" si="1"/>
        <v>74.214475542047182</v>
      </c>
      <c r="E34" s="83">
        <f t="shared" si="1"/>
        <v>140.2745417062676</v>
      </c>
      <c r="F34" s="83">
        <f t="shared" si="1"/>
        <v>170.37306976211869</v>
      </c>
      <c r="G34" s="83">
        <f t="shared" si="1"/>
        <v>94.609026275214816</v>
      </c>
      <c r="H34" s="82"/>
      <c r="I34" s="76">
        <v>84.985854775697177</v>
      </c>
      <c r="J34" s="76">
        <v>49.541056501596067</v>
      </c>
      <c r="K34" s="76">
        <v>47.518972562755415</v>
      </c>
      <c r="L34" s="76">
        <v>191.59202428062829</v>
      </c>
      <c r="M34" s="76">
        <v>42.326096441231691</v>
      </c>
      <c r="N34" s="76">
        <v>55.192843908293554</v>
      </c>
      <c r="O34" s="76"/>
      <c r="Z34" s="78"/>
      <c r="AA34" s="74"/>
      <c r="AB34" s="76"/>
    </row>
    <row r="35" spans="1:28" x14ac:dyDescent="0.2">
      <c r="A35" s="82">
        <v>1929</v>
      </c>
      <c r="B35" s="83">
        <f t="shared" si="1"/>
        <v>74.396911962898287</v>
      </c>
      <c r="C35" s="83">
        <f t="shared" si="1"/>
        <v>103.25282721731222</v>
      </c>
      <c r="D35" s="83">
        <f t="shared" si="1"/>
        <v>74.214475542047182</v>
      </c>
      <c r="E35" s="83">
        <f t="shared" si="1"/>
        <v>117.81161539121629</v>
      </c>
      <c r="F35" s="83">
        <f t="shared" si="1"/>
        <v>213.95687830591658</v>
      </c>
      <c r="G35" s="83">
        <f t="shared" si="1"/>
        <v>97.138679384177763</v>
      </c>
      <c r="H35" s="82"/>
      <c r="I35" s="76">
        <v>81.330549193946752</v>
      </c>
      <c r="J35" s="76">
        <v>53.585224379277378</v>
      </c>
      <c r="K35" s="76">
        <v>47.518972562755415</v>
      </c>
      <c r="L35" s="76">
        <v>160.91134999990828</v>
      </c>
      <c r="M35" s="76">
        <v>53.153702507593295</v>
      </c>
      <c r="N35" s="76">
        <v>56.668588397820109</v>
      </c>
      <c r="O35" s="76"/>
      <c r="Z35" s="78"/>
      <c r="AA35" s="74"/>
      <c r="AB35" s="76"/>
    </row>
    <row r="36" spans="1:28" x14ac:dyDescent="0.2">
      <c r="A36" s="82">
        <v>1930</v>
      </c>
      <c r="B36" s="83">
        <f t="shared" si="1"/>
        <v>72.882744845305808</v>
      </c>
      <c r="C36" s="83">
        <f t="shared" si="1"/>
        <v>98.717448823283689</v>
      </c>
      <c r="D36" s="83">
        <f t="shared" si="1"/>
        <v>76.125387187740614</v>
      </c>
      <c r="E36" s="83">
        <f t="shared" si="1"/>
        <v>80.330030395043579</v>
      </c>
      <c r="F36" s="83">
        <f t="shared" si="1"/>
        <v>157.30199217404589</v>
      </c>
      <c r="G36" s="83">
        <f t="shared" si="1"/>
        <v>89.779660980606607</v>
      </c>
      <c r="H36" s="82"/>
      <c r="I36" s="76">
        <v>79.675264854905564</v>
      </c>
      <c r="J36" s="76">
        <v>51.231494457892744</v>
      </c>
      <c r="K36" s="76">
        <v>48.742514970059894</v>
      </c>
      <c r="L36" s="76">
        <v>109.71765044963347</v>
      </c>
      <c r="M36" s="76">
        <v>39.078824490587984</v>
      </c>
      <c r="N36" s="76">
        <v>52.37549745230038</v>
      </c>
      <c r="O36" s="76"/>
      <c r="Z36" s="78"/>
      <c r="AA36" s="74"/>
      <c r="AB36" s="76"/>
    </row>
    <row r="37" spans="1:28" x14ac:dyDescent="0.2">
      <c r="A37" s="82">
        <v>1931</v>
      </c>
      <c r="B37" s="83">
        <f t="shared" si="1"/>
        <v>72.395752652720049</v>
      </c>
      <c r="C37" s="83">
        <f t="shared" si="1"/>
        <v>103.42500267220447</v>
      </c>
      <c r="D37" s="83">
        <f t="shared" si="1"/>
        <v>83.473011558454886</v>
      </c>
      <c r="E37" s="83">
        <f t="shared" si="1"/>
        <v>68.435609939154673</v>
      </c>
      <c r="F37" s="83">
        <f t="shared" si="1"/>
        <v>107.89583327258821</v>
      </c>
      <c r="G37" s="83">
        <f t="shared" si="1"/>
        <v>92.754722446688021</v>
      </c>
      <c r="H37" s="82"/>
      <c r="I37" s="76">
        <v>79.142886004343637</v>
      </c>
      <c r="J37" s="76">
        <v>53.674578449588573</v>
      </c>
      <c r="K37" s="76">
        <v>53.447143795141173</v>
      </c>
      <c r="L37" s="76">
        <v>93.471822339493599</v>
      </c>
      <c r="M37" s="76">
        <v>26.804761169584928</v>
      </c>
      <c r="N37" s="76">
        <v>54.111083469614961</v>
      </c>
      <c r="O37" s="76"/>
      <c r="Z37" s="78"/>
      <c r="AA37" s="74"/>
      <c r="AB37" s="76"/>
    </row>
    <row r="38" spans="1:28" x14ac:dyDescent="0.2">
      <c r="A38" s="82">
        <v>1932</v>
      </c>
      <c r="B38" s="83">
        <f t="shared" si="1"/>
        <v>68.661433510496735</v>
      </c>
      <c r="C38" s="83">
        <f t="shared" si="1"/>
        <v>68.894071980659888</v>
      </c>
      <c r="D38" s="83">
        <f t="shared" si="1"/>
        <v>102.49216515230322</v>
      </c>
      <c r="E38" s="83">
        <f t="shared" si="1"/>
        <v>78.78018503742787</v>
      </c>
      <c r="F38" s="83">
        <f t="shared" si="1"/>
        <v>82.369318027274389</v>
      </c>
      <c r="G38" s="83">
        <f t="shared" si="1"/>
        <v>100.24315264323009</v>
      </c>
      <c r="H38" s="82"/>
      <c r="I38" s="76">
        <v>75.060536096407247</v>
      </c>
      <c r="J38" s="76">
        <v>35.754026354319187</v>
      </c>
      <c r="K38" s="76">
        <v>65.624965321089519</v>
      </c>
      <c r="L38" s="76">
        <v>107.6008158068277</v>
      </c>
      <c r="M38" s="76">
        <v>20.463161833549769</v>
      </c>
      <c r="N38" s="76">
        <v>58.479670434600727</v>
      </c>
      <c r="O38" s="76"/>
      <c r="Z38" s="78"/>
      <c r="AA38" s="74"/>
      <c r="AB38" s="76"/>
    </row>
    <row r="39" spans="1:28" x14ac:dyDescent="0.2">
      <c r="A39" s="82">
        <v>1933</v>
      </c>
      <c r="B39" s="83">
        <f t="shared" si="1"/>
        <v>74.027326804114637</v>
      </c>
      <c r="C39" s="83">
        <f t="shared" si="1"/>
        <v>181.28050531151302</v>
      </c>
      <c r="D39" s="83">
        <f t="shared" si="1"/>
        <v>160.04486131605503</v>
      </c>
      <c r="E39" s="83">
        <f t="shared" si="1"/>
        <v>74.35750272064837</v>
      </c>
      <c r="F39" s="83">
        <f t="shared" si="1"/>
        <v>109.61680448787503</v>
      </c>
      <c r="G39" s="83">
        <f t="shared" si="1"/>
        <v>109.66983135913316</v>
      </c>
      <c r="H39" s="82"/>
      <c r="I39" s="76">
        <v>80.926519468186143</v>
      </c>
      <c r="J39" s="76">
        <v>94.079327554504857</v>
      </c>
      <c r="K39" s="76">
        <v>102.47552540311098</v>
      </c>
      <c r="L39" s="76">
        <v>101.56015691381018</v>
      </c>
      <c r="M39" s="76">
        <v>27.232305227648318</v>
      </c>
      <c r="N39" s="76">
        <v>63.978989341308164</v>
      </c>
      <c r="O39" s="76"/>
      <c r="Z39" s="78"/>
      <c r="AA39" s="74"/>
      <c r="AB39" s="76"/>
    </row>
    <row r="40" spans="1:28" x14ac:dyDescent="0.2">
      <c r="A40" s="82">
        <v>1934</v>
      </c>
      <c r="B40" s="83">
        <f t="shared" si="1"/>
        <v>93.572825115497182</v>
      </c>
      <c r="C40" s="83">
        <f t="shared" si="1"/>
        <v>131.59421296698329</v>
      </c>
      <c r="D40" s="83">
        <f t="shared" si="1"/>
        <v>160.76554473398926</v>
      </c>
      <c r="E40" s="83">
        <f t="shared" si="1"/>
        <v>82.903608060772214</v>
      </c>
      <c r="F40" s="83">
        <f t="shared" si="1"/>
        <v>127.40831365270783</v>
      </c>
      <c r="G40" s="83">
        <f t="shared" si="1"/>
        <v>117.15108818421109</v>
      </c>
      <c r="H40" s="82"/>
      <c r="I40" s="76">
        <v>102.29361751019704</v>
      </c>
      <c r="J40" s="76">
        <v>68.293582063464314</v>
      </c>
      <c r="K40" s="76">
        <v>102.9369735951668</v>
      </c>
      <c r="L40" s="76">
        <v>113.23273557215596</v>
      </c>
      <c r="M40" s="76">
        <v>31.652282714684276</v>
      </c>
      <c r="N40" s="76">
        <v>68.343391517726673</v>
      </c>
      <c r="O40" s="76"/>
      <c r="Z40" s="78"/>
      <c r="AA40" s="74"/>
      <c r="AB40" s="76"/>
    </row>
    <row r="41" spans="1:28" x14ac:dyDescent="0.2">
      <c r="A41" s="82">
        <v>1935</v>
      </c>
      <c r="B41" s="83">
        <f t="shared" si="1"/>
        <v>92.298575677237224</v>
      </c>
      <c r="C41" s="83">
        <f t="shared" si="1"/>
        <v>129.30774572740052</v>
      </c>
      <c r="D41" s="83">
        <f t="shared" si="1"/>
        <v>156.78446059636681</v>
      </c>
      <c r="E41" s="83">
        <f t="shared" si="1"/>
        <v>73.946395520033079</v>
      </c>
      <c r="F41" s="83">
        <f t="shared" si="1"/>
        <v>127.50487486082174</v>
      </c>
      <c r="G41" s="83">
        <f t="shared" si="1"/>
        <v>113.61882587292639</v>
      </c>
      <c r="H41" s="82"/>
      <c r="I41" s="76">
        <v>100.90061067846936</v>
      </c>
      <c r="J41" s="76">
        <v>67.106971842990191</v>
      </c>
      <c r="K41" s="76">
        <v>100.38791525413573</v>
      </c>
      <c r="L41" s="76">
        <v>100.99865188371599</v>
      </c>
      <c r="M41" s="76">
        <v>31.676271593987899</v>
      </c>
      <c r="N41" s="76">
        <v>66.282746671612685</v>
      </c>
      <c r="O41" s="76"/>
      <c r="Z41" s="78"/>
      <c r="AA41" s="74"/>
      <c r="AB41" s="76"/>
    </row>
    <row r="42" spans="1:28" x14ac:dyDescent="0.2">
      <c r="A42" s="82">
        <v>1936</v>
      </c>
      <c r="B42" s="83">
        <f t="shared" si="1"/>
        <v>90.916290488635454</v>
      </c>
      <c r="C42" s="83">
        <f t="shared" si="1"/>
        <v>127.13178294573649</v>
      </c>
      <c r="D42" s="83">
        <f t="shared" si="1"/>
        <v>155.31389927764192</v>
      </c>
      <c r="E42" s="83">
        <f t="shared" si="1"/>
        <v>93.607890360586921</v>
      </c>
      <c r="F42" s="83">
        <f t="shared" si="1"/>
        <v>138.2792902618427</v>
      </c>
      <c r="G42" s="83">
        <f t="shared" si="1"/>
        <v>120.05667949862662</v>
      </c>
      <c r="H42" s="82"/>
      <c r="I42" s="76">
        <v>99.389499389499392</v>
      </c>
      <c r="J42" s="76">
        <v>65.977710233029413</v>
      </c>
      <c r="K42" s="76">
        <v>99.446325861420206</v>
      </c>
      <c r="L42" s="76">
        <v>127.85303009849456</v>
      </c>
      <c r="M42" s="76">
        <v>34.352979515012294</v>
      </c>
      <c r="N42" s="76">
        <v>70.038450162673769</v>
      </c>
      <c r="O42" s="76"/>
      <c r="Z42" s="78"/>
      <c r="AA42" s="74"/>
      <c r="AB42" s="76"/>
    </row>
    <row r="43" spans="1:28" x14ac:dyDescent="0.2">
      <c r="A43" s="82">
        <v>1937</v>
      </c>
      <c r="B43" s="83">
        <f t="shared" si="1"/>
        <v>96.725183004187187</v>
      </c>
      <c r="C43" s="83">
        <f t="shared" si="1"/>
        <v>131.07145170693789</v>
      </c>
      <c r="D43" s="83">
        <f t="shared" si="1"/>
        <v>149.90603370390784</v>
      </c>
      <c r="E43" s="83">
        <f t="shared" si="1"/>
        <v>109.39894158407417</v>
      </c>
      <c r="F43" s="83">
        <f t="shared" si="1"/>
        <v>185.61309187077023</v>
      </c>
      <c r="G43" s="83">
        <f t="shared" si="1"/>
        <v>144.84554124747257</v>
      </c>
      <c r="H43" s="82"/>
      <c r="I43" s="76">
        <v>105.739768587958</v>
      </c>
      <c r="J43" s="76">
        <v>68.022284122562681</v>
      </c>
      <c r="K43" s="76">
        <v>95.983710058445951</v>
      </c>
      <c r="L43" s="76">
        <v>149.42101693791858</v>
      </c>
      <c r="M43" s="76">
        <v>46.1122032856874</v>
      </c>
      <c r="N43" s="76">
        <v>84.499731829270402</v>
      </c>
      <c r="O43" s="76"/>
      <c r="Z43" s="78"/>
      <c r="AA43" s="74"/>
      <c r="AB43" s="76"/>
    </row>
    <row r="44" spans="1:28" x14ac:dyDescent="0.2">
      <c r="A44" s="82">
        <v>1938</v>
      </c>
      <c r="B44" s="83">
        <f t="shared" si="1"/>
        <v>99.086819433364653</v>
      </c>
      <c r="C44" s="83">
        <f t="shared" si="1"/>
        <v>121.26693845214321</v>
      </c>
      <c r="D44" s="83">
        <f t="shared" si="1"/>
        <v>152.77861206445112</v>
      </c>
      <c r="E44" s="83">
        <f t="shared" si="1"/>
        <v>77.394484241924175</v>
      </c>
      <c r="F44" s="83">
        <f t="shared" si="1"/>
        <v>143.63296861140617</v>
      </c>
      <c r="G44" s="83">
        <f t="shared" si="1"/>
        <v>144.54570720774808</v>
      </c>
      <c r="H44" s="82"/>
      <c r="I44" s="76">
        <v>108.32150461320084</v>
      </c>
      <c r="J44" s="76">
        <v>62.934025942648333</v>
      </c>
      <c r="K44" s="76">
        <v>97.823000457010906</v>
      </c>
      <c r="L44" s="76">
        <v>105.70817572240128</v>
      </c>
      <c r="M44" s="76">
        <v>35.683003716931914</v>
      </c>
      <c r="N44" s="76">
        <v>84.324815185431717</v>
      </c>
      <c r="O44" s="76"/>
      <c r="Z44" s="78"/>
      <c r="AA44" s="74"/>
      <c r="AB44" s="76"/>
    </row>
    <row r="45" spans="1:28" x14ac:dyDescent="0.2">
      <c r="A45" s="82">
        <v>1939</v>
      </c>
      <c r="B45" s="83">
        <f t="shared" si="1"/>
        <v>94.843560056179101</v>
      </c>
      <c r="C45" s="83">
        <f t="shared" si="1"/>
        <v>143.67538968975504</v>
      </c>
      <c r="D45" s="83">
        <f t="shared" si="1"/>
        <v>153.09656693590276</v>
      </c>
      <c r="E45" s="83">
        <f t="shared" si="1"/>
        <v>80.197992806049243</v>
      </c>
      <c r="F45" s="83">
        <f t="shared" si="1"/>
        <v>159.68703532174732</v>
      </c>
      <c r="G45" s="83">
        <f t="shared" si="1"/>
        <v>136.64388407028488</v>
      </c>
      <c r="H45" s="82"/>
      <c r="I45" s="76">
        <v>103.68278230049287</v>
      </c>
      <c r="J45" s="76">
        <v>74.563362590567223</v>
      </c>
      <c r="K45" s="76">
        <v>98.026584578603803</v>
      </c>
      <c r="L45" s="76">
        <v>109.53730875221035</v>
      </c>
      <c r="M45" s="76">
        <v>39.67134516552246</v>
      </c>
      <c r="N45" s="76">
        <v>79.715063788685725</v>
      </c>
      <c r="O45" s="76"/>
      <c r="Z45" s="78"/>
      <c r="AA45" s="74"/>
      <c r="AB45" s="76"/>
    </row>
    <row r="46" spans="1:28" x14ac:dyDescent="0.2">
      <c r="A46" s="82">
        <v>1940</v>
      </c>
      <c r="B46" s="83">
        <f t="shared" si="1"/>
        <v>97.469326750690527</v>
      </c>
      <c r="C46" s="83">
        <f t="shared" si="1"/>
        <v>119.88264350478212</v>
      </c>
      <c r="D46" s="83">
        <f t="shared" si="1"/>
        <v>151.05743496743139</v>
      </c>
      <c r="E46" s="83">
        <f t="shared" si="1"/>
        <v>82.451342118527052</v>
      </c>
      <c r="F46" s="83">
        <f t="shared" si="1"/>
        <v>162.99570601332493</v>
      </c>
      <c r="G46" s="83">
        <f t="shared" si="1"/>
        <v>132.80949276771409</v>
      </c>
      <c r="H46" s="82"/>
      <c r="I46" s="76">
        <v>106.55326498163278</v>
      </c>
      <c r="J46" s="76">
        <v>62.215616990946465</v>
      </c>
      <c r="K46" s="76">
        <v>96.7209436594447</v>
      </c>
      <c r="L46" s="76">
        <v>112.61501444946371</v>
      </c>
      <c r="M46" s="76">
        <v>40.493324337345356</v>
      </c>
      <c r="N46" s="76">
        <v>77.478163474010884</v>
      </c>
      <c r="O46" s="76"/>
      <c r="Z46" s="78"/>
      <c r="AA46" s="74"/>
      <c r="AB46" s="76"/>
    </row>
    <row r="47" spans="1:28" x14ac:dyDescent="0.2">
      <c r="A47" s="82">
        <v>1941</v>
      </c>
      <c r="B47" s="83">
        <f t="shared" si="1"/>
        <v>106.44705192393951</v>
      </c>
      <c r="C47" s="83">
        <f t="shared" si="1"/>
        <v>120.0760984543488</v>
      </c>
      <c r="D47" s="83">
        <f t="shared" si="1"/>
        <v>147.27142292502671</v>
      </c>
      <c r="E47" s="83">
        <f t="shared" si="1"/>
        <v>75.081139410025003</v>
      </c>
      <c r="F47" s="83">
        <f t="shared" si="1"/>
        <v>162.1204524367198</v>
      </c>
      <c r="G47" s="83">
        <f t="shared" si="1"/>
        <v>126.49811157712342</v>
      </c>
      <c r="H47" s="82"/>
      <c r="I47" s="76">
        <v>116.36769544101517</v>
      </c>
      <c r="J47" s="76">
        <v>62.316014502173878</v>
      </c>
      <c r="K47" s="76">
        <v>94.296788519207126</v>
      </c>
      <c r="L47" s="76">
        <v>102.54852598260183</v>
      </c>
      <c r="M47" s="76">
        <v>40.275883474504489</v>
      </c>
      <c r="N47" s="76">
        <v>73.79624124510336</v>
      </c>
      <c r="O47" s="76"/>
      <c r="Z47" s="78"/>
      <c r="AA47" s="74"/>
      <c r="AB47" s="76"/>
    </row>
    <row r="48" spans="1:28" x14ac:dyDescent="0.2">
      <c r="A48" s="82">
        <v>1942</v>
      </c>
      <c r="B48" s="83">
        <f t="shared" si="1"/>
        <v>103.66130421664354</v>
      </c>
      <c r="C48" s="83">
        <f t="shared" si="1"/>
        <v>106.87259238122415</v>
      </c>
      <c r="D48" s="83">
        <f t="shared" si="1"/>
        <v>135.68050728613389</v>
      </c>
      <c r="E48" s="83">
        <f t="shared" si="1"/>
        <v>68.14502728014655</v>
      </c>
      <c r="F48" s="83">
        <f t="shared" si="1"/>
        <v>146.25533446681763</v>
      </c>
      <c r="G48" s="83">
        <f t="shared" si="1"/>
        <v>114.31393763994041</v>
      </c>
      <c r="H48" s="82"/>
      <c r="I48" s="76">
        <v>113.32232184992921</v>
      </c>
      <c r="J48" s="76">
        <v>55.463777574729157</v>
      </c>
      <c r="K48" s="76">
        <v>86.875212092251104</v>
      </c>
      <c r="L48" s="76">
        <v>93.074934071793578</v>
      </c>
      <c r="M48" s="76">
        <v>36.334482910535179</v>
      </c>
      <c r="N48" s="76">
        <v>66.688259726403231</v>
      </c>
      <c r="O48" s="76"/>
      <c r="Z48" s="78"/>
      <c r="AA48" s="74"/>
      <c r="AB48" s="76"/>
    </row>
    <row r="49" spans="1:28" x14ac:dyDescent="0.2">
      <c r="A49" s="82">
        <v>1943</v>
      </c>
      <c r="B49" s="83">
        <f t="shared" si="1"/>
        <v>111.3264721756434</v>
      </c>
      <c r="C49" s="83">
        <f t="shared" si="1"/>
        <v>101.08079042882106</v>
      </c>
      <c r="D49" s="83">
        <f t="shared" si="1"/>
        <v>128.80055979546293</v>
      </c>
      <c r="E49" s="83">
        <f t="shared" si="1"/>
        <v>63.965519318736305</v>
      </c>
      <c r="F49" s="83">
        <f t="shared" si="1"/>
        <v>137.80126889070095</v>
      </c>
      <c r="G49" s="83">
        <f t="shared" si="1"/>
        <v>107.70619557982822</v>
      </c>
      <c r="H49" s="82"/>
      <c r="I49" s="76">
        <v>121.70186749666516</v>
      </c>
      <c r="J49" s="76">
        <v>52.458000245972201</v>
      </c>
      <c r="K49" s="76">
        <v>82.470033268920801</v>
      </c>
      <c r="L49" s="76">
        <v>87.366411476864215</v>
      </c>
      <c r="M49" s="76">
        <v>34.234223782758569</v>
      </c>
      <c r="N49" s="76">
        <v>62.833447025455058</v>
      </c>
      <c r="O49" s="76"/>
      <c r="Z49" s="78"/>
      <c r="AA49" s="74"/>
      <c r="AB49" s="76"/>
    </row>
    <row r="50" spans="1:28" x14ac:dyDescent="0.2">
      <c r="A50" s="82">
        <v>1944</v>
      </c>
      <c r="B50" s="83">
        <f t="shared" si="1"/>
        <v>118.78523294239616</v>
      </c>
      <c r="C50" s="83">
        <f t="shared" si="1"/>
        <v>102.01242071881605</v>
      </c>
      <c r="D50" s="83">
        <f t="shared" si="1"/>
        <v>128.9348041972049</v>
      </c>
      <c r="E50" s="83">
        <f t="shared" si="1"/>
        <v>62.837794517594773</v>
      </c>
      <c r="F50" s="83">
        <f t="shared" si="1"/>
        <v>135.45238362551859</v>
      </c>
      <c r="G50" s="83">
        <f t="shared" si="1"/>
        <v>105.87029451880842</v>
      </c>
      <c r="H50" s="82"/>
      <c r="I50" s="76">
        <v>129.85576923076923</v>
      </c>
      <c r="J50" s="76">
        <v>52.941489361702118</v>
      </c>
      <c r="K50" s="76">
        <v>82.555988953394603</v>
      </c>
      <c r="L50" s="76">
        <v>85.826124302484359</v>
      </c>
      <c r="M50" s="76">
        <v>33.650685877370648</v>
      </c>
      <c r="N50" s="76">
        <v>61.762422360248436</v>
      </c>
      <c r="O50" s="76"/>
      <c r="Z50" s="78"/>
      <c r="AA50" s="74"/>
      <c r="AB50" s="76"/>
    </row>
    <row r="51" spans="1:28" x14ac:dyDescent="0.2">
      <c r="A51" s="82">
        <v>1945</v>
      </c>
      <c r="B51" s="83">
        <f t="shared" si="1"/>
        <v>121.71418389166074</v>
      </c>
      <c r="C51" s="83">
        <f t="shared" si="1"/>
        <v>100.85788113695094</v>
      </c>
      <c r="D51" s="83">
        <f t="shared" si="1"/>
        <v>130.62546070496671</v>
      </c>
      <c r="E51" s="83">
        <f t="shared" si="1"/>
        <v>61.441399083870451</v>
      </c>
      <c r="F51" s="83">
        <f t="shared" si="1"/>
        <v>132.44233065606264</v>
      </c>
      <c r="G51" s="83">
        <f t="shared" si="1"/>
        <v>106.40648515771505</v>
      </c>
      <c r="H51" s="82"/>
      <c r="I51" s="76">
        <v>133.05769230769232</v>
      </c>
      <c r="J51" s="76">
        <v>52.342316784869993</v>
      </c>
      <c r="K51" s="76">
        <v>83.638503646365265</v>
      </c>
      <c r="L51" s="76">
        <v>83.918877095762497</v>
      </c>
      <c r="M51" s="76">
        <v>32.902892857873525</v>
      </c>
      <c r="N51" s="76">
        <v>62.075224292615594</v>
      </c>
      <c r="O51" s="76"/>
      <c r="Z51" s="78"/>
      <c r="AA51" s="74"/>
      <c r="AB51" s="76"/>
    </row>
    <row r="52" spans="1:28" x14ac:dyDescent="0.2">
      <c r="A52" s="82">
        <v>1946</v>
      </c>
      <c r="B52" s="83">
        <f t="shared" si="1"/>
        <v>126.04515400906524</v>
      </c>
      <c r="C52" s="83">
        <f t="shared" si="1"/>
        <v>102.81473899692936</v>
      </c>
      <c r="D52" s="83">
        <f t="shared" si="1"/>
        <v>121.77317120820335</v>
      </c>
      <c r="E52" s="83">
        <f t="shared" si="1"/>
        <v>93.823684641387217</v>
      </c>
      <c r="F52" s="83">
        <f t="shared" si="1"/>
        <v>143.13841418016261</v>
      </c>
      <c r="G52" s="83">
        <f t="shared" si="1"/>
        <v>109.55210405183502</v>
      </c>
      <c r="H52" s="82"/>
      <c r="I52" s="76">
        <v>137.79229981891191</v>
      </c>
      <c r="J52" s="76">
        <v>53.357869291578652</v>
      </c>
      <c r="K52" s="76">
        <v>77.970449016295944</v>
      </c>
      <c r="L52" s="76">
        <v>128.14776970401246</v>
      </c>
      <c r="M52" s="76">
        <v>35.560140646016542</v>
      </c>
      <c r="N52" s="76">
        <v>63.910309796118185</v>
      </c>
      <c r="O52" s="76"/>
      <c r="Z52" s="78"/>
      <c r="AA52" s="74"/>
      <c r="AB52" s="76"/>
    </row>
    <row r="53" spans="1:28" x14ac:dyDescent="0.2">
      <c r="A53" s="82">
        <v>1947</v>
      </c>
      <c r="B53" s="83">
        <f t="shared" si="1"/>
        <v>133.32218784277967</v>
      </c>
      <c r="C53" s="83">
        <f t="shared" si="1"/>
        <v>102.77529095792299</v>
      </c>
      <c r="D53" s="83">
        <f t="shared" si="1"/>
        <v>117.29362682130329</v>
      </c>
      <c r="E53" s="83">
        <f t="shared" si="1"/>
        <v>85.550802920572991</v>
      </c>
      <c r="F53" s="83">
        <f t="shared" si="1"/>
        <v>189.87651962192405</v>
      </c>
      <c r="G53" s="83">
        <f t="shared" si="1"/>
        <v>105.5198255127813</v>
      </c>
      <c r="H53" s="82"/>
      <c r="I53" s="76">
        <v>145.74753804834378</v>
      </c>
      <c r="J53" s="76">
        <v>53.337396902798147</v>
      </c>
      <c r="K53" s="76">
        <v>75.102230312868627</v>
      </c>
      <c r="L53" s="76">
        <v>116.84836971136087</v>
      </c>
      <c r="M53" s="76">
        <v>47.171374517487806</v>
      </c>
      <c r="N53" s="76">
        <v>61.557966380666954</v>
      </c>
      <c r="O53" s="76"/>
      <c r="Z53" s="78"/>
      <c r="AA53" s="74"/>
      <c r="AB53" s="76"/>
    </row>
    <row r="54" spans="1:28" x14ac:dyDescent="0.2">
      <c r="A54" s="82">
        <v>1948</v>
      </c>
      <c r="B54" s="83">
        <f t="shared" si="1"/>
        <v>148.36666445656326</v>
      </c>
      <c r="C54" s="83">
        <f t="shared" si="1"/>
        <v>107.54461871281774</v>
      </c>
      <c r="D54" s="83">
        <f t="shared" si="1"/>
        <v>107.48779615705577</v>
      </c>
      <c r="E54" s="83">
        <f t="shared" si="1"/>
        <v>114.95330009185982</v>
      </c>
      <c r="F54" s="83">
        <f t="shared" si="1"/>
        <v>185.23209677527771</v>
      </c>
      <c r="G54" s="83">
        <f t="shared" si="1"/>
        <v>111.21166068745421</v>
      </c>
      <c r="H54" s="82"/>
      <c r="I54" s="76">
        <v>162.19412854587284</v>
      </c>
      <c r="J54" s="76">
        <v>55.812539761080096</v>
      </c>
      <c r="K54" s="76">
        <v>68.823630418628241</v>
      </c>
      <c r="L54" s="76">
        <v>157.00735995599334</v>
      </c>
      <c r="M54" s="76">
        <v>46.017551970324185</v>
      </c>
      <c r="N54" s="76">
        <v>64.878458967004406</v>
      </c>
      <c r="O54" s="76"/>
      <c r="Z54" s="78"/>
      <c r="AA54" s="74"/>
      <c r="AB54" s="76"/>
    </row>
    <row r="55" spans="1:28" x14ac:dyDescent="0.2">
      <c r="A55" s="82">
        <v>1949</v>
      </c>
      <c r="B55" s="83">
        <f t="shared" si="1"/>
        <v>146.49530580621638</v>
      </c>
      <c r="C55" s="83">
        <f t="shared" si="1"/>
        <v>124.81302715616008</v>
      </c>
      <c r="D55" s="83">
        <f t="shared" si="1"/>
        <v>102.82952312551797</v>
      </c>
      <c r="E55" s="83">
        <f t="shared" si="1"/>
        <v>98.858272667920204</v>
      </c>
      <c r="F55" s="83">
        <f t="shared" si="1"/>
        <v>162.92412313891506</v>
      </c>
      <c r="G55" s="83">
        <f t="shared" si="1"/>
        <v>121.73199872905165</v>
      </c>
      <c r="H55" s="82"/>
      <c r="I55" s="76">
        <v>160.14836316723108</v>
      </c>
      <c r="J55" s="76">
        <v>64.7743431910433</v>
      </c>
      <c r="K55" s="76">
        <v>65.840973103344027</v>
      </c>
      <c r="L55" s="76">
        <v>135.02419146728792</v>
      </c>
      <c r="M55" s="76">
        <v>40.475540871624844</v>
      </c>
      <c r="N55" s="76">
        <v>71.015794887821144</v>
      </c>
      <c r="O55" s="76"/>
      <c r="Z55" s="78"/>
      <c r="AA55" s="74"/>
      <c r="AB55" s="76"/>
    </row>
    <row r="56" spans="1:28" x14ac:dyDescent="0.2">
      <c r="A56" s="82">
        <v>1950</v>
      </c>
      <c r="B56" s="83">
        <f t="shared" si="1"/>
        <v>143.91159901776689</v>
      </c>
      <c r="C56" s="83">
        <f t="shared" si="1"/>
        <v>136.37101135749054</v>
      </c>
      <c r="D56" s="83">
        <f t="shared" si="1"/>
        <v>105.16776253703219</v>
      </c>
      <c r="E56" s="83">
        <f t="shared" si="1"/>
        <v>101.82774634476037</v>
      </c>
      <c r="F56" s="83">
        <f t="shared" si="1"/>
        <v>178.51130281322199</v>
      </c>
      <c r="G56" s="83">
        <f t="shared" si="1"/>
        <v>124.88817559400198</v>
      </c>
      <c r="H56" s="82"/>
      <c r="I56" s="76">
        <v>157.3238602877901</v>
      </c>
      <c r="J56" s="76">
        <v>70.772601965080952</v>
      </c>
      <c r="K56" s="76">
        <v>67.33813027691923</v>
      </c>
      <c r="L56" s="76">
        <v>139.08000562909905</v>
      </c>
      <c r="M56" s="76">
        <v>44.347892711400235</v>
      </c>
      <c r="N56" s="76">
        <v>72.857039681393303</v>
      </c>
      <c r="O56" s="76"/>
      <c r="Z56" s="78"/>
      <c r="AA56" s="74"/>
      <c r="AB56" s="76"/>
    </row>
    <row r="57" spans="1:28" x14ac:dyDescent="0.2">
      <c r="A57" s="82">
        <v>1951</v>
      </c>
      <c r="B57" s="83">
        <f t="shared" si="1"/>
        <v>135.58255514275194</v>
      </c>
      <c r="C57" s="83">
        <f t="shared" si="1"/>
        <v>138.72925506203342</v>
      </c>
      <c r="D57" s="83">
        <f t="shared" si="1"/>
        <v>94.310150698203671</v>
      </c>
      <c r="E57" s="83">
        <f t="shared" si="1"/>
        <v>111.28778652934636</v>
      </c>
      <c r="F57" s="83">
        <f t="shared" si="1"/>
        <v>188.51557354620789</v>
      </c>
      <c r="G57" s="83">
        <f t="shared" si="1"/>
        <v>123.42720839043997</v>
      </c>
      <c r="H57" s="82"/>
      <c r="I57" s="76">
        <v>148.21856687247649</v>
      </c>
      <c r="J57" s="76">
        <v>71.996462090314992</v>
      </c>
      <c r="K57" s="76">
        <v>60.386082778126003</v>
      </c>
      <c r="L57" s="76">
        <v>152.00086943442301</v>
      </c>
      <c r="M57" s="76">
        <v>46.833272169901385</v>
      </c>
      <c r="N57" s="76">
        <v>72.004743256877006</v>
      </c>
      <c r="O57" s="76"/>
      <c r="Z57" s="78"/>
      <c r="AA57" s="74"/>
      <c r="AB57" s="76"/>
    </row>
    <row r="58" spans="1:28" x14ac:dyDescent="0.2">
      <c r="A58" s="82">
        <v>1952</v>
      </c>
      <c r="B58" s="83">
        <f t="shared" si="1"/>
        <v>132.13461066077127</v>
      </c>
      <c r="C58" s="83">
        <f t="shared" si="1"/>
        <v>156.11351990540007</v>
      </c>
      <c r="D58" s="83">
        <f t="shared" si="1"/>
        <v>88.434154785306802</v>
      </c>
      <c r="E58" s="83">
        <f t="shared" si="1"/>
        <v>112.56123819573378</v>
      </c>
      <c r="F58" s="83">
        <f t="shared" si="1"/>
        <v>184.46834654352097</v>
      </c>
      <c r="G58" s="83">
        <f t="shared" si="1"/>
        <v>123.38876106945713</v>
      </c>
      <c r="H58" s="82"/>
      <c r="I58" s="76">
        <v>144.44928114661769</v>
      </c>
      <c r="J58" s="76">
        <v>81.018391633609809</v>
      </c>
      <c r="K58" s="76">
        <v>56.623726626924572</v>
      </c>
      <c r="L58" s="76">
        <v>153.74019561306491</v>
      </c>
      <c r="M58" s="76">
        <v>45.827812089417627</v>
      </c>
      <c r="N58" s="76">
        <v>71.98231392778186</v>
      </c>
      <c r="O58" s="76"/>
      <c r="Z58" s="78"/>
      <c r="AA58" s="74"/>
      <c r="AB58" s="76"/>
    </row>
    <row r="59" spans="1:28" x14ac:dyDescent="0.2">
      <c r="A59" s="82">
        <v>1953</v>
      </c>
      <c r="B59" s="83">
        <f t="shared" si="1"/>
        <v>131.67980495733437</v>
      </c>
      <c r="C59" s="83">
        <f t="shared" si="1"/>
        <v>169.91697457074545</v>
      </c>
      <c r="D59" s="83">
        <f t="shared" si="1"/>
        <v>81.890777502494075</v>
      </c>
      <c r="E59" s="83">
        <f t="shared" si="1"/>
        <v>108.56178421305185</v>
      </c>
      <c r="F59" s="83">
        <f t="shared" si="1"/>
        <v>217.88916232144641</v>
      </c>
      <c r="G59" s="83">
        <f t="shared" si="1"/>
        <v>131.21381601044405</v>
      </c>
      <c r="H59" s="82"/>
      <c r="I59" s="76">
        <v>143.95208849895096</v>
      </c>
      <c r="J59" s="76">
        <v>88.181984489958239</v>
      </c>
      <c r="K59" s="76">
        <v>52.434051185594107</v>
      </c>
      <c r="L59" s="76">
        <v>148.27759723107343</v>
      </c>
      <c r="M59" s="76">
        <v>54.130607089450145</v>
      </c>
      <c r="N59" s="76">
        <v>76.547280431880182</v>
      </c>
      <c r="O59" s="76"/>
      <c r="Z59" s="78"/>
      <c r="AA59" s="74"/>
      <c r="AB59" s="76"/>
    </row>
    <row r="60" spans="1:28" x14ac:dyDescent="0.2">
      <c r="A60" s="82">
        <v>1954</v>
      </c>
      <c r="B60" s="83">
        <f t="shared" si="1"/>
        <v>120.43219461697723</v>
      </c>
      <c r="C60" s="83">
        <f t="shared" si="1"/>
        <v>167.85368217054258</v>
      </c>
      <c r="D60" s="83">
        <f t="shared" si="1"/>
        <v>80.627154621100388</v>
      </c>
      <c r="E60" s="83">
        <f t="shared" si="1"/>
        <v>101.28132668817416</v>
      </c>
      <c r="F60" s="83">
        <f t="shared" si="1"/>
        <v>223.53503735624622</v>
      </c>
      <c r="G60" s="83">
        <f t="shared" si="1"/>
        <v>136.0603286700744</v>
      </c>
      <c r="H60" s="82"/>
      <c r="I60" s="76">
        <v>131.65622430290799</v>
      </c>
      <c r="J60" s="76">
        <v>87.111195542046602</v>
      </c>
      <c r="K60" s="76">
        <v>51.624962923606773</v>
      </c>
      <c r="L60" s="76">
        <v>138.33368597024537</v>
      </c>
      <c r="M60" s="76">
        <v>55.533222253640915</v>
      </c>
      <c r="N60" s="76">
        <v>79.374630286897371</v>
      </c>
      <c r="O60" s="76"/>
      <c r="Z60" s="78"/>
      <c r="AA60" s="74"/>
      <c r="AB60" s="76"/>
    </row>
    <row r="61" spans="1:28" x14ac:dyDescent="0.2">
      <c r="A61" s="82">
        <v>1955</v>
      </c>
      <c r="B61" s="83">
        <f t="shared" si="1"/>
        <v>120.08312497970577</v>
      </c>
      <c r="C61" s="83">
        <f t="shared" si="1"/>
        <v>179.69588550983892</v>
      </c>
      <c r="D61" s="83">
        <f t="shared" si="1"/>
        <v>80.727269962853157</v>
      </c>
      <c r="E61" s="83">
        <f t="shared" si="1"/>
        <v>100.36652144596701</v>
      </c>
      <c r="F61" s="83">
        <f t="shared" si="1"/>
        <v>283.3148178757765</v>
      </c>
      <c r="G61" s="83">
        <f t="shared" si="1"/>
        <v>144.65894038216118</v>
      </c>
      <c r="H61" s="82"/>
      <c r="I61" s="76">
        <v>131.27462210253202</v>
      </c>
      <c r="J61" s="76">
        <v>93.256955810147275</v>
      </c>
      <c r="K61" s="76">
        <v>51.689066026715892</v>
      </c>
      <c r="L61" s="76">
        <v>137.08421200265965</v>
      </c>
      <c r="M61" s="76">
        <v>70.38442355580753</v>
      </c>
      <c r="N61" s="76">
        <v>84.390872951447008</v>
      </c>
      <c r="O61" s="76"/>
      <c r="Z61" s="78"/>
      <c r="AA61" s="74"/>
      <c r="AB61" s="76"/>
    </row>
    <row r="62" spans="1:28" x14ac:dyDescent="0.2">
      <c r="A62" s="82">
        <v>1956</v>
      </c>
      <c r="B62" s="83">
        <f t="shared" ref="B62:G125" si="2">I62/I$106*100</f>
        <v>126.71081677704193</v>
      </c>
      <c r="C62" s="83">
        <f t="shared" si="2"/>
        <v>188.59284357513215</v>
      </c>
      <c r="D62" s="83">
        <f t="shared" si="2"/>
        <v>79.595801957617994</v>
      </c>
      <c r="E62" s="83">
        <f t="shared" si="2"/>
        <v>120.05680382640298</v>
      </c>
      <c r="F62" s="83">
        <f t="shared" si="2"/>
        <v>311.38602502504693</v>
      </c>
      <c r="G62" s="83">
        <f t="shared" si="2"/>
        <v>153.37124857169678</v>
      </c>
      <c r="H62" s="82"/>
      <c r="I62" s="76">
        <v>138.52000097033209</v>
      </c>
      <c r="J62" s="76">
        <v>97.874219153632978</v>
      </c>
      <c r="K62" s="76">
        <v>50.964595541629144</v>
      </c>
      <c r="L62" s="76">
        <v>163.97790927685548</v>
      </c>
      <c r="M62" s="76">
        <v>77.358205402203481</v>
      </c>
      <c r="N62" s="76">
        <v>89.473443662905211</v>
      </c>
      <c r="O62" s="76"/>
      <c r="Z62" s="78"/>
      <c r="AA62" s="74"/>
      <c r="AB62" s="76"/>
    </row>
    <row r="63" spans="1:28" x14ac:dyDescent="0.2">
      <c r="A63" s="82">
        <v>1957</v>
      </c>
      <c r="B63" s="83">
        <f t="shared" si="2"/>
        <v>128.93041933740059</v>
      </c>
      <c r="C63" s="83">
        <f t="shared" si="2"/>
        <v>192.05254244289316</v>
      </c>
      <c r="D63" s="83">
        <f t="shared" si="2"/>
        <v>77.016934991708823</v>
      </c>
      <c r="E63" s="83">
        <f t="shared" si="2"/>
        <v>101.57614948163017</v>
      </c>
      <c r="F63" s="83">
        <f t="shared" si="2"/>
        <v>212.65717577695335</v>
      </c>
      <c r="G63" s="83">
        <f t="shared" si="2"/>
        <v>161.6327021114115</v>
      </c>
      <c r="H63" s="82"/>
      <c r="I63" s="76">
        <v>140.94646586602946</v>
      </c>
      <c r="J63" s="76">
        <v>99.669702581157196</v>
      </c>
      <c r="K63" s="76">
        <v>49.313366348119523</v>
      </c>
      <c r="L63" s="76">
        <v>138.73636556638041</v>
      </c>
      <c r="M63" s="76">
        <v>52.830815007458341</v>
      </c>
      <c r="N63" s="76">
        <v>94.292995598115709</v>
      </c>
      <c r="O63" s="76"/>
      <c r="Z63" s="78"/>
      <c r="AA63" s="74"/>
      <c r="AB63" s="76"/>
    </row>
    <row r="64" spans="1:28" x14ac:dyDescent="0.2">
      <c r="A64" s="82">
        <v>1958</v>
      </c>
      <c r="B64" s="83">
        <f t="shared" si="2"/>
        <v>120.07336580672316</v>
      </c>
      <c r="C64" s="83">
        <f t="shared" si="2"/>
        <v>190.86252372221682</v>
      </c>
      <c r="D64" s="83">
        <f t="shared" si="2"/>
        <v>74.966345782040207</v>
      </c>
      <c r="E64" s="83">
        <f t="shared" si="2"/>
        <v>72.853765653479712</v>
      </c>
      <c r="F64" s="83">
        <f t="shared" si="2"/>
        <v>180.26674409293094</v>
      </c>
      <c r="G64" s="83">
        <f t="shared" si="2"/>
        <v>160.32595020571588</v>
      </c>
      <c r="H64" s="82"/>
      <c r="I64" s="76">
        <v>131.26395339495517</v>
      </c>
      <c r="J64" s="76">
        <v>99.052117359701001</v>
      </c>
      <c r="K64" s="76">
        <v>48.000389443276774</v>
      </c>
      <c r="L64" s="76">
        <v>99.506298635748976</v>
      </c>
      <c r="M64" s="76">
        <v>44.784000231242551</v>
      </c>
      <c r="N64" s="76">
        <v>93.530665017224635</v>
      </c>
      <c r="O64" s="76"/>
      <c r="Z64" s="78"/>
      <c r="AA64" s="74"/>
      <c r="AB64" s="76"/>
    </row>
    <row r="65" spans="1:28" x14ac:dyDescent="0.2">
      <c r="A65" s="82">
        <v>1959</v>
      </c>
      <c r="B65" s="83">
        <f t="shared" si="2"/>
        <v>117.12888411761197</v>
      </c>
      <c r="C65" s="83">
        <f t="shared" si="2"/>
        <v>194.0983188183877</v>
      </c>
      <c r="D65" s="83">
        <f t="shared" si="2"/>
        <v>74.340550482949055</v>
      </c>
      <c r="E65" s="83">
        <f t="shared" si="2"/>
        <v>80.829212698372203</v>
      </c>
      <c r="F65" s="83">
        <f t="shared" si="2"/>
        <v>216.39656247345096</v>
      </c>
      <c r="G65" s="83">
        <f t="shared" si="2"/>
        <v>168.81426615714807</v>
      </c>
      <c r="H65" s="82"/>
      <c r="I65" s="76">
        <v>128.04505214558125</v>
      </c>
      <c r="J65" s="76">
        <v>100.7314012199749</v>
      </c>
      <c r="K65" s="76">
        <v>47.599697402671218</v>
      </c>
      <c r="L65" s="76">
        <v>110.39945162906675</v>
      </c>
      <c r="M65" s="76">
        <v>53.759797752020042</v>
      </c>
      <c r="N65" s="76">
        <v>98.482563538924239</v>
      </c>
      <c r="O65" s="76"/>
      <c r="Z65" s="78"/>
      <c r="AA65" s="74"/>
      <c r="AB65" s="76"/>
    </row>
    <row r="66" spans="1:28" x14ac:dyDescent="0.2">
      <c r="A66" s="82">
        <v>1960</v>
      </c>
      <c r="B66" s="83">
        <f t="shared" si="2"/>
        <v>113.38402372075269</v>
      </c>
      <c r="C66" s="83">
        <f t="shared" si="2"/>
        <v>188.15460955042943</v>
      </c>
      <c r="D66" s="83">
        <f t="shared" si="2"/>
        <v>74.033919972855827</v>
      </c>
      <c r="E66" s="83">
        <f t="shared" si="2"/>
        <v>88.766138205717155</v>
      </c>
      <c r="F66" s="83">
        <f t="shared" si="2"/>
        <v>218.98342294298692</v>
      </c>
      <c r="G66" s="83">
        <f t="shared" si="2"/>
        <v>166.19257262466027</v>
      </c>
      <c r="H66" s="82"/>
      <c r="I66" s="76">
        <v>123.95117856003357</v>
      </c>
      <c r="J66" s="76">
        <v>97.646788397718623</v>
      </c>
      <c r="K66" s="76">
        <v>47.403364184796921</v>
      </c>
      <c r="L66" s="76">
        <v>121.23999051816175</v>
      </c>
      <c r="M66" s="76">
        <v>54.402456277023234</v>
      </c>
      <c r="N66" s="76">
        <v>96.953124672350796</v>
      </c>
      <c r="O66" s="76"/>
      <c r="Z66" s="78"/>
      <c r="AA66" s="74"/>
      <c r="AB66" s="76"/>
    </row>
    <row r="67" spans="1:28" x14ac:dyDescent="0.2">
      <c r="A67" s="82">
        <v>1961</v>
      </c>
      <c r="B67" s="83">
        <f t="shared" si="2"/>
        <v>109.62566844919783</v>
      </c>
      <c r="C67" s="83">
        <f t="shared" si="2"/>
        <v>203.66792065663475</v>
      </c>
      <c r="D67" s="83">
        <f t="shared" si="2"/>
        <v>72.734869448478022</v>
      </c>
      <c r="E67" s="83">
        <f t="shared" si="2"/>
        <v>88.184131802002767</v>
      </c>
      <c r="F67" s="83">
        <f t="shared" si="2"/>
        <v>202.38058687370005</v>
      </c>
      <c r="G67" s="83">
        <f t="shared" si="2"/>
        <v>164.52620324673921</v>
      </c>
      <c r="H67" s="82"/>
      <c r="I67" s="76">
        <v>119.84255240557759</v>
      </c>
      <c r="J67" s="76">
        <v>105.69774718398</v>
      </c>
      <c r="K67" s="76">
        <v>46.571591868484198</v>
      </c>
      <c r="L67" s="76">
        <v>120.44506519760412</v>
      </c>
      <c r="M67" s="76">
        <v>50.277783042880195</v>
      </c>
      <c r="N67" s="76">
        <v>95.981001096090594</v>
      </c>
      <c r="O67" s="76"/>
      <c r="Z67" s="78"/>
      <c r="AA67" s="74"/>
      <c r="AB67" s="76"/>
    </row>
    <row r="68" spans="1:28" x14ac:dyDescent="0.2">
      <c r="A68" s="82">
        <v>1962</v>
      </c>
      <c r="B68" s="83">
        <f t="shared" si="2"/>
        <v>106.03752981407509</v>
      </c>
      <c r="C68" s="83">
        <f t="shared" si="2"/>
        <v>194.54187737284613</v>
      </c>
      <c r="D68" s="83">
        <f t="shared" si="2"/>
        <v>71.89560466855788</v>
      </c>
      <c r="E68" s="83">
        <f t="shared" si="2"/>
        <v>87.193298860407225</v>
      </c>
      <c r="F68" s="83">
        <f t="shared" si="2"/>
        <v>204.65237371965833</v>
      </c>
      <c r="G68" s="83">
        <f t="shared" si="2"/>
        <v>162.67759422149496</v>
      </c>
      <c r="H68" s="82"/>
      <c r="I68" s="76">
        <v>115.92000672351912</v>
      </c>
      <c r="J68" s="76">
        <v>100.96159525249257</v>
      </c>
      <c r="K68" s="76">
        <v>46.034216918939251</v>
      </c>
      <c r="L68" s="76">
        <v>119.09174985830519</v>
      </c>
      <c r="M68" s="76">
        <v>50.842167245560866</v>
      </c>
      <c r="N68" s="76">
        <v>94.902562881527771</v>
      </c>
      <c r="O68" s="76"/>
      <c r="Z68" s="78"/>
      <c r="AA68" s="74"/>
      <c r="AB68" s="76"/>
    </row>
    <row r="69" spans="1:28" x14ac:dyDescent="0.2">
      <c r="A69" s="82">
        <v>1963</v>
      </c>
      <c r="B69" s="83">
        <f t="shared" si="2"/>
        <v>102.46215886178398</v>
      </c>
      <c r="C69" s="83">
        <f t="shared" si="2"/>
        <v>200.97367581608006</v>
      </c>
      <c r="D69" s="83">
        <f t="shared" si="2"/>
        <v>70.825192353073902</v>
      </c>
      <c r="E69" s="83">
        <f t="shared" si="2"/>
        <v>83.516903352079595</v>
      </c>
      <c r="F69" s="83">
        <f t="shared" si="2"/>
        <v>202.24627135064864</v>
      </c>
      <c r="G69" s="83">
        <f t="shared" si="2"/>
        <v>162.46321196767732</v>
      </c>
      <c r="H69" s="82"/>
      <c r="I69" s="76">
        <v>112.01141864573793</v>
      </c>
      <c r="J69" s="76">
        <v>104.29951220868018</v>
      </c>
      <c r="K69" s="76">
        <v>45.348839934478853</v>
      </c>
      <c r="L69" s="76">
        <v>114.07039638297798</v>
      </c>
      <c r="M69" s="76">
        <v>50.244414789375305</v>
      </c>
      <c r="N69" s="76">
        <v>94.777496947150183</v>
      </c>
      <c r="O69" s="76"/>
      <c r="Z69" s="78"/>
      <c r="AA69" s="74"/>
      <c r="AB69" s="76"/>
    </row>
    <row r="70" spans="1:28" x14ac:dyDescent="0.2">
      <c r="A70" s="82">
        <v>1964</v>
      </c>
      <c r="B70" s="83">
        <f t="shared" si="2"/>
        <v>102.48707421989937</v>
      </c>
      <c r="C70" s="83">
        <f t="shared" si="2"/>
        <v>203.48050273928447</v>
      </c>
      <c r="D70" s="83">
        <f t="shared" si="2"/>
        <v>70.042989797613743</v>
      </c>
      <c r="E70" s="83">
        <f t="shared" si="2"/>
        <v>90.101700159220741</v>
      </c>
      <c r="F70" s="83">
        <f t="shared" si="2"/>
        <v>208.44469848986029</v>
      </c>
      <c r="G70" s="83">
        <f t="shared" si="2"/>
        <v>165.62322880841492</v>
      </c>
      <c r="H70" s="82"/>
      <c r="I70" s="76">
        <v>112.03865606333264</v>
      </c>
      <c r="J70" s="76">
        <v>105.60048271747998</v>
      </c>
      <c r="K70" s="76">
        <v>44.848001499659354</v>
      </c>
      <c r="L70" s="76">
        <v>123.06414916527932</v>
      </c>
      <c r="M70" s="76">
        <v>51.784301493562367</v>
      </c>
      <c r="N70" s="76">
        <v>96.620981898903665</v>
      </c>
      <c r="O70" s="76"/>
      <c r="Z70" s="78"/>
      <c r="AA70" s="74"/>
      <c r="AB70" s="76"/>
    </row>
    <row r="71" spans="1:28" x14ac:dyDescent="0.2">
      <c r="A71" s="82">
        <v>1965</v>
      </c>
      <c r="B71" s="83">
        <f t="shared" si="2"/>
        <v>100.54003416542676</v>
      </c>
      <c r="C71" s="83">
        <f t="shared" si="2"/>
        <v>195.62221829221565</v>
      </c>
      <c r="D71" s="83">
        <f t="shared" si="2"/>
        <v>68.974725505057108</v>
      </c>
      <c r="E71" s="83">
        <f t="shared" si="2"/>
        <v>98.161061952978827</v>
      </c>
      <c r="F71" s="83">
        <f t="shared" si="2"/>
        <v>224.56692521087612</v>
      </c>
      <c r="G71" s="83">
        <f t="shared" si="2"/>
        <v>162.84185012436996</v>
      </c>
      <c r="H71" s="82"/>
      <c r="I71" s="76">
        <v>109.91015593134006</v>
      </c>
      <c r="J71" s="76">
        <v>101.52226087425507</v>
      </c>
      <c r="K71" s="76">
        <v>44.163999878183105</v>
      </c>
      <c r="L71" s="76">
        <v>134.07191594672</v>
      </c>
      <c r="M71" s="76">
        <v>55.789576059512832</v>
      </c>
      <c r="N71" s="76">
        <v>94.998386195278243</v>
      </c>
      <c r="O71" s="76"/>
      <c r="Z71" s="78"/>
      <c r="AA71" s="74"/>
      <c r="AB71" s="76"/>
    </row>
    <row r="72" spans="1:28" x14ac:dyDescent="0.2">
      <c r="A72" s="82">
        <v>1966</v>
      </c>
      <c r="B72" s="83">
        <f t="shared" si="2"/>
        <v>100.1687695893273</v>
      </c>
      <c r="C72" s="83">
        <f t="shared" si="2"/>
        <v>195.33880697531129</v>
      </c>
      <c r="D72" s="83">
        <f t="shared" si="2"/>
        <v>67.014933128057734</v>
      </c>
      <c r="E72" s="83">
        <f t="shared" si="2"/>
        <v>96.952321250445991</v>
      </c>
      <c r="F72" s="83">
        <f t="shared" si="2"/>
        <v>225.51008264008948</v>
      </c>
      <c r="G72" s="83">
        <f t="shared" si="2"/>
        <v>157.25885470486409</v>
      </c>
      <c r="H72" s="82"/>
      <c r="I72" s="76">
        <v>109.50429027006791</v>
      </c>
      <c r="J72" s="76">
        <v>101.37517861590699</v>
      </c>
      <c r="K72" s="76">
        <v>42.909159504911607</v>
      </c>
      <c r="L72" s="76">
        <v>132.42097433456638</v>
      </c>
      <c r="M72" s="76">
        <v>56.023886401891978</v>
      </c>
      <c r="N72" s="76">
        <v>91.741388349923284</v>
      </c>
      <c r="O72" s="76"/>
      <c r="Z72" s="78"/>
      <c r="AA72" s="74"/>
      <c r="AB72" s="76"/>
    </row>
    <row r="73" spans="1:28" x14ac:dyDescent="0.2">
      <c r="A73" s="82">
        <v>1967</v>
      </c>
      <c r="B73" s="83">
        <f t="shared" si="2"/>
        <v>99.057537099713628</v>
      </c>
      <c r="C73" s="83">
        <f t="shared" si="2"/>
        <v>192.63890823005156</v>
      </c>
      <c r="D73" s="83">
        <f t="shared" si="2"/>
        <v>70.044011010006841</v>
      </c>
      <c r="E73" s="83">
        <f t="shared" si="2"/>
        <v>104.30163664667957</v>
      </c>
      <c r="F73" s="83">
        <f t="shared" si="2"/>
        <v>231.64495299282399</v>
      </c>
      <c r="G73" s="83">
        <f t="shared" si="2"/>
        <v>153.61144306508413</v>
      </c>
      <c r="H73" s="82"/>
      <c r="I73" s="76">
        <v>108.28949322704671</v>
      </c>
      <c r="J73" s="76">
        <v>99.974009427952637</v>
      </c>
      <c r="K73" s="76">
        <v>44.84865537430219</v>
      </c>
      <c r="L73" s="76">
        <v>142.4589341575944</v>
      </c>
      <c r="M73" s="76">
        <v>57.547983576209774</v>
      </c>
      <c r="N73" s="76">
        <v>89.61356789526539</v>
      </c>
      <c r="O73" s="76"/>
      <c r="Z73" s="78"/>
      <c r="AA73" s="74"/>
      <c r="AB73" s="76"/>
    </row>
    <row r="74" spans="1:28" x14ac:dyDescent="0.2">
      <c r="A74" s="82">
        <v>1968</v>
      </c>
      <c r="B74" s="83">
        <f t="shared" si="2"/>
        <v>96.301849075462258</v>
      </c>
      <c r="C74" s="83">
        <f t="shared" si="2"/>
        <v>187.57417802726545</v>
      </c>
      <c r="D74" s="83">
        <f t="shared" si="2"/>
        <v>77.042388606334427</v>
      </c>
      <c r="E74" s="83">
        <f t="shared" si="2"/>
        <v>106.2361136868893</v>
      </c>
      <c r="F74" s="83">
        <f t="shared" si="2"/>
        <v>243.37658666265568</v>
      </c>
      <c r="G74" s="83">
        <f t="shared" si="2"/>
        <v>152.91055208340705</v>
      </c>
      <c r="H74" s="82"/>
      <c r="I74" s="76">
        <v>105.27698081885275</v>
      </c>
      <c r="J74" s="76">
        <v>97.345561261922242</v>
      </c>
      <c r="K74" s="76">
        <v>49.329664106827408</v>
      </c>
      <c r="L74" s="76">
        <v>145.10111261385535</v>
      </c>
      <c r="M74" s="76">
        <v>60.462494999968264</v>
      </c>
      <c r="N74" s="76">
        <v>89.204683372599419</v>
      </c>
      <c r="O74" s="76"/>
      <c r="Z74" s="78"/>
      <c r="AA74" s="74"/>
      <c r="AB74" s="76"/>
    </row>
    <row r="75" spans="1:28" x14ac:dyDescent="0.2">
      <c r="A75" s="82">
        <v>1969</v>
      </c>
      <c r="B75" s="83">
        <f t="shared" si="2"/>
        <v>97.613260454583155</v>
      </c>
      <c r="C75" s="83">
        <f t="shared" si="2"/>
        <v>185.6533127009595</v>
      </c>
      <c r="D75" s="83">
        <f t="shared" si="2"/>
        <v>66.949735638987875</v>
      </c>
      <c r="E75" s="83">
        <f t="shared" si="2"/>
        <v>106.9940605029027</v>
      </c>
      <c r="F75" s="83">
        <f t="shared" si="2"/>
        <v>262.31535248474279</v>
      </c>
      <c r="G75" s="83">
        <f t="shared" si="2"/>
        <v>155.03910710819372</v>
      </c>
      <c r="H75" s="82"/>
      <c r="I75" s="76">
        <v>106.71061300692371</v>
      </c>
      <c r="J75" s="76">
        <v>96.348687836889098</v>
      </c>
      <c r="K75" s="76">
        <v>42.867414041218133</v>
      </c>
      <c r="L75" s="76">
        <v>146.1363436900769</v>
      </c>
      <c r="M75" s="76">
        <v>65.167487577626176</v>
      </c>
      <c r="N75" s="76">
        <v>90.446435981822091</v>
      </c>
      <c r="O75" s="76"/>
      <c r="Z75" s="78"/>
      <c r="AA75" s="74"/>
      <c r="AB75" s="76"/>
    </row>
    <row r="76" spans="1:28" x14ac:dyDescent="0.2">
      <c r="A76" s="82">
        <v>1970</v>
      </c>
      <c r="B76" s="83">
        <f t="shared" si="2"/>
        <v>115.65844266332329</v>
      </c>
      <c r="C76" s="83">
        <f t="shared" si="2"/>
        <v>178.71769693195694</v>
      </c>
      <c r="D76" s="83">
        <f t="shared" si="2"/>
        <v>63.624914668166724</v>
      </c>
      <c r="E76" s="83">
        <f t="shared" si="2"/>
        <v>107.79589290498086</v>
      </c>
      <c r="F76" s="83">
        <f t="shared" si="2"/>
        <v>300.6508990917655</v>
      </c>
      <c r="G76" s="83">
        <f t="shared" si="2"/>
        <v>155.7487359117498</v>
      </c>
      <c r="H76" s="82"/>
      <c r="I76" s="76">
        <v>126.43756861058608</v>
      </c>
      <c r="J76" s="76">
        <v>92.749304292569619</v>
      </c>
      <c r="K76" s="76">
        <v>40.738556088176189</v>
      </c>
      <c r="L76" s="76">
        <v>147.2315152812958</v>
      </c>
      <c r="M76" s="76">
        <v>74.691258236226759</v>
      </c>
      <c r="N76" s="76">
        <v>90.86041795932988</v>
      </c>
      <c r="O76" s="76"/>
      <c r="Z76" s="78"/>
      <c r="AA76" s="74"/>
      <c r="AB76" s="76"/>
    </row>
    <row r="77" spans="1:28" x14ac:dyDescent="0.2">
      <c r="A77" s="82">
        <v>1971</v>
      </c>
      <c r="B77" s="83">
        <f t="shared" si="2"/>
        <v>125.49987657368547</v>
      </c>
      <c r="C77" s="83">
        <f t="shared" si="2"/>
        <v>179.58815796271952</v>
      </c>
      <c r="D77" s="83">
        <f t="shared" si="2"/>
        <v>78.110162574728363</v>
      </c>
      <c r="E77" s="83">
        <f t="shared" si="2"/>
        <v>95.974425095039734</v>
      </c>
      <c r="F77" s="83">
        <f t="shared" si="2"/>
        <v>256.9335592422666</v>
      </c>
      <c r="G77" s="83">
        <f t="shared" si="2"/>
        <v>168.79636469961267</v>
      </c>
      <c r="H77" s="82"/>
      <c r="I77" s="76">
        <v>137.19620366233192</v>
      </c>
      <c r="J77" s="76">
        <v>93.201048335845641</v>
      </c>
      <c r="K77" s="76">
        <v>50.013351777416545</v>
      </c>
      <c r="L77" s="76">
        <v>131.08532852406108</v>
      </c>
      <c r="M77" s="76">
        <v>63.830478740925244</v>
      </c>
      <c r="N77" s="76">
        <v>98.472120218763564</v>
      </c>
      <c r="O77" s="76"/>
      <c r="Z77" s="78"/>
      <c r="AA77" s="74"/>
      <c r="AB77" s="76"/>
    </row>
    <row r="78" spans="1:28" x14ac:dyDescent="0.2">
      <c r="A78" s="82">
        <v>1972</v>
      </c>
      <c r="B78" s="83">
        <f t="shared" si="2"/>
        <v>132.55623084515088</v>
      </c>
      <c r="C78" s="83">
        <f t="shared" si="2"/>
        <v>192.97602178322353</v>
      </c>
      <c r="D78" s="83">
        <f t="shared" si="2"/>
        <v>124.85300253286253</v>
      </c>
      <c r="E78" s="83">
        <f t="shared" si="2"/>
        <v>95.98448981305107</v>
      </c>
      <c r="F78" s="83">
        <f t="shared" si="2"/>
        <v>244.78925201457682</v>
      </c>
      <c r="G78" s="83">
        <f t="shared" si="2"/>
        <v>147.65304124449145</v>
      </c>
      <c r="H78" s="82"/>
      <c r="I78" s="76">
        <v>144.91019545397424</v>
      </c>
      <c r="J78" s="76">
        <v>100.14896159027936</v>
      </c>
      <c r="K78" s="76">
        <v>79.942441934732429</v>
      </c>
      <c r="L78" s="76">
        <v>131.09907527863356</v>
      </c>
      <c r="M78" s="76">
        <v>60.813446062880296</v>
      </c>
      <c r="N78" s="76">
        <v>86.137566137566111</v>
      </c>
      <c r="O78" s="76"/>
      <c r="Z78" s="78"/>
      <c r="AA78" s="74"/>
      <c r="AB78" s="76"/>
    </row>
    <row r="79" spans="1:28" x14ac:dyDescent="0.2">
      <c r="A79" s="82">
        <v>1973</v>
      </c>
      <c r="B79" s="83">
        <f t="shared" si="2"/>
        <v>139.72123049836159</v>
      </c>
      <c r="C79" s="83">
        <f t="shared" si="2"/>
        <v>192.19923091008971</v>
      </c>
      <c r="D79" s="83">
        <f t="shared" si="2"/>
        <v>188.599362543935</v>
      </c>
      <c r="E79" s="83">
        <f t="shared" si="2"/>
        <v>108.18405664883983</v>
      </c>
      <c r="F79" s="83">
        <f t="shared" si="2"/>
        <v>268.03325885601754</v>
      </c>
      <c r="G79" s="83">
        <f t="shared" si="2"/>
        <v>163.38816017987307</v>
      </c>
      <c r="H79" s="82"/>
      <c r="I79" s="76">
        <v>152.74295815063934</v>
      </c>
      <c r="J79" s="76">
        <v>99.745829643634977</v>
      </c>
      <c r="K79" s="76">
        <v>120.75875856591942</v>
      </c>
      <c r="L79" s="76">
        <v>147.76168331131521</v>
      </c>
      <c r="M79" s="76">
        <v>66.587997619796695</v>
      </c>
      <c r="N79" s="76">
        <v>95.317091574733297</v>
      </c>
      <c r="O79" s="76"/>
      <c r="Z79" s="78"/>
      <c r="AA79" s="74"/>
      <c r="AB79" s="76"/>
    </row>
    <row r="80" spans="1:28" x14ac:dyDescent="0.2">
      <c r="A80" s="82">
        <v>1974</v>
      </c>
      <c r="B80" s="83">
        <f t="shared" si="2"/>
        <v>231.41751645969029</v>
      </c>
      <c r="C80" s="83">
        <f t="shared" si="2"/>
        <v>209.71718705066493</v>
      </c>
      <c r="D80" s="83">
        <f t="shared" si="2"/>
        <v>211.50806116082208</v>
      </c>
      <c r="E80" s="83">
        <f t="shared" si="2"/>
        <v>118.48772128386649</v>
      </c>
      <c r="F80" s="83">
        <f t="shared" si="2"/>
        <v>314.46370193128581</v>
      </c>
      <c r="G80" s="83">
        <f t="shared" si="2"/>
        <v>189.38953359637264</v>
      </c>
      <c r="H80" s="82"/>
      <c r="I80" s="76">
        <v>252.98514696620748</v>
      </c>
      <c r="J80" s="76">
        <v>108.83714109492735</v>
      </c>
      <c r="K80" s="76">
        <v>135.42702662378008</v>
      </c>
      <c r="L80" s="76">
        <v>161.83479979361465</v>
      </c>
      <c r="M80" s="76">
        <v>78.122798361233322</v>
      </c>
      <c r="N80" s="76">
        <v>110.48572612133016</v>
      </c>
      <c r="O80" s="76"/>
      <c r="Z80" s="78"/>
      <c r="AA80" s="74"/>
      <c r="AB80" s="76"/>
    </row>
    <row r="81" spans="1:28" x14ac:dyDescent="0.2">
      <c r="A81" s="82">
        <v>1975</v>
      </c>
      <c r="B81" s="83">
        <f t="shared" si="2"/>
        <v>262.0938045093352</v>
      </c>
      <c r="C81" s="83">
        <f t="shared" si="2"/>
        <v>240.49725284218528</v>
      </c>
      <c r="D81" s="83">
        <f t="shared" si="2"/>
        <v>149.67494315297691</v>
      </c>
      <c r="E81" s="83">
        <f t="shared" si="2"/>
        <v>99.698321177944493</v>
      </c>
      <c r="F81" s="83">
        <f t="shared" si="2"/>
        <v>238.84020297855386</v>
      </c>
      <c r="G81" s="83">
        <f t="shared" si="2"/>
        <v>183.98800414457699</v>
      </c>
      <c r="H81" s="82"/>
      <c r="I81" s="76">
        <v>286.52040116538097</v>
      </c>
      <c r="J81" s="76">
        <v>124.81110303183587</v>
      </c>
      <c r="K81" s="76">
        <v>95.835744510363924</v>
      </c>
      <c r="L81" s="76">
        <v>136.1715599959729</v>
      </c>
      <c r="M81" s="76">
        <v>59.335512821530024</v>
      </c>
      <c r="N81" s="76">
        <v>107.33459156645408</v>
      </c>
      <c r="O81" s="76"/>
      <c r="Z81" s="78"/>
      <c r="AA81" s="74"/>
      <c r="AB81" s="76"/>
    </row>
    <row r="82" spans="1:28" x14ac:dyDescent="0.2">
      <c r="A82" s="82">
        <v>1976</v>
      </c>
      <c r="B82" s="83">
        <f t="shared" si="2"/>
        <v>251.83182908019117</v>
      </c>
      <c r="C82" s="83">
        <f t="shared" si="2"/>
        <v>264.91369944699028</v>
      </c>
      <c r="D82" s="83">
        <f t="shared" si="2"/>
        <v>147.68576103909473</v>
      </c>
      <c r="E82" s="83">
        <f t="shared" si="2"/>
        <v>93.449565546244457</v>
      </c>
      <c r="F82" s="83">
        <f t="shared" si="2"/>
        <v>244.60417133159993</v>
      </c>
      <c r="G82" s="83">
        <f t="shared" si="2"/>
        <v>172.29683238636545</v>
      </c>
      <c r="H82" s="82"/>
      <c r="I82" s="76">
        <v>275.30203100126329</v>
      </c>
      <c r="J82" s="76">
        <v>137.48253107040634</v>
      </c>
      <c r="K82" s="76">
        <v>94.56208610879861</v>
      </c>
      <c r="L82" s="76">
        <v>127.63678436135115</v>
      </c>
      <c r="M82" s="76">
        <v>60.767466126919601</v>
      </c>
      <c r="N82" s="76">
        <v>100.51421677389516</v>
      </c>
      <c r="O82" s="76"/>
      <c r="Z82" s="78"/>
      <c r="AA82" s="74"/>
      <c r="AB82" s="76"/>
    </row>
    <row r="83" spans="1:28" x14ac:dyDescent="0.2">
      <c r="A83" s="82">
        <v>1977</v>
      </c>
      <c r="B83" s="83">
        <f t="shared" si="2"/>
        <v>242.23008113168288</v>
      </c>
      <c r="C83" s="83">
        <f t="shared" si="2"/>
        <v>275.30187282012702</v>
      </c>
      <c r="D83" s="83">
        <f t="shared" si="2"/>
        <v>177.73434854904593</v>
      </c>
      <c r="E83" s="83">
        <f t="shared" si="2"/>
        <v>87.431370118315655</v>
      </c>
      <c r="F83" s="83">
        <f t="shared" si="2"/>
        <v>219.74218311119955</v>
      </c>
      <c r="G83" s="83">
        <f t="shared" si="2"/>
        <v>181.31064324463642</v>
      </c>
      <c r="H83" s="82"/>
      <c r="I83" s="76">
        <v>264.80542014376596</v>
      </c>
      <c r="J83" s="76">
        <v>142.87369193342855</v>
      </c>
      <c r="K83" s="76">
        <v>113.80197152206874</v>
      </c>
      <c r="L83" s="76">
        <v>119.41691616197578</v>
      </c>
      <c r="M83" s="76">
        <v>54.590956467225681</v>
      </c>
      <c r="N83" s="76">
        <v>105.77267757098893</v>
      </c>
      <c r="O83" s="76"/>
      <c r="Z83" s="78"/>
      <c r="AA83" s="74"/>
      <c r="AB83" s="76"/>
    </row>
    <row r="84" spans="1:28" x14ac:dyDescent="0.2">
      <c r="A84" s="82">
        <v>1978</v>
      </c>
      <c r="B84" s="83">
        <f t="shared" si="2"/>
        <v>247.52076583603312</v>
      </c>
      <c r="C84" s="83">
        <f t="shared" si="2"/>
        <v>283.4734672628598</v>
      </c>
      <c r="D84" s="83">
        <f t="shared" si="2"/>
        <v>230.98691746156859</v>
      </c>
      <c r="E84" s="83">
        <f t="shared" si="2"/>
        <v>114.86327845422457</v>
      </c>
      <c r="F84" s="83">
        <f t="shared" si="2"/>
        <v>203.27799267705379</v>
      </c>
      <c r="G84" s="83">
        <f t="shared" si="2"/>
        <v>186.16827297426028</v>
      </c>
      <c r="H84" s="82"/>
      <c r="I84" s="76">
        <v>270.58918564241202</v>
      </c>
      <c r="J84" s="76">
        <v>147.11451258261724</v>
      </c>
      <c r="K84" s="76">
        <v>147.89919234816909</v>
      </c>
      <c r="L84" s="76">
        <v>156.88440515910861</v>
      </c>
      <c r="M84" s="76">
        <v>50.500727224332728</v>
      </c>
      <c r="N84" s="76">
        <v>108.60651288234182</v>
      </c>
      <c r="O84" s="76"/>
      <c r="Z84" s="78"/>
      <c r="AA84" s="74"/>
      <c r="AB84" s="76"/>
    </row>
    <row r="85" spans="1:28" x14ac:dyDescent="0.2">
      <c r="A85" s="82">
        <v>1979</v>
      </c>
      <c r="B85" s="83">
        <f t="shared" si="2"/>
        <v>268.33701793171207</v>
      </c>
      <c r="C85" s="83">
        <f t="shared" si="2"/>
        <v>283.27420838260412</v>
      </c>
      <c r="D85" s="83">
        <f t="shared" si="2"/>
        <v>453.31562164733327</v>
      </c>
      <c r="E85" s="83">
        <f t="shared" si="2"/>
        <v>153.19347715239292</v>
      </c>
      <c r="F85" s="83">
        <f t="shared" si="2"/>
        <v>257.27985482377079</v>
      </c>
      <c r="G85" s="83">
        <f t="shared" si="2"/>
        <v>167.31286707153453</v>
      </c>
      <c r="H85" s="82"/>
      <c r="I85" s="76">
        <v>293.34546907451886</v>
      </c>
      <c r="J85" s="76">
        <v>147.01110299959836</v>
      </c>
      <c r="K85" s="76">
        <v>290.25459561623734</v>
      </c>
      <c r="L85" s="76">
        <v>209.23717188593548</v>
      </c>
      <c r="M85" s="76">
        <v>63.916509591929952</v>
      </c>
      <c r="N85" s="76">
        <v>97.606680035639187</v>
      </c>
      <c r="O85" s="76"/>
      <c r="Z85" s="78"/>
      <c r="AA85" s="74"/>
      <c r="AB85" s="76"/>
    </row>
    <row r="86" spans="1:28" x14ac:dyDescent="0.2">
      <c r="A86" s="82">
        <v>1980</v>
      </c>
      <c r="B86" s="83">
        <f t="shared" si="2"/>
        <v>252.48213475199762</v>
      </c>
      <c r="C86" s="83">
        <f t="shared" si="2"/>
        <v>279.51862328291463</v>
      </c>
      <c r="D86" s="83">
        <f t="shared" si="2"/>
        <v>387.96688070905719</v>
      </c>
      <c r="E86" s="83">
        <f t="shared" si="2"/>
        <v>168.29867449399546</v>
      </c>
      <c r="F86" s="83">
        <f t="shared" si="2"/>
        <v>251.50548030830652</v>
      </c>
      <c r="G86" s="83">
        <f t="shared" si="2"/>
        <v>170.4282388093896</v>
      </c>
      <c r="H86" s="82"/>
      <c r="I86" s="76">
        <v>276.01294380713796</v>
      </c>
      <c r="J86" s="76">
        <v>145.06206319443368</v>
      </c>
      <c r="K86" s="76">
        <v>248.41228648481729</v>
      </c>
      <c r="L86" s="76">
        <v>229.86839477665831</v>
      </c>
      <c r="M86" s="76">
        <v>62.481971064388119</v>
      </c>
      <c r="N86" s="76">
        <v>99.42412000741902</v>
      </c>
      <c r="O86" s="76"/>
      <c r="Z86" s="78"/>
      <c r="AA86" s="74"/>
      <c r="AB86" s="76"/>
    </row>
    <row r="87" spans="1:28" x14ac:dyDescent="0.2">
      <c r="A87" s="82">
        <v>1981</v>
      </c>
      <c r="B87" s="83">
        <f t="shared" si="2"/>
        <v>247.09116903112277</v>
      </c>
      <c r="C87" s="83">
        <f t="shared" si="2"/>
        <v>275.25645845641543</v>
      </c>
      <c r="D87" s="83">
        <f t="shared" si="2"/>
        <v>253.58209480097025</v>
      </c>
      <c r="E87" s="83">
        <f t="shared" si="2"/>
        <v>165.06385199512729</v>
      </c>
      <c r="F87" s="83">
        <f t="shared" si="2"/>
        <v>186.40569594131949</v>
      </c>
      <c r="G87" s="83">
        <f t="shared" si="2"/>
        <v>161.55144264231325</v>
      </c>
      <c r="H87" s="82"/>
      <c r="I87" s="76">
        <v>270.11955131010603</v>
      </c>
      <c r="J87" s="76">
        <v>142.85012319506939</v>
      </c>
      <c r="K87" s="76">
        <v>162.36671508143024</v>
      </c>
      <c r="L87" s="76">
        <v>225.45015763107236</v>
      </c>
      <c r="M87" s="76">
        <v>46.309111379065193</v>
      </c>
      <c r="N87" s="76">
        <v>94.245590594908478</v>
      </c>
      <c r="O87" s="76"/>
      <c r="Z87" s="78"/>
      <c r="AA87" s="74"/>
      <c r="AB87" s="76"/>
    </row>
    <row r="88" spans="1:28" x14ac:dyDescent="0.2">
      <c r="A88" s="82">
        <v>1982</v>
      </c>
      <c r="B88" s="83">
        <f t="shared" si="2"/>
        <v>237.5580085604866</v>
      </c>
      <c r="C88" s="83">
        <f t="shared" si="2"/>
        <v>267.66839378238342</v>
      </c>
      <c r="D88" s="83">
        <f t="shared" si="2"/>
        <v>274.37664925512991</v>
      </c>
      <c r="E88" s="83">
        <f t="shared" si="2"/>
        <v>155.5363322478438</v>
      </c>
      <c r="F88" s="83">
        <f t="shared" si="2"/>
        <v>152.84418341127517</v>
      </c>
      <c r="G88" s="83">
        <f t="shared" si="2"/>
        <v>154.74131857929686</v>
      </c>
      <c r="H88" s="82"/>
      <c r="I88" s="76">
        <v>259.69792014055525</v>
      </c>
      <c r="J88" s="76">
        <v>138.91213758130309</v>
      </c>
      <c r="K88" s="76">
        <v>175.68131247425413</v>
      </c>
      <c r="L88" s="76">
        <v>212.43712780718562</v>
      </c>
      <c r="M88" s="76">
        <v>37.971362825002885</v>
      </c>
      <c r="N88" s="76">
        <v>90.272712644417979</v>
      </c>
      <c r="O88" s="76"/>
      <c r="Z88" s="78"/>
      <c r="AA88" s="74"/>
      <c r="AB88" s="76"/>
    </row>
    <row r="89" spans="1:28" x14ac:dyDescent="0.2">
      <c r="A89" s="82">
        <v>1983</v>
      </c>
      <c r="B89" s="83">
        <f t="shared" si="2"/>
        <v>222.71870089051856</v>
      </c>
      <c r="C89" s="83">
        <f t="shared" si="2"/>
        <v>310.26664798729803</v>
      </c>
      <c r="D89" s="83">
        <f t="shared" si="2"/>
        <v>237.21508190199421</v>
      </c>
      <c r="E89" s="83">
        <f t="shared" si="2"/>
        <v>150.69534198711773</v>
      </c>
      <c r="F89" s="83">
        <f t="shared" si="2"/>
        <v>158.15570662184689</v>
      </c>
      <c r="G89" s="83">
        <f t="shared" si="2"/>
        <v>176.20329208229816</v>
      </c>
      <c r="H89" s="82"/>
      <c r="I89" s="76">
        <v>243.47561990505193</v>
      </c>
      <c r="J89" s="76">
        <v>161.0193967358797</v>
      </c>
      <c r="K89" s="76">
        <v>151.88703936856925</v>
      </c>
      <c r="L89" s="76">
        <v>205.82512884933143</v>
      </c>
      <c r="M89" s="76">
        <v>39.290914347872061</v>
      </c>
      <c r="N89" s="76">
        <v>102.79316021851382</v>
      </c>
      <c r="O89" s="76"/>
      <c r="Z89" s="78"/>
      <c r="AA89" s="74"/>
      <c r="AB89" s="76"/>
    </row>
    <row r="90" spans="1:28" x14ac:dyDescent="0.2">
      <c r="A90" s="82">
        <v>1984</v>
      </c>
      <c r="B90" s="83">
        <f t="shared" si="2"/>
        <v>210.20713897141894</v>
      </c>
      <c r="C90" s="83">
        <f t="shared" si="2"/>
        <v>256.3130917474316</v>
      </c>
      <c r="D90" s="83">
        <f t="shared" si="2"/>
        <v>190.00331100071099</v>
      </c>
      <c r="E90" s="83">
        <f t="shared" si="2"/>
        <v>144.45867239573556</v>
      </c>
      <c r="F90" s="83">
        <f t="shared" si="2"/>
        <v>130.03876991867443</v>
      </c>
      <c r="G90" s="83">
        <f t="shared" si="2"/>
        <v>184.17549706723864</v>
      </c>
      <c r="H90" s="82"/>
      <c r="I90" s="76">
        <v>229.79800647585603</v>
      </c>
      <c r="J90" s="76">
        <v>133.01906497655276</v>
      </c>
      <c r="K90" s="76">
        <v>121.65769624229314</v>
      </c>
      <c r="L90" s="76">
        <v>197.30686076413292</v>
      </c>
      <c r="M90" s="76">
        <v>32.305771823926698</v>
      </c>
      <c r="N90" s="76">
        <v>107.44397085109307</v>
      </c>
      <c r="O90" s="76"/>
      <c r="Z90" s="78"/>
      <c r="AA90" s="74"/>
      <c r="AB90" s="76"/>
    </row>
    <row r="91" spans="1:28" x14ac:dyDescent="0.2">
      <c r="A91" s="82">
        <v>1985</v>
      </c>
      <c r="B91" s="83">
        <f t="shared" si="2"/>
        <v>203.97284629060931</v>
      </c>
      <c r="C91" s="83">
        <f t="shared" si="2"/>
        <v>239.43546295495807</v>
      </c>
      <c r="D91" s="83">
        <f t="shared" si="2"/>
        <v>195.97828254027948</v>
      </c>
      <c r="E91" s="83">
        <f t="shared" si="2"/>
        <v>87.585807483207262</v>
      </c>
      <c r="F91" s="83">
        <f t="shared" si="2"/>
        <v>123.32440490115928</v>
      </c>
      <c r="G91" s="83">
        <f t="shared" si="2"/>
        <v>194.11232006180424</v>
      </c>
      <c r="H91" s="82"/>
      <c r="I91" s="76">
        <v>222.98269070281816</v>
      </c>
      <c r="J91" s="76">
        <v>124.26006485802424</v>
      </c>
      <c r="K91" s="76">
        <v>125.48342574557768</v>
      </c>
      <c r="L91" s="76">
        <v>119.6278522805632</v>
      </c>
      <c r="M91" s="76">
        <v>30.637709719570775</v>
      </c>
      <c r="N91" s="76">
        <v>113.24089681128635</v>
      </c>
      <c r="O91" s="76"/>
      <c r="Z91" s="78"/>
      <c r="AA91" s="74"/>
      <c r="AB91" s="76"/>
    </row>
    <row r="92" spans="1:28" x14ac:dyDescent="0.2">
      <c r="A92" s="82">
        <v>1986</v>
      </c>
      <c r="B92" s="83">
        <f t="shared" si="2"/>
        <v>187.62932402411937</v>
      </c>
      <c r="C92" s="83">
        <f t="shared" si="2"/>
        <v>208.27109149550162</v>
      </c>
      <c r="D92" s="83">
        <f t="shared" si="2"/>
        <v>239.30421245977129</v>
      </c>
      <c r="E92" s="83">
        <f t="shared" si="2"/>
        <v>134.68736311164409</v>
      </c>
      <c r="F92" s="83">
        <f t="shared" si="2"/>
        <v>119.27119884905638</v>
      </c>
      <c r="G92" s="83">
        <f t="shared" si="2"/>
        <v>190.57012444023846</v>
      </c>
      <c r="H92" s="82"/>
      <c r="I92" s="76">
        <v>205.11598620357751</v>
      </c>
      <c r="J92" s="76">
        <v>108.08665941916449</v>
      </c>
      <c r="K92" s="76">
        <v>153.22469400979594</v>
      </c>
      <c r="L92" s="76">
        <v>183.96085440517908</v>
      </c>
      <c r="M92" s="76">
        <v>29.63076425279586</v>
      </c>
      <c r="N92" s="76">
        <v>111.17445708845266</v>
      </c>
      <c r="O92" s="76"/>
      <c r="Z92" s="78"/>
      <c r="AA92" s="74"/>
      <c r="AB92" s="76"/>
    </row>
    <row r="93" spans="1:28" x14ac:dyDescent="0.2">
      <c r="A93" s="82">
        <v>1987</v>
      </c>
      <c r="B93" s="83">
        <f t="shared" si="2"/>
        <v>176.94274341702385</v>
      </c>
      <c r="C93" s="83">
        <f t="shared" si="2"/>
        <v>173.91090730429087</v>
      </c>
      <c r="D93" s="83">
        <f t="shared" si="2"/>
        <v>246.43681007980152</v>
      </c>
      <c r="E93" s="83">
        <f t="shared" si="2"/>
        <v>154.75629659590771</v>
      </c>
      <c r="F93" s="83">
        <f t="shared" si="2"/>
        <v>148.99549767269031</v>
      </c>
      <c r="G93" s="83">
        <f t="shared" si="2"/>
        <v>130.6091966182903</v>
      </c>
      <c r="H93" s="82"/>
      <c r="I93" s="76">
        <v>193.43343854334799</v>
      </c>
      <c r="J93" s="76">
        <v>90.254719808210979</v>
      </c>
      <c r="K93" s="76">
        <v>157.79164281771904</v>
      </c>
      <c r="L93" s="76">
        <v>211.37172700282272</v>
      </c>
      <c r="M93" s="76">
        <v>37.015226717513698</v>
      </c>
      <c r="N93" s="76">
        <v>76.194558656285565</v>
      </c>
      <c r="O93" s="76"/>
      <c r="Z93" s="78"/>
      <c r="AA93" s="74"/>
      <c r="AB93" s="76"/>
    </row>
    <row r="94" spans="1:28" x14ac:dyDescent="0.2">
      <c r="A94" s="82">
        <v>1988</v>
      </c>
      <c r="B94" s="83">
        <f t="shared" si="2"/>
        <v>166.7183652467933</v>
      </c>
      <c r="C94" s="83">
        <f t="shared" si="2"/>
        <v>159.66698775285533</v>
      </c>
      <c r="D94" s="83">
        <f t="shared" si="2"/>
        <v>201.83428511216519</v>
      </c>
      <c r="E94" s="83">
        <f t="shared" si="2"/>
        <v>141.69880928677188</v>
      </c>
      <c r="F94" s="83">
        <f t="shared" si="2"/>
        <v>208.83016801487267</v>
      </c>
      <c r="G94" s="83">
        <f t="shared" si="2"/>
        <v>126.37253107358211</v>
      </c>
      <c r="H94" s="82"/>
      <c r="I94" s="76">
        <v>182.25616962436186</v>
      </c>
      <c r="J94" s="76">
        <v>82.862538443553163</v>
      </c>
      <c r="K94" s="76">
        <v>129.23298031034994</v>
      </c>
      <c r="L94" s="76">
        <v>193.53734026987951</v>
      </c>
      <c r="M94" s="76">
        <v>51.880064399716538</v>
      </c>
      <c r="N94" s="76">
        <v>73.722980316386909</v>
      </c>
      <c r="O94" s="76"/>
      <c r="Z94" s="78"/>
      <c r="AA94" s="74"/>
      <c r="AB94" s="76"/>
    </row>
    <row r="95" spans="1:28" x14ac:dyDescent="0.2">
      <c r="A95" s="82">
        <v>1989</v>
      </c>
      <c r="B95" s="83">
        <f t="shared" si="2"/>
        <v>157.55960729312758</v>
      </c>
      <c r="C95" s="83">
        <f t="shared" si="2"/>
        <v>168.47524381095269</v>
      </c>
      <c r="D95" s="83">
        <f t="shared" si="2"/>
        <v>190.09293993282154</v>
      </c>
      <c r="E95" s="83">
        <f t="shared" si="2"/>
        <v>129.5599492916827</v>
      </c>
      <c r="F95" s="83">
        <f t="shared" si="2"/>
        <v>218.12293868195999</v>
      </c>
      <c r="G95" s="83">
        <f t="shared" si="2"/>
        <v>136.98806000453175</v>
      </c>
      <c r="H95" s="82"/>
      <c r="I95" s="76">
        <v>172.24383450650728</v>
      </c>
      <c r="J95" s="76">
        <v>87.433768016472186</v>
      </c>
      <c r="K95" s="76">
        <v>121.71508497588835</v>
      </c>
      <c r="L95" s="76">
        <v>176.95764782798037</v>
      </c>
      <c r="M95" s="76">
        <v>54.188684582533966</v>
      </c>
      <c r="N95" s="76">
        <v>79.91584852734924</v>
      </c>
      <c r="O95" s="76"/>
      <c r="Z95" s="78"/>
      <c r="AA95" s="74"/>
      <c r="AB95" s="76"/>
    </row>
    <row r="96" spans="1:28" x14ac:dyDescent="0.2">
      <c r="A96" s="82">
        <v>1990</v>
      </c>
      <c r="B96" s="83">
        <f t="shared" si="2"/>
        <v>149.64638568244573</v>
      </c>
      <c r="C96" s="83">
        <f t="shared" si="2"/>
        <v>157.79612462411706</v>
      </c>
      <c r="D96" s="83">
        <f t="shared" si="2"/>
        <v>174.81904344553186</v>
      </c>
      <c r="E96" s="83">
        <f t="shared" si="2"/>
        <v>113.51179278118144</v>
      </c>
      <c r="F96" s="83">
        <f t="shared" si="2"/>
        <v>193.36243490440253</v>
      </c>
      <c r="G96" s="83">
        <f t="shared" si="2"/>
        <v>135.46936908431852</v>
      </c>
      <c r="H96" s="82"/>
      <c r="I96" s="76">
        <v>163.59311712443207</v>
      </c>
      <c r="J96" s="76">
        <v>81.89161470966485</v>
      </c>
      <c r="K96" s="76">
        <v>111.93532351015281</v>
      </c>
      <c r="L96" s="76">
        <v>155.03849732198444</v>
      </c>
      <c r="M96" s="76">
        <v>48.037386890441795</v>
      </c>
      <c r="N96" s="76">
        <v>79.029877344637356</v>
      </c>
      <c r="O96" s="76"/>
      <c r="Z96" s="78"/>
      <c r="AA96" s="74"/>
      <c r="AB96" s="76"/>
    </row>
    <row r="97" spans="1:28" x14ac:dyDescent="0.2">
      <c r="A97" s="82">
        <v>1991</v>
      </c>
      <c r="B97" s="83">
        <f t="shared" si="2"/>
        <v>143.9175126093341</v>
      </c>
      <c r="C97" s="83">
        <f t="shared" si="2"/>
        <v>147.50367107195302</v>
      </c>
      <c r="D97" s="83">
        <f t="shared" si="2"/>
        <v>157.9359331565262</v>
      </c>
      <c r="E97" s="83">
        <f t="shared" si="2"/>
        <v>86.362092419021195</v>
      </c>
      <c r="F97" s="83">
        <f t="shared" si="2"/>
        <v>163.05639693331162</v>
      </c>
      <c r="G97" s="83">
        <f t="shared" si="2"/>
        <v>131.08060642946143</v>
      </c>
      <c r="H97" s="82"/>
      <c r="I97" s="76">
        <v>157.33032501377375</v>
      </c>
      <c r="J97" s="76">
        <v>76.550129659137085</v>
      </c>
      <c r="K97" s="76">
        <v>101.12519450583616</v>
      </c>
      <c r="L97" s="76">
        <v>117.95645814561711</v>
      </c>
      <c r="M97" s="76">
        <v>40.508401894708442</v>
      </c>
      <c r="N97" s="76">
        <v>76.469568865661572</v>
      </c>
      <c r="O97" s="76"/>
      <c r="Z97" s="78"/>
      <c r="AA97" s="74"/>
      <c r="AB97" s="76"/>
    </row>
    <row r="98" spans="1:28" x14ac:dyDescent="0.2">
      <c r="A98" s="82">
        <v>1992</v>
      </c>
      <c r="B98" s="83">
        <f t="shared" si="2"/>
        <v>136.10338095385663</v>
      </c>
      <c r="C98" s="83">
        <f t="shared" si="2"/>
        <v>136.05728588241141</v>
      </c>
      <c r="D98" s="83">
        <f t="shared" si="2"/>
        <v>154.71423043060909</v>
      </c>
      <c r="E98" s="83">
        <f t="shared" si="2"/>
        <v>81.858261512361551</v>
      </c>
      <c r="F98" s="83">
        <f t="shared" si="2"/>
        <v>154.38903392294975</v>
      </c>
      <c r="G98" s="83">
        <f t="shared" si="2"/>
        <v>107.9772062130066</v>
      </c>
      <c r="H98" s="82"/>
      <c r="I98" s="76">
        <v>148.78793256433008</v>
      </c>
      <c r="J98" s="76">
        <v>70.609787537343976</v>
      </c>
      <c r="K98" s="76">
        <v>99.062362392288804</v>
      </c>
      <c r="L98" s="76">
        <v>111.80496358410592</v>
      </c>
      <c r="M98" s="76">
        <v>38.355152891330398</v>
      </c>
      <c r="N98" s="76">
        <v>62.991548722126048</v>
      </c>
      <c r="O98" s="76"/>
      <c r="Z98" s="78"/>
      <c r="AA98" s="74"/>
      <c r="AB98" s="76"/>
    </row>
    <row r="99" spans="1:28" x14ac:dyDescent="0.2">
      <c r="A99" s="82">
        <v>1993</v>
      </c>
      <c r="B99" s="83">
        <f t="shared" si="2"/>
        <v>129.03866405897395</v>
      </c>
      <c r="C99" s="83">
        <f t="shared" si="2"/>
        <v>119.16955017301038</v>
      </c>
      <c r="D99" s="83">
        <f t="shared" si="2"/>
        <v>161.64742811631641</v>
      </c>
      <c r="E99" s="83">
        <f t="shared" si="2"/>
        <v>82.64065591063347</v>
      </c>
      <c r="F99" s="83">
        <f t="shared" si="2"/>
        <v>125.71510245104018</v>
      </c>
      <c r="G99" s="83">
        <f t="shared" si="2"/>
        <v>110.59650394886029</v>
      </c>
      <c r="H99" s="82"/>
      <c r="I99" s="76">
        <v>141.0647987701868</v>
      </c>
      <c r="J99" s="76">
        <v>61.845542221895023</v>
      </c>
      <c r="K99" s="76">
        <v>103.50163691647009</v>
      </c>
      <c r="L99" s="76">
        <v>112.87358604921887</v>
      </c>
      <c r="M99" s="76">
        <v>31.231635128083745</v>
      </c>
      <c r="N99" s="76">
        <v>64.519589933159978</v>
      </c>
      <c r="O99" s="76"/>
      <c r="Z99" s="78"/>
      <c r="AA99" s="74"/>
      <c r="AB99" s="76"/>
    </row>
    <row r="100" spans="1:28" x14ac:dyDescent="0.2">
      <c r="A100" s="82">
        <v>1994</v>
      </c>
      <c r="B100" s="83">
        <f t="shared" si="2"/>
        <v>123.55571202253121</v>
      </c>
      <c r="C100" s="83">
        <f t="shared" si="2"/>
        <v>113.4921382167404</v>
      </c>
      <c r="D100" s="83">
        <f t="shared" si="2"/>
        <v>159.58471710717129</v>
      </c>
      <c r="E100" s="83">
        <f t="shared" si="2"/>
        <v>87.036059402064609</v>
      </c>
      <c r="F100" s="83">
        <f t="shared" si="2"/>
        <v>147.84243125332591</v>
      </c>
      <c r="G100" s="83">
        <f t="shared" si="2"/>
        <v>110.81775296711855</v>
      </c>
      <c r="H100" s="82"/>
      <c r="I100" s="76">
        <v>135.07084702457749</v>
      </c>
      <c r="J100" s="76">
        <v>58.899129985356183</v>
      </c>
      <c r="K100" s="76">
        <v>102.18089851425734</v>
      </c>
      <c r="L100" s="76">
        <v>118.87698653950045</v>
      </c>
      <c r="M100" s="76">
        <v>36.728768296958705</v>
      </c>
      <c r="N100" s="76">
        <v>64.648661788249882</v>
      </c>
      <c r="O100" s="76"/>
      <c r="Z100" s="78"/>
      <c r="AA100" s="74"/>
      <c r="AB100" s="76"/>
    </row>
    <row r="101" spans="1:28" x14ac:dyDescent="0.2">
      <c r="A101" s="82">
        <v>1995</v>
      </c>
      <c r="B101" s="83">
        <f t="shared" si="2"/>
        <v>119.58918178705919</v>
      </c>
      <c r="C101" s="83">
        <f t="shared" si="2"/>
        <v>121.31325154123176</v>
      </c>
      <c r="D101" s="83">
        <f t="shared" si="2"/>
        <v>157.37777029550358</v>
      </c>
      <c r="E101" s="83">
        <f t="shared" si="2"/>
        <v>87.682716535678168</v>
      </c>
      <c r="F101" s="83">
        <f t="shared" si="2"/>
        <v>182.9086698726602</v>
      </c>
      <c r="G101" s="83">
        <f t="shared" si="2"/>
        <v>107.76372040503261</v>
      </c>
      <c r="H101" s="82"/>
      <c r="I101" s="76">
        <v>130.7346444331821</v>
      </c>
      <c r="J101" s="76">
        <v>62.958061093427155</v>
      </c>
      <c r="K101" s="76">
        <v>100.76780700852161</v>
      </c>
      <c r="L101" s="76">
        <v>119.76021415683935</v>
      </c>
      <c r="M101" s="76">
        <v>45.440338732976002</v>
      </c>
      <c r="N101" s="76">
        <v>62.867005754715443</v>
      </c>
      <c r="O101" s="76"/>
      <c r="Z101" s="78"/>
      <c r="AA101" s="74"/>
      <c r="AB101" s="76"/>
    </row>
    <row r="102" spans="1:28" x14ac:dyDescent="0.2">
      <c r="A102" s="82">
        <v>1996</v>
      </c>
      <c r="B102" s="83">
        <f t="shared" si="2"/>
        <v>114.38689832903816</v>
      </c>
      <c r="C102" s="83">
        <f t="shared" si="2"/>
        <v>122.9386218447537</v>
      </c>
      <c r="D102" s="83">
        <f t="shared" si="2"/>
        <v>138.03515374117862</v>
      </c>
      <c r="E102" s="83">
        <f t="shared" si="2"/>
        <v>79.566695727022605</v>
      </c>
      <c r="F102" s="83">
        <f t="shared" si="2"/>
        <v>138.8852483242195</v>
      </c>
      <c r="G102" s="83">
        <f t="shared" si="2"/>
        <v>104.67298272611198</v>
      </c>
      <c r="H102" s="82"/>
      <c r="I102" s="76">
        <v>125.04751899288912</v>
      </c>
      <c r="J102" s="76">
        <v>63.801581167026022</v>
      </c>
      <c r="K102" s="76">
        <v>88.382874572852572</v>
      </c>
      <c r="L102" s="76">
        <v>108.6750604509724</v>
      </c>
      <c r="M102" s="76">
        <v>34.503518795799529</v>
      </c>
      <c r="N102" s="76">
        <v>61.063936756014236</v>
      </c>
      <c r="O102" s="76"/>
      <c r="Z102" s="78"/>
      <c r="AA102" s="74"/>
      <c r="AB102" s="76"/>
    </row>
    <row r="103" spans="1:28" x14ac:dyDescent="0.2">
      <c r="A103" s="82">
        <v>1997</v>
      </c>
      <c r="B103" s="83">
        <f t="shared" si="2"/>
        <v>109.46661248814844</v>
      </c>
      <c r="C103" s="83">
        <f t="shared" si="2"/>
        <v>124.33963631094687</v>
      </c>
      <c r="D103" s="83">
        <f t="shared" si="2"/>
        <v>114.86711168902917</v>
      </c>
      <c r="E103" s="83">
        <f t="shared" si="2"/>
        <v>77.944444034061462</v>
      </c>
      <c r="F103" s="83">
        <f t="shared" si="2"/>
        <v>134.69971465166569</v>
      </c>
      <c r="G103" s="83">
        <f t="shared" si="2"/>
        <v>106.64497391795351</v>
      </c>
      <c r="H103" s="82"/>
      <c r="I103" s="76">
        <v>119.66867276026154</v>
      </c>
      <c r="J103" s="76">
        <v>64.528667064360036</v>
      </c>
      <c r="K103" s="76">
        <v>73.548550856785738</v>
      </c>
      <c r="L103" s="76">
        <v>106.45933062597011</v>
      </c>
      <c r="M103" s="76">
        <v>33.463698933834898</v>
      </c>
      <c r="N103" s="76">
        <v>62.214353437433481</v>
      </c>
      <c r="O103" s="76"/>
      <c r="Z103" s="78"/>
      <c r="AA103" s="74"/>
      <c r="AB103" s="76"/>
    </row>
    <row r="104" spans="1:28" x14ac:dyDescent="0.2">
      <c r="A104" s="82">
        <v>1998</v>
      </c>
      <c r="B104" s="83">
        <f t="shared" si="2"/>
        <v>108.79381168311548</v>
      </c>
      <c r="C104" s="83">
        <f t="shared" si="2"/>
        <v>127.75574261663574</v>
      </c>
      <c r="D104" s="83">
        <f t="shared" si="2"/>
        <v>109.88548894263906</v>
      </c>
      <c r="E104" s="83">
        <f t="shared" ref="E104:G154" si="3">L104/L$106*100</f>
        <v>72.26711491573505</v>
      </c>
      <c r="F104" s="83">
        <f t="shared" si="3"/>
        <v>96.357707545881638</v>
      </c>
      <c r="G104" s="83">
        <f t="shared" si="3"/>
        <v>99.69238747669219</v>
      </c>
      <c r="H104" s="82"/>
      <c r="I104" s="76">
        <v>118.93316832159952</v>
      </c>
      <c r="J104" s="76">
        <v>66.301527215768175</v>
      </c>
      <c r="K104" s="76">
        <v>70.358855142105497</v>
      </c>
      <c r="L104" s="76">
        <v>98.705029916400164</v>
      </c>
      <c r="M104" s="76">
        <v>23.938323281592943</v>
      </c>
      <c r="N104" s="76">
        <v>58.158366040467925</v>
      </c>
      <c r="O104" s="76"/>
      <c r="Z104" s="78"/>
      <c r="AA104" s="74"/>
      <c r="AB104" s="76"/>
    </row>
    <row r="105" spans="1:28" x14ac:dyDescent="0.2">
      <c r="A105" s="82">
        <v>1999</v>
      </c>
      <c r="B105" s="83">
        <f t="shared" ref="B105:D155" si="4">I105/I$106*100</f>
        <v>102.37695078031213</v>
      </c>
      <c r="C105" s="83">
        <f t="shared" si="4"/>
        <v>107.36759820207152</v>
      </c>
      <c r="D105" s="83">
        <f t="shared" si="4"/>
        <v>103.31320231865449</v>
      </c>
      <c r="E105" s="83">
        <f t="shared" si="3"/>
        <v>71.803674321593405</v>
      </c>
      <c r="F105" s="83">
        <f t="shared" si="3"/>
        <v>89.647549904687367</v>
      </c>
      <c r="G105" s="83">
        <f t="shared" si="3"/>
        <v>85.018345364248702</v>
      </c>
      <c r="H105" s="82"/>
      <c r="I105" s="76">
        <v>111.91826934855575</v>
      </c>
      <c r="J105" s="76">
        <v>55.720671247222299</v>
      </c>
      <c r="K105" s="76">
        <v>66.150669266255107</v>
      </c>
      <c r="L105" s="76">
        <v>98.072046051435251</v>
      </c>
      <c r="M105" s="76">
        <v>22.271306423508456</v>
      </c>
      <c r="N105" s="76">
        <v>49.597849695443522</v>
      </c>
      <c r="O105" s="76"/>
      <c r="Z105" s="78"/>
      <c r="AA105" s="74"/>
      <c r="AB105" s="76"/>
    </row>
    <row r="106" spans="1:28" x14ac:dyDescent="0.2">
      <c r="A106" s="82">
        <v>2000</v>
      </c>
      <c r="B106" s="83">
        <f t="shared" si="4"/>
        <v>100</v>
      </c>
      <c r="C106" s="83">
        <f t="shared" si="4"/>
        <v>100</v>
      </c>
      <c r="D106" s="83">
        <f t="shared" si="4"/>
        <v>100</v>
      </c>
      <c r="E106" s="83">
        <f t="shared" si="3"/>
        <v>100</v>
      </c>
      <c r="F106" s="83">
        <f t="shared" si="3"/>
        <v>100</v>
      </c>
      <c r="G106" s="83">
        <f t="shared" si="3"/>
        <v>100</v>
      </c>
      <c r="H106" s="82"/>
      <c r="I106" s="76">
        <v>109.3197917065513</v>
      </c>
      <c r="J106" s="76">
        <v>51.897101341834095</v>
      </c>
      <c r="K106" s="76">
        <v>64.029250649131001</v>
      </c>
      <c r="L106" s="76">
        <v>136.58360380304688</v>
      </c>
      <c r="M106" s="76">
        <v>24.843184724163848</v>
      </c>
      <c r="N106" s="76">
        <v>58.33782048209568</v>
      </c>
      <c r="O106" s="76"/>
      <c r="Z106" s="78"/>
      <c r="AA106" s="74"/>
      <c r="AB106" s="76"/>
    </row>
    <row r="107" spans="1:28" x14ac:dyDescent="0.2">
      <c r="A107" s="82">
        <v>2001</v>
      </c>
      <c r="B107" s="83">
        <f t="shared" si="4"/>
        <v>102.10492720889694</v>
      </c>
      <c r="C107" s="83">
        <f t="shared" si="4"/>
        <v>92.333854214541759</v>
      </c>
      <c r="D107" s="83">
        <f t="shared" si="4"/>
        <v>94.421865775220297</v>
      </c>
      <c r="E107" s="83">
        <f t="shared" si="3"/>
        <v>94.554074158459784</v>
      </c>
      <c r="F107" s="83">
        <f t="shared" si="3"/>
        <v>84.622888841275184</v>
      </c>
      <c r="G107" s="83">
        <f t="shared" si="3"/>
        <v>71.165117182388144</v>
      </c>
      <c r="H107" s="82"/>
      <c r="I107" s="76">
        <v>111.62089374689197</v>
      </c>
      <c r="J107" s="76">
        <v>47.918593894542092</v>
      </c>
      <c r="K107" s="76">
        <v>60.457613104801844</v>
      </c>
      <c r="L107" s="76">
        <v>129.14536202822984</v>
      </c>
      <c r="M107" s="76">
        <v>21.023020593761832</v>
      </c>
      <c r="N107" s="76">
        <v>41.516178307734627</v>
      </c>
      <c r="O107" s="76"/>
      <c r="Z107" s="78"/>
      <c r="AA107" s="74"/>
      <c r="AB107" s="76"/>
    </row>
    <row r="108" spans="1:28" x14ac:dyDescent="0.2">
      <c r="A108" s="82">
        <v>2002</v>
      </c>
      <c r="B108" s="83">
        <f t="shared" si="4"/>
        <v>105.31164656693331</v>
      </c>
      <c r="C108" s="83">
        <f t="shared" si="4"/>
        <v>96.090851506650949</v>
      </c>
      <c r="D108" s="83">
        <f t="shared" si="4"/>
        <v>106.22087131595464</v>
      </c>
      <c r="E108" s="83">
        <f t="shared" si="3"/>
        <v>94.857709480572652</v>
      </c>
      <c r="F108" s="83">
        <f t="shared" si="3"/>
        <v>82.313147113243673</v>
      </c>
      <c r="G108" s="83">
        <f t="shared" si="3"/>
        <v>79.811475878823472</v>
      </c>
      <c r="H108" s="82"/>
      <c r="I108" s="76">
        <v>115.12647266971096</v>
      </c>
      <c r="J108" s="76">
        <v>49.868366586637961</v>
      </c>
      <c r="K108" s="76">
        <v>68.012427936583492</v>
      </c>
      <c r="L108" s="76">
        <v>129.56007809359059</v>
      </c>
      <c r="M108" s="76">
        <v>20.449207189615866</v>
      </c>
      <c r="N108" s="76">
        <v>46.560275522299136</v>
      </c>
      <c r="O108" s="76"/>
      <c r="Z108" s="78"/>
      <c r="AA108" s="74"/>
      <c r="AB108" s="76"/>
    </row>
    <row r="109" spans="1:28" x14ac:dyDescent="0.2">
      <c r="A109" s="82">
        <v>2003</v>
      </c>
      <c r="B109" s="83">
        <f t="shared" si="4"/>
        <v>103.58506616257088</v>
      </c>
      <c r="C109" s="83">
        <f t="shared" si="4"/>
        <v>112.44944388270979</v>
      </c>
      <c r="D109" s="83">
        <f t="shared" si="4"/>
        <v>121.84310222087906</v>
      </c>
      <c r="E109" s="83">
        <f t="shared" si="3"/>
        <v>118.92285152113568</v>
      </c>
      <c r="F109" s="83">
        <f t="shared" si="3"/>
        <v>91.815566124497423</v>
      </c>
      <c r="G109" s="83">
        <f t="shared" si="3"/>
        <v>101.29799448954002</v>
      </c>
      <c r="H109" s="82"/>
      <c r="I109" s="76">
        <v>113.23897856801584</v>
      </c>
      <c r="J109" s="76">
        <v>58.358001850138763</v>
      </c>
      <c r="K109" s="76">
        <v>78.015225319683552</v>
      </c>
      <c r="L109" s="76">
        <v>162.4291163529137</v>
      </c>
      <c r="M109" s="76">
        <v>22.809910697845702</v>
      </c>
      <c r="N109" s="76">
        <v>59.095042177271026</v>
      </c>
      <c r="O109" s="76"/>
      <c r="Z109" s="78"/>
      <c r="AA109" s="74"/>
      <c r="AB109" s="76"/>
    </row>
    <row r="110" spans="1:28" x14ac:dyDescent="0.2">
      <c r="A110" s="82">
        <v>2004</v>
      </c>
      <c r="B110" s="83">
        <f t="shared" si="4"/>
        <v>115.35526043225074</v>
      </c>
      <c r="C110" s="83">
        <f t="shared" si="4"/>
        <v>130.02573036059434</v>
      </c>
      <c r="D110" s="83">
        <f t="shared" si="4"/>
        <v>133.81751369242005</v>
      </c>
      <c r="E110" s="83">
        <f t="shared" si="3"/>
        <v>141.64274895040259</v>
      </c>
      <c r="F110" s="83">
        <f t="shared" si="3"/>
        <v>144.06196005370609</v>
      </c>
      <c r="G110" s="83">
        <f t="shared" si="3"/>
        <v>154.84249064144512</v>
      </c>
      <c r="H110" s="82"/>
      <c r="I110" s="76">
        <v>126.10613042708631</v>
      </c>
      <c r="J110" s="76">
        <v>67.479585055697584</v>
      </c>
      <c r="K110" s="76">
        <v>85.682351254554831</v>
      </c>
      <c r="L110" s="76">
        <v>193.46077104216221</v>
      </c>
      <c r="M110" s="76">
        <v>35.789578853393337</v>
      </c>
      <c r="N110" s="76">
        <v>90.331734220412059</v>
      </c>
      <c r="O110" s="76"/>
      <c r="Z110" s="78"/>
      <c r="AA110" s="74"/>
      <c r="AB110" s="76"/>
    </row>
    <row r="111" spans="1:28" x14ac:dyDescent="0.2">
      <c r="A111" s="82">
        <v>2005</v>
      </c>
      <c r="B111" s="83">
        <f t="shared" si="4"/>
        <v>134.35739887352787</v>
      </c>
      <c r="C111" s="83">
        <f t="shared" si="4"/>
        <v>149.68742185546384</v>
      </c>
      <c r="D111" s="83">
        <f t="shared" si="4"/>
        <v>140.49526856293983</v>
      </c>
      <c r="E111" s="83">
        <f t="shared" si="3"/>
        <v>145.35753582532902</v>
      </c>
      <c r="F111" s="83">
        <f t="shared" si="3"/>
        <v>178.86867114909589</v>
      </c>
      <c r="G111" s="83">
        <f t="shared" si="3"/>
        <v>188.76268363998778</v>
      </c>
      <c r="H111" s="82"/>
      <c r="I111" s="76">
        <v>146.87922859088096</v>
      </c>
      <c r="J111" s="76">
        <v>77.683433016308783</v>
      </c>
      <c r="K111" s="76">
        <v>89.9580676583345</v>
      </c>
      <c r="L111" s="76">
        <v>198.53456082953932</v>
      </c>
      <c r="M111" s="76">
        <v>44.436674387227058</v>
      </c>
      <c r="N111" s="76">
        <v>110.12003551908226</v>
      </c>
      <c r="O111" s="76"/>
      <c r="Z111" s="78"/>
      <c r="AA111" s="74"/>
      <c r="AB111" s="76"/>
    </row>
    <row r="112" spans="1:28" x14ac:dyDescent="0.2">
      <c r="A112" s="82">
        <v>2006</v>
      </c>
      <c r="B112" s="83">
        <f t="shared" si="4"/>
        <v>139.07177363699103</v>
      </c>
      <c r="C112" s="83">
        <f t="shared" si="4"/>
        <v>178.11692506459946</v>
      </c>
      <c r="D112" s="83">
        <f t="shared" si="4"/>
        <v>184.67823319360346</v>
      </c>
      <c r="E112" s="83">
        <f t="shared" si="3"/>
        <v>179.3509778872488</v>
      </c>
      <c r="F112" s="83">
        <f t="shared" si="3"/>
        <v>316.62020857602471</v>
      </c>
      <c r="G112" s="83">
        <f t="shared" si="3"/>
        <v>173.23943663923825</v>
      </c>
      <c r="H112" s="82"/>
      <c r="I112" s="76">
        <v>152.03297326256509</v>
      </c>
      <c r="J112" s="76">
        <v>92.437521107733872</v>
      </c>
      <c r="K112" s="76">
        <v>118.24808882591901</v>
      </c>
      <c r="L112" s="76">
        <v>244.96402905441013</v>
      </c>
      <c r="M112" s="76">
        <v>78.658543290574684</v>
      </c>
      <c r="N112" s="76">
        <v>101.06411155079269</v>
      </c>
      <c r="O112" s="76"/>
      <c r="Z112" s="78"/>
      <c r="AA112" s="74"/>
      <c r="AB112" s="76"/>
    </row>
    <row r="113" spans="1:28" x14ac:dyDescent="0.2">
      <c r="A113" s="82">
        <v>2007</v>
      </c>
      <c r="B113" s="83">
        <f t="shared" si="4"/>
        <v>140.31143972722808</v>
      </c>
      <c r="C113" s="83">
        <f t="shared" si="4"/>
        <v>191.21272553114642</v>
      </c>
      <c r="D113" s="83">
        <f t="shared" si="4"/>
        <v>206.92029896997516</v>
      </c>
      <c r="E113" s="83">
        <f t="shared" si="3"/>
        <v>198.92450424032415</v>
      </c>
      <c r="F113" s="83">
        <f t="shared" si="3"/>
        <v>325.9949444680484</v>
      </c>
      <c r="G113" s="83">
        <f t="shared" si="3"/>
        <v>154.40652016461473</v>
      </c>
      <c r="H113" s="82"/>
      <c r="I113" s="76">
        <v>153.38817365026901</v>
      </c>
      <c r="J113" s="76">
        <v>99.233861947382124</v>
      </c>
      <c r="K113" s="76">
        <v>132.48951687141664</v>
      </c>
      <c r="L113" s="76">
        <v>271.69825673877955</v>
      </c>
      <c r="M113" s="76">
        <v>80.987526245632608</v>
      </c>
      <c r="N113" s="76">
        <v>90.077398546283817</v>
      </c>
      <c r="O113" s="76"/>
      <c r="Z113" s="78"/>
      <c r="AA113" s="74"/>
      <c r="AB113" s="76"/>
    </row>
    <row r="114" spans="1:28" x14ac:dyDescent="0.2">
      <c r="A114" s="82">
        <v>2008</v>
      </c>
      <c r="B114" s="83">
        <f t="shared" si="4"/>
        <v>170.19649023607096</v>
      </c>
      <c r="C114" s="83">
        <f t="shared" si="4"/>
        <v>231.57411508009372</v>
      </c>
      <c r="D114" s="83">
        <f t="shared" si="4"/>
        <v>249.86779439251049</v>
      </c>
      <c r="E114" s="83">
        <f t="shared" si="3"/>
        <v>231.33497383442383</v>
      </c>
      <c r="F114" s="83">
        <f t="shared" si="3"/>
        <v>306.78214228270105</v>
      </c>
      <c r="G114" s="83">
        <f t="shared" si="3"/>
        <v>238.81776494466149</v>
      </c>
      <c r="H114" s="82"/>
      <c r="I114" s="76">
        <v>186.05844861793369</v>
      </c>
      <c r="J114" s="76">
        <v>120.18025318457175</v>
      </c>
      <c r="K114" s="76">
        <v>159.98847636303586</v>
      </c>
      <c r="L114" s="76">
        <v>315.96564411989164</v>
      </c>
      <c r="M114" s="76">
        <v>76.214454308038597</v>
      </c>
      <c r="N114" s="76">
        <v>139.32107899276986</v>
      </c>
      <c r="O114" s="76"/>
      <c r="Z114" s="78"/>
      <c r="AA114" s="74"/>
      <c r="AB114" s="76"/>
    </row>
    <row r="115" spans="1:28" x14ac:dyDescent="0.2">
      <c r="A115" s="82">
        <v>2009</v>
      </c>
      <c r="B115" s="83">
        <f t="shared" si="4"/>
        <v>184.25995355077188</v>
      </c>
      <c r="C115" s="83">
        <f t="shared" si="4"/>
        <v>289.94864079122232</v>
      </c>
      <c r="D115" s="83">
        <f t="shared" si="4"/>
        <v>279.62248607092698</v>
      </c>
      <c r="E115" s="83">
        <f t="shared" si="3"/>
        <v>177.55974298963656</v>
      </c>
      <c r="F115" s="83">
        <f t="shared" si="3"/>
        <v>227.9282474138781</v>
      </c>
      <c r="G115" s="83">
        <f t="shared" si="3"/>
        <v>185.40027337759309</v>
      </c>
      <c r="H115" s="82"/>
      <c r="I115" s="76">
        <v>201.43259742029201</v>
      </c>
      <c r="J115" s="76">
        <v>150.47493995069115</v>
      </c>
      <c r="K115" s="76">
        <v>179.04018247768525</v>
      </c>
      <c r="L115" s="76">
        <v>242.51749587867351</v>
      </c>
      <c r="M115" s="76">
        <v>56.62463554357894</v>
      </c>
      <c r="N115" s="76">
        <v>108.15847865633488</v>
      </c>
      <c r="O115" s="76"/>
      <c r="Z115" s="78"/>
      <c r="AA115" s="74"/>
      <c r="AB115" s="76"/>
    </row>
    <row r="116" spans="1:28" x14ac:dyDescent="0.2">
      <c r="A116" s="82">
        <v>2010</v>
      </c>
      <c r="B116" s="83">
        <f t="shared" si="4"/>
        <v>210.72730281653631</v>
      </c>
      <c r="C116" s="83">
        <f t="shared" si="4"/>
        <v>308.8364840912144</v>
      </c>
      <c r="D116" s="83">
        <f t="shared" si="4"/>
        <v>346.45846116266489</v>
      </c>
      <c r="E116" s="83">
        <f t="shared" si="3"/>
        <v>233.55272348808373</v>
      </c>
      <c r="F116" s="83">
        <f t="shared" si="3"/>
        <v>328.10792403910898</v>
      </c>
      <c r="G116" s="83">
        <f t="shared" si="3"/>
        <v>191.02734357472633</v>
      </c>
      <c r="H116" s="82"/>
      <c r="I116" s="76">
        <v>230.3666485078711</v>
      </c>
      <c r="J116" s="76">
        <v>160.27718312937486</v>
      </c>
      <c r="K116" s="76">
        <v>221.83475649296489</v>
      </c>
      <c r="L116" s="76">
        <v>318.99472652018989</v>
      </c>
      <c r="M116" s="76">
        <v>81.512457663655042</v>
      </c>
      <c r="N116" s="76">
        <v>111.44118876633998</v>
      </c>
      <c r="O116" s="76"/>
      <c r="Z116" s="78"/>
      <c r="AA116" s="74"/>
      <c r="AB116" s="76"/>
    </row>
    <row r="117" spans="1:28" x14ac:dyDescent="0.2">
      <c r="A117" s="82">
        <v>2011</v>
      </c>
      <c r="B117" s="83">
        <f t="shared" si="4"/>
        <v>237.19558417158936</v>
      </c>
      <c r="C117" s="83">
        <f t="shared" si="4"/>
        <v>342.38495464581422</v>
      </c>
      <c r="D117" s="83">
        <f t="shared" si="4"/>
        <v>431.03344750149358</v>
      </c>
      <c r="E117" s="83">
        <f t="shared" si="3"/>
        <v>242.29332197903597</v>
      </c>
      <c r="F117" s="83">
        <f t="shared" si="3"/>
        <v>371.25641577514961</v>
      </c>
      <c r="G117" s="83">
        <f t="shared" si="3"/>
        <v>204.8621416732357</v>
      </c>
      <c r="H117" s="82"/>
      <c r="I117" s="76">
        <v>259.30171855351904</v>
      </c>
      <c r="J117" s="76">
        <v>177.68786689173092</v>
      </c>
      <c r="K117" s="76">
        <v>275.9874864823218</v>
      </c>
      <c r="L117" s="76">
        <v>330.93295093308723</v>
      </c>
      <c r="M117" s="76">
        <v>92.231917171330196</v>
      </c>
      <c r="N117" s="76">
        <v>119.51210844510875</v>
      </c>
      <c r="O117" s="76"/>
      <c r="Z117" s="78"/>
      <c r="AA117" s="74"/>
      <c r="AB117" s="76"/>
    </row>
    <row r="118" spans="1:28" s="79" customFormat="1" x14ac:dyDescent="0.2">
      <c r="A118" s="84">
        <v>2012</v>
      </c>
      <c r="B118" s="83">
        <f t="shared" si="4"/>
        <v>190.56165940763628</v>
      </c>
      <c r="C118" s="83">
        <f t="shared" si="4"/>
        <v>256.96077210923931</v>
      </c>
      <c r="D118" s="83">
        <f t="shared" si="4"/>
        <v>447.0989741717579</v>
      </c>
      <c r="E118" s="83">
        <f t="shared" si="3"/>
        <v>213.89641786031217</v>
      </c>
      <c r="F118" s="83">
        <f t="shared" si="3"/>
        <v>328.64797612657196</v>
      </c>
      <c r="G118" s="83">
        <f t="shared" si="3"/>
        <v>191.31503566083009</v>
      </c>
      <c r="H118" s="84"/>
      <c r="I118" s="78">
        <v>208.3216091369757</v>
      </c>
      <c r="J118" s="78">
        <v>133.3551923102913</v>
      </c>
      <c r="K118" s="78">
        <v>286.27412282212833</v>
      </c>
      <c r="L118" s="78">
        <v>292.14743591923838</v>
      </c>
      <c r="M118" s="78">
        <v>81.646623801350174</v>
      </c>
      <c r="N118" s="78">
        <v>111.60902205907239</v>
      </c>
      <c r="O118" s="78"/>
      <c r="P118" s="78"/>
      <c r="Q118" s="78"/>
      <c r="R118" s="78"/>
      <c r="S118" s="78"/>
      <c r="T118" s="78"/>
      <c r="U118" s="78"/>
      <c r="V118" s="85"/>
      <c r="W118" s="78"/>
      <c r="X118" s="78"/>
      <c r="Y118" s="78"/>
      <c r="Z118" s="78"/>
      <c r="AA118" s="84"/>
      <c r="AB118" s="78"/>
    </row>
    <row r="119" spans="1:28" s="79" customFormat="1" x14ac:dyDescent="0.2">
      <c r="A119" s="84">
        <v>2013</v>
      </c>
      <c r="B119" s="83">
        <f t="shared" si="4"/>
        <v>188.76451012047593</v>
      </c>
      <c r="C119" s="83">
        <f t="shared" si="4"/>
        <v>266.61169639332127</v>
      </c>
      <c r="D119" s="83">
        <f t="shared" si="4"/>
        <v>372.45762760297362</v>
      </c>
      <c r="E119" s="83">
        <f t="shared" si="3"/>
        <v>201.96147959286085</v>
      </c>
      <c r="F119" s="83">
        <f t="shared" si="3"/>
        <v>299.62258499513268</v>
      </c>
      <c r="G119" s="83">
        <f t="shared" si="3"/>
        <v>176.48573437928655</v>
      </c>
      <c r="H119" s="84"/>
      <c r="I119" s="78">
        <v>206.35696927959623</v>
      </c>
      <c r="J119" s="78">
        <v>138.36374226642496</v>
      </c>
      <c r="K119" s="78">
        <v>238.48182793971492</v>
      </c>
      <c r="L119" s="78">
        <v>275.84626712188447</v>
      </c>
      <c r="M119" s="78">
        <v>74.435792265655635</v>
      </c>
      <c r="N119" s="78">
        <v>102.9579308986964</v>
      </c>
      <c r="O119" s="78"/>
      <c r="P119" s="78"/>
      <c r="Q119" s="78"/>
      <c r="R119" s="78"/>
      <c r="S119" s="78"/>
      <c r="T119" s="78"/>
      <c r="U119" s="78"/>
      <c r="V119" s="85"/>
      <c r="W119" s="85"/>
      <c r="X119" s="85"/>
      <c r="Y119" s="85"/>
      <c r="Z119" s="85"/>
    </row>
    <row r="120" spans="1:28" x14ac:dyDescent="0.2">
      <c r="A120" s="74">
        <v>2014</v>
      </c>
      <c r="B120" s="83">
        <f t="shared" si="4"/>
        <v>169.63578113400408</v>
      </c>
      <c r="C120" s="83">
        <f t="shared" si="4"/>
        <v>189.31693188960628</v>
      </c>
      <c r="D120" s="83">
        <f t="shared" si="4"/>
        <v>331.72338868045568</v>
      </c>
      <c r="E120" s="83">
        <f t="shared" si="3"/>
        <v>186.80133844462844</v>
      </c>
      <c r="F120" s="83">
        <f t="shared" si="3"/>
        <v>275.12575685805302</v>
      </c>
      <c r="G120" s="83">
        <f t="shared" si="3"/>
        <v>172.72265952705231</v>
      </c>
      <c r="H120" s="74"/>
      <c r="I120" s="85">
        <v>185.44548259547452</v>
      </c>
      <c r="J120" s="85">
        <v>98.25</v>
      </c>
      <c r="K120" s="85">
        <v>212.4</v>
      </c>
      <c r="L120" s="85">
        <v>255.14</v>
      </c>
      <c r="M120" s="85">
        <v>68.349999999999994</v>
      </c>
      <c r="N120" s="85">
        <v>100.76263504679311</v>
      </c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</row>
    <row r="121" spans="1:28" ht="26.25" x14ac:dyDescent="0.4">
      <c r="A121" s="1">
        <v>2015</v>
      </c>
      <c r="B121" s="83">
        <f t="shared" si="4"/>
        <v>144.32043048580172</v>
      </c>
      <c r="C121" s="83">
        <f t="shared" si="4"/>
        <v>107.14632715293713</v>
      </c>
      <c r="D121" s="83">
        <f t="shared" si="4"/>
        <v>301.66867346104596</v>
      </c>
      <c r="E121" s="83">
        <f t="shared" si="3"/>
        <v>140.99828296256817</v>
      </c>
      <c r="F121" s="83">
        <f t="shared" si="3"/>
        <v>219.85909055723272</v>
      </c>
      <c r="G121" s="83">
        <f t="shared" si="3"/>
        <v>162.07338497796891</v>
      </c>
      <c r="H121" s="74"/>
      <c r="I121" s="76">
        <v>157.77079399707659</v>
      </c>
      <c r="J121" s="76">
        <v>55.605837986612883</v>
      </c>
      <c r="K121" s="76">
        <v>193.15619106028166</v>
      </c>
      <c r="L121" s="76">
        <v>192.58053617069305</v>
      </c>
      <c r="M121" s="76">
        <v>54.62</v>
      </c>
      <c r="N121" s="76">
        <v>94.550080377703324</v>
      </c>
      <c r="O121" s="76"/>
      <c r="Z121" s="78"/>
    </row>
    <row r="122" spans="1:28" x14ac:dyDescent="0.2">
      <c r="J122" s="76"/>
      <c r="K122" s="76"/>
      <c r="L122" s="76"/>
      <c r="O122" s="76"/>
      <c r="T122" s="76"/>
      <c r="U122" s="76"/>
      <c r="V122" s="76"/>
      <c r="W122" s="76"/>
      <c r="X122" s="76"/>
      <c r="Y122" s="76"/>
      <c r="Z122" s="76"/>
    </row>
    <row r="123" spans="1:28" x14ac:dyDescent="0.2">
      <c r="A123" s="76"/>
      <c r="B123" s="76"/>
      <c r="C123" s="76"/>
      <c r="D123" s="76"/>
      <c r="E123" s="76"/>
      <c r="F123" s="76"/>
      <c r="G123" s="76"/>
      <c r="H123" s="76"/>
      <c r="J123" s="76"/>
      <c r="K123" s="76"/>
      <c r="L123" s="76"/>
      <c r="O123" s="76"/>
      <c r="T123" s="76"/>
      <c r="U123" s="76"/>
      <c r="V123" s="76"/>
      <c r="W123" s="76"/>
      <c r="X123" s="76"/>
      <c r="Y123" s="76"/>
      <c r="Z123" s="73"/>
    </row>
    <row r="124" spans="1:28" x14ac:dyDescent="0.2">
      <c r="A124" s="89" t="s">
        <v>275</v>
      </c>
      <c r="B124" s="76"/>
      <c r="C124" s="76"/>
      <c r="D124" s="76"/>
      <c r="E124" s="76"/>
      <c r="F124" s="76"/>
      <c r="G124" s="76"/>
      <c r="H124" s="76"/>
      <c r="J124" s="76"/>
      <c r="K124" s="76"/>
      <c r="L124" s="76"/>
      <c r="O124" s="76"/>
      <c r="T124" s="76"/>
      <c r="U124" s="76"/>
      <c r="V124" s="76"/>
      <c r="W124" s="76"/>
      <c r="X124" s="76"/>
      <c r="Y124" s="76"/>
      <c r="Z124" s="73"/>
    </row>
    <row r="125" spans="1:28" x14ac:dyDescent="0.2">
      <c r="A125" s="76"/>
      <c r="B125" s="76"/>
      <c r="C125" s="76"/>
      <c r="D125" s="76"/>
      <c r="E125" s="76"/>
      <c r="F125" s="76"/>
      <c r="G125" s="76"/>
      <c r="H125" s="76"/>
      <c r="J125" s="76"/>
      <c r="K125" s="76"/>
      <c r="L125" s="76"/>
      <c r="O125" s="76"/>
      <c r="T125" s="76"/>
      <c r="U125" s="76"/>
      <c r="V125" s="76"/>
      <c r="W125" s="76"/>
      <c r="X125" s="76"/>
      <c r="Y125" s="76"/>
      <c r="Z125" s="73"/>
    </row>
    <row r="126" spans="1:28" x14ac:dyDescent="0.2">
      <c r="A126" s="76"/>
      <c r="B126" s="76"/>
      <c r="C126" s="76"/>
      <c r="D126" s="76"/>
      <c r="E126" s="76"/>
      <c r="F126" s="76"/>
      <c r="G126" s="76"/>
      <c r="H126" s="76"/>
      <c r="J126" s="76"/>
      <c r="K126" s="76"/>
      <c r="L126" s="76"/>
      <c r="O126" s="76"/>
      <c r="T126" s="76"/>
      <c r="U126" s="76"/>
      <c r="V126" s="76"/>
      <c r="W126" s="76"/>
      <c r="X126" s="76"/>
      <c r="Y126" s="76"/>
      <c r="Z126" s="73"/>
    </row>
    <row r="127" spans="1:28" x14ac:dyDescent="0.2">
      <c r="A127" s="76"/>
      <c r="B127" s="76"/>
      <c r="C127" s="76"/>
      <c r="D127" s="76"/>
      <c r="E127" s="76"/>
      <c r="F127" s="76"/>
      <c r="G127" s="76"/>
      <c r="H127" s="76"/>
      <c r="J127" s="76"/>
      <c r="K127" s="76"/>
      <c r="L127" s="76"/>
      <c r="O127" s="76"/>
      <c r="T127" s="76"/>
      <c r="U127" s="76"/>
      <c r="V127" s="76"/>
      <c r="W127" s="76"/>
      <c r="X127" s="76"/>
      <c r="Y127" s="76"/>
      <c r="Z127" s="73"/>
    </row>
    <row r="128" spans="1:28" x14ac:dyDescent="0.2">
      <c r="A128" s="76"/>
      <c r="B128" s="76"/>
      <c r="C128" s="76"/>
      <c r="D128" s="76"/>
      <c r="E128" s="76"/>
      <c r="F128" s="76"/>
      <c r="G128" s="76"/>
      <c r="H128" s="76"/>
      <c r="J128" s="76"/>
      <c r="K128" s="76"/>
      <c r="L128" s="76"/>
      <c r="O128" s="76"/>
      <c r="T128" s="76"/>
      <c r="U128" s="76"/>
      <c r="V128" s="76"/>
      <c r="W128" s="76"/>
      <c r="X128" s="76"/>
      <c r="Y128" s="76"/>
      <c r="Z128" s="73"/>
    </row>
    <row r="129" spans="1:26" x14ac:dyDescent="0.2">
      <c r="A129" s="76"/>
      <c r="B129" s="76"/>
      <c r="C129" s="76"/>
      <c r="D129" s="76"/>
      <c r="E129" s="76"/>
      <c r="F129" s="76"/>
      <c r="G129" s="76"/>
      <c r="H129" s="76"/>
      <c r="J129" s="76"/>
      <c r="K129" s="76"/>
      <c r="L129" s="76"/>
      <c r="O129" s="76"/>
      <c r="T129" s="76"/>
      <c r="U129" s="76"/>
      <c r="V129" s="76"/>
      <c r="W129" s="76"/>
      <c r="X129" s="76"/>
      <c r="Y129" s="76"/>
      <c r="Z129" s="73"/>
    </row>
    <row r="130" spans="1:26" x14ac:dyDescent="0.2">
      <c r="A130" s="76"/>
      <c r="B130" s="76"/>
      <c r="C130" s="76"/>
      <c r="D130" s="76"/>
      <c r="E130" s="76"/>
      <c r="F130" s="76"/>
      <c r="G130" s="76"/>
      <c r="H130" s="76"/>
      <c r="J130" s="76"/>
      <c r="K130" s="76"/>
      <c r="L130" s="76"/>
      <c r="O130" s="76"/>
      <c r="T130" s="76"/>
      <c r="U130" s="76"/>
      <c r="V130" s="76"/>
      <c r="W130" s="76"/>
      <c r="X130" s="76"/>
      <c r="Y130" s="76"/>
      <c r="Z130" s="73"/>
    </row>
    <row r="131" spans="1:26" x14ac:dyDescent="0.2">
      <c r="A131" s="76"/>
      <c r="B131" s="76"/>
      <c r="C131" s="76"/>
      <c r="D131" s="76"/>
      <c r="E131" s="76"/>
      <c r="F131" s="76"/>
      <c r="G131" s="76"/>
      <c r="H131" s="76"/>
      <c r="J131" s="76"/>
      <c r="K131" s="76"/>
      <c r="L131" s="76"/>
      <c r="O131" s="76"/>
      <c r="T131" s="76"/>
      <c r="U131" s="76"/>
      <c r="V131" s="76"/>
      <c r="W131" s="76"/>
      <c r="X131" s="76"/>
      <c r="Y131" s="76"/>
      <c r="Z131" s="73"/>
    </row>
    <row r="132" spans="1:26" x14ac:dyDescent="0.2">
      <c r="A132" s="76"/>
      <c r="B132" s="76"/>
      <c r="C132" s="76"/>
      <c r="D132" s="76"/>
      <c r="E132" s="76"/>
      <c r="F132" s="76"/>
      <c r="G132" s="76"/>
      <c r="H132" s="76"/>
      <c r="J132" s="76"/>
      <c r="K132" s="76"/>
      <c r="L132" s="76"/>
      <c r="O132" s="76"/>
      <c r="T132" s="76"/>
      <c r="U132" s="76"/>
      <c r="V132" s="76"/>
      <c r="W132" s="76"/>
      <c r="X132" s="76"/>
      <c r="Y132" s="76"/>
      <c r="Z132" s="73"/>
    </row>
    <row r="133" spans="1:26" x14ac:dyDescent="0.2">
      <c r="A133" s="76"/>
      <c r="B133" s="76"/>
      <c r="C133" s="76"/>
      <c r="D133" s="76"/>
      <c r="E133" s="76"/>
      <c r="F133" s="76"/>
      <c r="G133" s="76"/>
      <c r="H133" s="76"/>
      <c r="J133" s="76"/>
      <c r="K133" s="76"/>
      <c r="L133" s="76"/>
      <c r="O133" s="76"/>
      <c r="T133" s="76"/>
      <c r="U133" s="76"/>
      <c r="V133" s="76"/>
      <c r="W133" s="76"/>
      <c r="X133" s="76"/>
      <c r="Y133" s="76"/>
      <c r="Z133" s="73"/>
    </row>
    <row r="134" spans="1:26" x14ac:dyDescent="0.2">
      <c r="A134" s="76"/>
      <c r="B134" s="76"/>
      <c r="C134" s="76"/>
      <c r="D134" s="76"/>
      <c r="E134" s="76"/>
      <c r="F134" s="76"/>
      <c r="G134" s="76"/>
      <c r="H134" s="76"/>
      <c r="J134" s="76"/>
      <c r="K134" s="76"/>
      <c r="L134" s="76"/>
      <c r="O134" s="76"/>
      <c r="T134" s="76"/>
      <c r="U134" s="76"/>
      <c r="V134" s="76"/>
      <c r="W134" s="76"/>
      <c r="X134" s="76"/>
      <c r="Y134" s="76"/>
      <c r="Z134" s="73"/>
    </row>
    <row r="135" spans="1:26" x14ac:dyDescent="0.2">
      <c r="A135" s="76"/>
      <c r="B135" s="76"/>
      <c r="C135" s="76"/>
      <c r="D135" s="76"/>
      <c r="E135" s="76"/>
      <c r="F135" s="76"/>
      <c r="G135" s="76"/>
      <c r="H135" s="76"/>
      <c r="J135" s="76"/>
      <c r="K135" s="76"/>
      <c r="L135" s="76"/>
      <c r="O135" s="76"/>
      <c r="T135" s="76"/>
      <c r="U135" s="76"/>
      <c r="V135" s="76"/>
      <c r="W135" s="76"/>
      <c r="X135" s="76"/>
      <c r="Y135" s="76"/>
      <c r="Z135" s="73"/>
    </row>
    <row r="136" spans="1:26" x14ac:dyDescent="0.2">
      <c r="A136" s="76"/>
      <c r="B136" s="76"/>
      <c r="C136" s="76"/>
      <c r="D136" s="76"/>
      <c r="E136" s="76"/>
      <c r="F136" s="76"/>
      <c r="G136" s="76"/>
      <c r="H136" s="76"/>
      <c r="J136" s="76"/>
      <c r="K136" s="76"/>
      <c r="L136" s="76"/>
      <c r="O136" s="76"/>
      <c r="T136" s="76"/>
      <c r="U136" s="76"/>
      <c r="V136" s="76"/>
      <c r="W136" s="76"/>
      <c r="X136" s="76"/>
      <c r="Y136" s="76"/>
      <c r="Z136" s="73"/>
    </row>
    <row r="137" spans="1:26" x14ac:dyDescent="0.2">
      <c r="A137" s="76"/>
      <c r="B137" s="76"/>
      <c r="C137" s="76"/>
      <c r="D137" s="76"/>
      <c r="E137" s="76"/>
      <c r="F137" s="76"/>
      <c r="G137" s="76"/>
      <c r="H137" s="76"/>
      <c r="J137" s="76"/>
      <c r="K137" s="76"/>
      <c r="L137" s="76"/>
      <c r="O137" s="76"/>
      <c r="T137" s="76"/>
      <c r="U137" s="76"/>
      <c r="V137" s="76"/>
      <c r="W137" s="76"/>
      <c r="X137" s="76"/>
      <c r="Y137" s="76"/>
      <c r="Z137" s="73"/>
    </row>
    <row r="138" spans="1:26" x14ac:dyDescent="0.2">
      <c r="A138" s="76"/>
      <c r="B138" s="76"/>
      <c r="C138" s="76"/>
      <c r="D138" s="76"/>
      <c r="E138" s="76"/>
      <c r="F138" s="76"/>
      <c r="G138" s="76"/>
      <c r="H138" s="76"/>
      <c r="J138" s="76"/>
      <c r="K138" s="76"/>
      <c r="L138" s="76"/>
      <c r="O138" s="76"/>
      <c r="T138" s="76"/>
      <c r="U138" s="76"/>
      <c r="V138" s="76"/>
      <c r="W138" s="76"/>
      <c r="X138" s="76"/>
      <c r="Y138" s="76"/>
      <c r="Z138" s="73"/>
    </row>
    <row r="139" spans="1:26" x14ac:dyDescent="0.2">
      <c r="A139" s="76"/>
      <c r="B139" s="76"/>
      <c r="C139" s="76"/>
      <c r="D139" s="76"/>
      <c r="E139" s="76"/>
      <c r="F139" s="76"/>
      <c r="G139" s="76"/>
      <c r="H139" s="76"/>
      <c r="J139" s="76"/>
      <c r="K139" s="76"/>
      <c r="L139" s="76"/>
      <c r="O139" s="76"/>
      <c r="T139" s="76"/>
      <c r="U139" s="76"/>
      <c r="V139" s="76"/>
      <c r="W139" s="76"/>
      <c r="X139" s="76"/>
      <c r="Y139" s="76"/>
      <c r="Z139" s="73"/>
    </row>
    <row r="140" spans="1:26" x14ac:dyDescent="0.2">
      <c r="A140" s="76"/>
      <c r="B140" s="76"/>
      <c r="C140" s="76"/>
      <c r="D140" s="76"/>
      <c r="E140" s="76"/>
      <c r="F140" s="76"/>
      <c r="G140" s="76"/>
      <c r="H140" s="76"/>
      <c r="J140" s="76"/>
      <c r="K140" s="76"/>
      <c r="L140" s="76"/>
      <c r="O140" s="76"/>
      <c r="T140" s="76"/>
      <c r="U140" s="76"/>
      <c r="V140" s="76"/>
      <c r="W140" s="76"/>
      <c r="X140" s="76"/>
      <c r="Y140" s="76"/>
      <c r="Z140" s="73"/>
    </row>
    <row r="141" spans="1:26" x14ac:dyDescent="0.2">
      <c r="A141" s="76"/>
      <c r="B141" s="76"/>
      <c r="C141" s="76"/>
      <c r="D141" s="76"/>
      <c r="E141" s="76"/>
      <c r="F141" s="76"/>
      <c r="G141" s="76"/>
      <c r="H141" s="76"/>
      <c r="J141" s="76"/>
      <c r="K141" s="76"/>
      <c r="L141" s="76"/>
      <c r="O141" s="76"/>
      <c r="T141" s="76"/>
      <c r="U141" s="76"/>
      <c r="V141" s="76"/>
      <c r="W141" s="76"/>
      <c r="X141" s="76"/>
      <c r="Y141" s="76"/>
      <c r="Z141" s="73"/>
    </row>
    <row r="142" spans="1:26" x14ac:dyDescent="0.2">
      <c r="A142" s="76"/>
      <c r="B142" s="76"/>
      <c r="C142" s="76"/>
      <c r="D142" s="76"/>
      <c r="E142" s="76"/>
      <c r="F142" s="76"/>
      <c r="G142" s="76"/>
      <c r="H142" s="76"/>
      <c r="J142" s="76"/>
      <c r="K142" s="76"/>
      <c r="L142" s="76"/>
      <c r="O142" s="76"/>
      <c r="T142" s="76"/>
      <c r="U142" s="76"/>
      <c r="V142" s="76"/>
      <c r="W142" s="76"/>
      <c r="X142" s="76"/>
      <c r="Y142" s="76"/>
      <c r="Z142" s="73"/>
    </row>
    <row r="143" spans="1:26" x14ac:dyDescent="0.2">
      <c r="A143" s="76"/>
      <c r="B143" s="76"/>
      <c r="C143" s="76"/>
      <c r="D143" s="76"/>
      <c r="E143" s="76"/>
      <c r="F143" s="76"/>
      <c r="G143" s="76"/>
      <c r="H143" s="76"/>
      <c r="J143" s="76"/>
      <c r="K143" s="76"/>
      <c r="L143" s="76"/>
      <c r="O143" s="76"/>
      <c r="T143" s="76"/>
      <c r="U143" s="76"/>
      <c r="V143" s="76"/>
      <c r="W143" s="76"/>
      <c r="X143" s="76"/>
      <c r="Y143" s="76"/>
      <c r="Z143" s="73"/>
    </row>
    <row r="144" spans="1:26" x14ac:dyDescent="0.2">
      <c r="A144" s="76"/>
      <c r="B144" s="76"/>
      <c r="C144" s="76"/>
      <c r="D144" s="76"/>
      <c r="E144" s="76"/>
      <c r="F144" s="76"/>
      <c r="G144" s="76"/>
      <c r="H144" s="76"/>
      <c r="J144" s="76"/>
      <c r="K144" s="76"/>
      <c r="L144" s="76"/>
      <c r="O144" s="76"/>
      <c r="T144" s="76"/>
      <c r="U144" s="76"/>
      <c r="V144" s="76"/>
      <c r="W144" s="76"/>
      <c r="X144" s="76"/>
      <c r="Y144" s="76"/>
      <c r="Z144" s="73"/>
    </row>
    <row r="145" spans="1:26" x14ac:dyDescent="0.2">
      <c r="A145" s="76"/>
      <c r="B145" s="76"/>
      <c r="C145" s="76"/>
      <c r="D145" s="76"/>
      <c r="E145" s="76"/>
      <c r="F145" s="76"/>
      <c r="G145" s="76"/>
      <c r="H145" s="76"/>
      <c r="J145" s="76"/>
      <c r="K145" s="76"/>
      <c r="L145" s="76"/>
      <c r="O145" s="76"/>
      <c r="T145" s="76"/>
      <c r="U145" s="76"/>
      <c r="V145" s="76"/>
      <c r="W145" s="76"/>
      <c r="X145" s="76"/>
      <c r="Y145" s="76"/>
      <c r="Z145" s="73"/>
    </row>
    <row r="146" spans="1:26" x14ac:dyDescent="0.2">
      <c r="A146" s="76"/>
      <c r="B146" s="76"/>
      <c r="C146" s="76"/>
      <c r="D146" s="76"/>
      <c r="E146" s="76"/>
      <c r="F146" s="76"/>
      <c r="G146" s="76"/>
      <c r="H146" s="76"/>
      <c r="J146" s="76"/>
      <c r="K146" s="76"/>
      <c r="L146" s="76"/>
      <c r="O146" s="76"/>
      <c r="T146" s="76"/>
      <c r="U146" s="76"/>
      <c r="V146" s="76"/>
      <c r="W146" s="76"/>
      <c r="X146" s="76"/>
      <c r="Y146" s="76"/>
      <c r="Z146" s="73"/>
    </row>
    <row r="147" spans="1:26" x14ac:dyDescent="0.2">
      <c r="A147" s="76"/>
      <c r="B147" s="76"/>
      <c r="C147" s="76"/>
      <c r="D147" s="76"/>
      <c r="E147" s="76"/>
      <c r="F147" s="76"/>
      <c r="G147" s="76"/>
      <c r="H147" s="76"/>
      <c r="J147" s="76"/>
      <c r="K147" s="76"/>
      <c r="L147" s="76"/>
      <c r="O147" s="76"/>
      <c r="T147" s="76"/>
      <c r="U147" s="76"/>
      <c r="V147" s="76"/>
      <c r="W147" s="76"/>
      <c r="X147" s="76"/>
      <c r="Y147" s="76"/>
      <c r="Z147" s="73"/>
    </row>
    <row r="148" spans="1:26" x14ac:dyDescent="0.2">
      <c r="A148" s="76"/>
      <c r="B148" s="76"/>
      <c r="C148" s="76"/>
      <c r="D148" s="76"/>
      <c r="E148" s="76"/>
      <c r="F148" s="76"/>
      <c r="G148" s="76"/>
      <c r="H148" s="76"/>
      <c r="J148" s="76"/>
      <c r="K148" s="76"/>
      <c r="L148" s="76"/>
      <c r="O148" s="76"/>
      <c r="T148" s="76"/>
      <c r="U148" s="76"/>
      <c r="V148" s="76"/>
      <c r="W148" s="76"/>
      <c r="X148" s="76"/>
      <c r="Y148" s="76"/>
      <c r="Z148" s="73"/>
    </row>
    <row r="149" spans="1:26" x14ac:dyDescent="0.2">
      <c r="A149" s="76"/>
      <c r="B149" s="76"/>
      <c r="C149" s="76"/>
      <c r="D149" s="76"/>
      <c r="E149" s="76"/>
      <c r="F149" s="76"/>
      <c r="G149" s="76"/>
      <c r="H149" s="76"/>
      <c r="J149" s="76"/>
      <c r="K149" s="76"/>
      <c r="L149" s="76"/>
      <c r="O149" s="76"/>
      <c r="T149" s="76"/>
      <c r="U149" s="76"/>
      <c r="V149" s="76"/>
      <c r="W149" s="76"/>
      <c r="X149" s="76"/>
      <c r="Y149" s="76"/>
      <c r="Z149" s="73"/>
    </row>
    <row r="150" spans="1:26" x14ac:dyDescent="0.2">
      <c r="A150" s="76"/>
      <c r="B150" s="76"/>
      <c r="C150" s="76"/>
      <c r="D150" s="76"/>
      <c r="E150" s="76"/>
      <c r="F150" s="76"/>
      <c r="G150" s="76"/>
      <c r="H150" s="76"/>
      <c r="J150" s="76"/>
      <c r="K150" s="76"/>
      <c r="L150" s="76"/>
      <c r="O150" s="76"/>
      <c r="T150" s="76"/>
      <c r="U150" s="76"/>
      <c r="V150" s="76"/>
      <c r="W150" s="76"/>
      <c r="X150" s="76"/>
      <c r="Y150" s="76"/>
      <c r="Z150" s="73"/>
    </row>
    <row r="151" spans="1:26" x14ac:dyDescent="0.2">
      <c r="A151" s="76"/>
      <c r="B151" s="76"/>
      <c r="C151" s="76"/>
      <c r="D151" s="76"/>
      <c r="E151" s="76"/>
      <c r="F151" s="76"/>
      <c r="G151" s="76"/>
      <c r="H151" s="76"/>
      <c r="J151" s="76"/>
      <c r="K151" s="76"/>
      <c r="L151" s="76"/>
      <c r="O151" s="76"/>
      <c r="T151" s="76"/>
      <c r="U151" s="76"/>
      <c r="V151" s="76"/>
      <c r="W151" s="76"/>
      <c r="X151" s="76"/>
      <c r="Y151" s="76"/>
      <c r="Z151" s="73"/>
    </row>
    <row r="152" spans="1:26" x14ac:dyDescent="0.2">
      <c r="A152" s="76"/>
      <c r="B152" s="76"/>
      <c r="C152" s="76"/>
      <c r="D152" s="76"/>
      <c r="E152" s="76"/>
      <c r="F152" s="76"/>
      <c r="G152" s="76"/>
      <c r="H152" s="76"/>
      <c r="J152" s="76"/>
      <c r="K152" s="76"/>
      <c r="L152" s="76"/>
      <c r="O152" s="76"/>
      <c r="T152" s="76"/>
      <c r="U152" s="76"/>
      <c r="V152" s="76"/>
      <c r="W152" s="76"/>
      <c r="X152" s="76"/>
      <c r="Y152" s="76"/>
      <c r="Z152" s="73"/>
    </row>
    <row r="153" spans="1:26" x14ac:dyDescent="0.2">
      <c r="A153" s="76"/>
      <c r="B153" s="76"/>
      <c r="C153" s="76"/>
      <c r="D153" s="76"/>
      <c r="E153" s="76"/>
      <c r="F153" s="76"/>
      <c r="G153" s="76"/>
      <c r="H153" s="76"/>
      <c r="J153" s="76"/>
      <c r="K153" s="76"/>
      <c r="L153" s="76"/>
      <c r="O153" s="76"/>
      <c r="T153" s="76"/>
      <c r="U153" s="76"/>
      <c r="V153" s="76"/>
      <c r="W153" s="76"/>
      <c r="X153" s="76"/>
      <c r="Y153" s="76"/>
      <c r="Z153" s="73"/>
    </row>
    <row r="154" spans="1:26" x14ac:dyDescent="0.2">
      <c r="A154" s="76"/>
      <c r="B154" s="76"/>
      <c r="C154" s="76"/>
      <c r="D154" s="76"/>
      <c r="E154" s="76"/>
      <c r="F154" s="76"/>
      <c r="G154" s="76"/>
      <c r="H154" s="76"/>
      <c r="J154" s="76"/>
      <c r="K154" s="76"/>
      <c r="L154" s="76"/>
      <c r="O154" s="76"/>
      <c r="T154" s="76"/>
      <c r="U154" s="76"/>
      <c r="V154" s="76"/>
      <c r="W154" s="76"/>
      <c r="X154" s="76"/>
      <c r="Y154" s="76"/>
      <c r="Z154" s="73"/>
    </row>
    <row r="155" spans="1:26" x14ac:dyDescent="0.2">
      <c r="A155" s="76"/>
      <c r="B155" s="76"/>
      <c r="C155" s="76"/>
      <c r="D155" s="76"/>
      <c r="E155" s="76"/>
      <c r="F155" s="76"/>
      <c r="G155" s="76"/>
      <c r="H155" s="76"/>
      <c r="J155" s="76"/>
      <c r="K155" s="76"/>
      <c r="L155" s="76"/>
      <c r="O155" s="76"/>
      <c r="T155" s="76"/>
      <c r="U155" s="76"/>
      <c r="V155" s="76"/>
      <c r="W155" s="76"/>
      <c r="X155" s="76"/>
      <c r="Y155" s="76"/>
      <c r="Z155" s="73"/>
    </row>
    <row r="156" spans="1:26" x14ac:dyDescent="0.2">
      <c r="A156" s="76"/>
      <c r="B156" s="76"/>
      <c r="C156" s="76"/>
      <c r="D156" s="76"/>
      <c r="E156" s="76"/>
      <c r="F156" s="76"/>
      <c r="G156" s="76"/>
      <c r="H156" s="76"/>
      <c r="J156" s="76"/>
      <c r="K156" s="76"/>
      <c r="L156" s="76"/>
      <c r="O156" s="76"/>
      <c r="T156" s="76"/>
      <c r="U156" s="76"/>
      <c r="V156" s="76"/>
      <c r="W156" s="76"/>
      <c r="X156" s="76"/>
      <c r="Y156" s="76"/>
      <c r="Z156" s="73"/>
    </row>
    <row r="157" spans="1:26" x14ac:dyDescent="0.2">
      <c r="A157" s="76"/>
      <c r="B157" s="76"/>
      <c r="C157" s="76"/>
      <c r="D157" s="76"/>
      <c r="E157" s="76"/>
      <c r="F157" s="76"/>
      <c r="G157" s="76"/>
      <c r="H157" s="76"/>
      <c r="J157" s="76"/>
      <c r="K157" s="76"/>
      <c r="L157" s="76"/>
      <c r="O157" s="76"/>
      <c r="T157" s="76"/>
      <c r="U157" s="76"/>
      <c r="V157" s="76"/>
      <c r="W157" s="76"/>
      <c r="X157" s="76"/>
      <c r="Y157" s="76"/>
      <c r="Z157" s="73"/>
    </row>
    <row r="158" spans="1:26" x14ac:dyDescent="0.2">
      <c r="A158" s="76"/>
      <c r="B158" s="76"/>
      <c r="C158" s="76"/>
      <c r="D158" s="76"/>
      <c r="E158" s="76"/>
      <c r="F158" s="76"/>
      <c r="G158" s="76"/>
      <c r="H158" s="76"/>
      <c r="J158" s="76"/>
      <c r="K158" s="76"/>
      <c r="L158" s="76"/>
      <c r="O158" s="76"/>
      <c r="T158" s="76"/>
      <c r="U158" s="76"/>
      <c r="V158" s="76"/>
      <c r="W158" s="76"/>
      <c r="X158" s="76"/>
      <c r="Y158" s="76"/>
      <c r="Z158" s="73"/>
    </row>
    <row r="159" spans="1:26" x14ac:dyDescent="0.2">
      <c r="A159" s="76"/>
      <c r="B159" s="76"/>
      <c r="C159" s="76"/>
      <c r="D159" s="76"/>
      <c r="E159" s="76"/>
      <c r="F159" s="76"/>
      <c r="G159" s="76"/>
      <c r="H159" s="76"/>
      <c r="J159" s="76"/>
      <c r="K159" s="76"/>
      <c r="L159" s="76"/>
      <c r="O159" s="76"/>
      <c r="T159" s="76"/>
      <c r="U159" s="76"/>
      <c r="V159" s="76"/>
      <c r="W159" s="76"/>
      <c r="X159" s="76"/>
      <c r="Y159" s="76"/>
      <c r="Z159" s="73"/>
    </row>
    <row r="160" spans="1:26" x14ac:dyDescent="0.2">
      <c r="A160" s="76"/>
      <c r="B160" s="76"/>
      <c r="C160" s="76"/>
      <c r="D160" s="76"/>
      <c r="E160" s="76"/>
      <c r="F160" s="76"/>
      <c r="G160" s="76"/>
      <c r="H160" s="76"/>
      <c r="J160" s="76"/>
      <c r="K160" s="76"/>
      <c r="L160" s="76"/>
      <c r="O160" s="76"/>
      <c r="T160" s="76"/>
      <c r="U160" s="76"/>
      <c r="V160" s="76"/>
      <c r="W160" s="76"/>
      <c r="X160" s="76"/>
      <c r="Y160" s="76"/>
      <c r="Z160" s="73"/>
    </row>
    <row r="161" spans="1:26" x14ac:dyDescent="0.2">
      <c r="A161" s="76"/>
      <c r="B161" s="76"/>
      <c r="C161" s="76"/>
      <c r="D161" s="76"/>
      <c r="E161" s="76"/>
      <c r="F161" s="76"/>
      <c r="G161" s="76"/>
      <c r="H161" s="76"/>
      <c r="J161" s="76"/>
      <c r="K161" s="76"/>
      <c r="L161" s="76"/>
      <c r="O161" s="76"/>
      <c r="T161" s="76"/>
      <c r="U161" s="76"/>
      <c r="V161" s="76"/>
      <c r="W161" s="76"/>
      <c r="X161" s="76"/>
      <c r="Y161" s="76"/>
      <c r="Z161" s="73"/>
    </row>
    <row r="162" spans="1:26" x14ac:dyDescent="0.2">
      <c r="A162" s="76"/>
      <c r="B162" s="76"/>
      <c r="C162" s="76"/>
      <c r="D162" s="76"/>
      <c r="E162" s="76"/>
      <c r="F162" s="76"/>
      <c r="G162" s="76"/>
      <c r="H162" s="76"/>
      <c r="J162" s="76"/>
      <c r="K162" s="76"/>
      <c r="L162" s="76"/>
      <c r="O162" s="76"/>
      <c r="T162" s="76"/>
      <c r="U162" s="76"/>
      <c r="V162" s="76"/>
      <c r="W162" s="76"/>
      <c r="X162" s="76"/>
      <c r="Y162" s="76"/>
      <c r="Z162" s="73"/>
    </row>
    <row r="163" spans="1:26" x14ac:dyDescent="0.2">
      <c r="A163" s="76"/>
      <c r="B163" s="76"/>
      <c r="C163" s="76"/>
      <c r="D163" s="76"/>
      <c r="E163" s="76"/>
      <c r="F163" s="76"/>
      <c r="G163" s="76"/>
      <c r="H163" s="76"/>
      <c r="J163" s="76"/>
      <c r="K163" s="76"/>
      <c r="L163" s="76"/>
      <c r="O163" s="76"/>
      <c r="T163" s="76"/>
      <c r="U163" s="76"/>
      <c r="V163" s="76"/>
      <c r="W163" s="76"/>
      <c r="X163" s="76"/>
      <c r="Y163" s="76"/>
      <c r="Z163" s="73"/>
    </row>
    <row r="164" spans="1:26" x14ac:dyDescent="0.2">
      <c r="A164" s="76"/>
      <c r="B164" s="76"/>
      <c r="C164" s="76"/>
      <c r="D164" s="76"/>
      <c r="E164" s="76"/>
      <c r="F164" s="76"/>
      <c r="G164" s="76"/>
      <c r="H164" s="76"/>
      <c r="J164" s="76"/>
      <c r="K164" s="76"/>
      <c r="L164" s="76"/>
      <c r="O164" s="76"/>
      <c r="T164" s="76"/>
      <c r="U164" s="76"/>
      <c r="V164" s="76"/>
      <c r="W164" s="76"/>
      <c r="X164" s="76"/>
      <c r="Y164" s="76"/>
      <c r="Z164" s="73"/>
    </row>
    <row r="165" spans="1:26" x14ac:dyDescent="0.2">
      <c r="A165" s="76"/>
      <c r="B165" s="76"/>
      <c r="C165" s="76"/>
      <c r="D165" s="76"/>
      <c r="E165" s="76"/>
      <c r="F165" s="76"/>
      <c r="G165" s="76"/>
      <c r="H165" s="76"/>
      <c r="J165" s="76"/>
      <c r="K165" s="76"/>
      <c r="L165" s="76"/>
      <c r="O165" s="76"/>
      <c r="T165" s="76"/>
      <c r="U165" s="76"/>
      <c r="V165" s="76"/>
      <c r="W165" s="76"/>
      <c r="X165" s="76"/>
      <c r="Y165" s="76"/>
      <c r="Z165" s="73"/>
    </row>
    <row r="166" spans="1:26" x14ac:dyDescent="0.2">
      <c r="A166" s="76"/>
      <c r="B166" s="76"/>
      <c r="C166" s="76"/>
      <c r="D166" s="76"/>
      <c r="E166" s="76"/>
      <c r="F166" s="76"/>
      <c r="G166" s="76"/>
      <c r="H166" s="76"/>
      <c r="J166" s="76"/>
      <c r="K166" s="76"/>
      <c r="L166" s="76"/>
      <c r="O166" s="76"/>
      <c r="T166" s="76"/>
      <c r="U166" s="76"/>
      <c r="V166" s="76"/>
      <c r="W166" s="76"/>
      <c r="X166" s="76"/>
      <c r="Y166" s="76"/>
      <c r="Z166" s="73"/>
    </row>
    <row r="167" spans="1:26" x14ac:dyDescent="0.2">
      <c r="A167" s="76"/>
      <c r="B167" s="76"/>
      <c r="C167" s="76"/>
      <c r="D167" s="76"/>
      <c r="E167" s="76"/>
      <c r="F167" s="76"/>
      <c r="G167" s="76"/>
      <c r="H167" s="76"/>
      <c r="J167" s="76"/>
      <c r="K167" s="76"/>
      <c r="L167" s="76"/>
      <c r="O167" s="76"/>
      <c r="T167" s="76"/>
      <c r="U167" s="76"/>
      <c r="V167" s="76"/>
      <c r="W167" s="76"/>
      <c r="X167" s="76"/>
      <c r="Y167" s="76"/>
      <c r="Z167" s="73"/>
    </row>
    <row r="168" spans="1:26" x14ac:dyDescent="0.2">
      <c r="A168" s="76"/>
      <c r="B168" s="76"/>
      <c r="C168" s="76"/>
      <c r="D168" s="76"/>
      <c r="E168" s="76"/>
      <c r="F168" s="76"/>
      <c r="G168" s="76"/>
      <c r="H168" s="76"/>
      <c r="J168" s="76"/>
      <c r="K168" s="76"/>
      <c r="L168" s="76"/>
      <c r="O168" s="76"/>
      <c r="T168" s="76"/>
      <c r="U168" s="76"/>
      <c r="V168" s="76"/>
      <c r="W168" s="76"/>
      <c r="X168" s="76"/>
      <c r="Y168" s="76"/>
      <c r="Z168" s="73"/>
    </row>
    <row r="169" spans="1:26" x14ac:dyDescent="0.2">
      <c r="A169" s="76"/>
      <c r="B169" s="76"/>
      <c r="C169" s="76"/>
      <c r="D169" s="76"/>
      <c r="E169" s="76"/>
      <c r="F169" s="76"/>
      <c r="G169" s="76"/>
      <c r="H169" s="76"/>
      <c r="J169" s="76"/>
      <c r="K169" s="76"/>
      <c r="L169" s="76"/>
      <c r="O169" s="76"/>
      <c r="T169" s="76"/>
      <c r="U169" s="76"/>
      <c r="V169" s="76"/>
      <c r="W169" s="76"/>
      <c r="X169" s="76"/>
      <c r="Y169" s="76"/>
      <c r="Z169" s="73"/>
    </row>
    <row r="170" spans="1:26" x14ac:dyDescent="0.2">
      <c r="A170" s="76"/>
      <c r="B170" s="76"/>
      <c r="C170" s="76"/>
      <c r="D170" s="76"/>
      <c r="E170" s="76"/>
      <c r="F170" s="76"/>
      <c r="G170" s="76"/>
      <c r="H170" s="76"/>
      <c r="J170" s="76"/>
      <c r="K170" s="76"/>
      <c r="L170" s="76"/>
      <c r="O170" s="76"/>
      <c r="T170" s="76"/>
      <c r="U170" s="76"/>
      <c r="V170" s="76"/>
      <c r="W170" s="76"/>
      <c r="X170" s="76"/>
      <c r="Y170" s="76"/>
      <c r="Z170" s="73"/>
    </row>
    <row r="171" spans="1:26" x14ac:dyDescent="0.2">
      <c r="A171" s="76"/>
      <c r="B171" s="76"/>
      <c r="C171" s="76"/>
      <c r="D171" s="76"/>
      <c r="E171" s="76"/>
      <c r="F171" s="76"/>
      <c r="G171" s="76"/>
      <c r="H171" s="76"/>
      <c r="J171" s="76"/>
      <c r="K171" s="76"/>
      <c r="L171" s="76"/>
      <c r="O171" s="76"/>
      <c r="T171" s="76"/>
      <c r="U171" s="76"/>
      <c r="V171" s="76"/>
      <c r="W171" s="76"/>
      <c r="X171" s="76"/>
      <c r="Y171" s="76"/>
      <c r="Z171" s="73"/>
    </row>
    <row r="172" spans="1:26" x14ac:dyDescent="0.2">
      <c r="A172" s="76"/>
      <c r="B172" s="76"/>
      <c r="C172" s="76"/>
      <c r="D172" s="76"/>
      <c r="E172" s="76"/>
      <c r="F172" s="76"/>
      <c r="G172" s="76"/>
      <c r="H172" s="76"/>
      <c r="J172" s="76"/>
      <c r="K172" s="76"/>
      <c r="L172" s="76"/>
      <c r="O172" s="76"/>
      <c r="T172" s="76"/>
      <c r="U172" s="76"/>
      <c r="V172" s="76"/>
      <c r="W172" s="76"/>
      <c r="X172" s="76"/>
      <c r="Y172" s="76"/>
      <c r="Z172" s="73"/>
    </row>
    <row r="173" spans="1:26" x14ac:dyDescent="0.2">
      <c r="A173" s="76"/>
      <c r="B173" s="76"/>
      <c r="C173" s="76"/>
      <c r="D173" s="76"/>
      <c r="E173" s="76"/>
      <c r="F173" s="76"/>
      <c r="G173" s="76"/>
      <c r="H173" s="76"/>
      <c r="J173" s="76"/>
      <c r="K173" s="76"/>
      <c r="L173" s="76"/>
      <c r="O173" s="76"/>
      <c r="T173" s="76"/>
      <c r="U173" s="76"/>
      <c r="V173" s="76"/>
      <c r="W173" s="76"/>
      <c r="X173" s="76"/>
      <c r="Y173" s="76"/>
      <c r="Z173" s="73"/>
    </row>
    <row r="174" spans="1:26" x14ac:dyDescent="0.2">
      <c r="A174" s="76"/>
      <c r="B174" s="76"/>
      <c r="C174" s="76"/>
      <c r="D174" s="76"/>
      <c r="E174" s="76"/>
      <c r="F174" s="76"/>
      <c r="G174" s="76"/>
      <c r="H174" s="76"/>
      <c r="J174" s="76"/>
      <c r="K174" s="76"/>
      <c r="L174" s="76"/>
      <c r="O174" s="76"/>
      <c r="T174" s="76"/>
      <c r="U174" s="76"/>
      <c r="V174" s="76"/>
      <c r="W174" s="76"/>
      <c r="X174" s="76"/>
      <c r="Y174" s="76"/>
      <c r="Z174" s="73"/>
    </row>
    <row r="175" spans="1:26" x14ac:dyDescent="0.2">
      <c r="A175" s="76"/>
      <c r="B175" s="76"/>
      <c r="C175" s="76"/>
      <c r="D175" s="76"/>
      <c r="E175" s="76"/>
      <c r="F175" s="76"/>
      <c r="G175" s="76"/>
      <c r="H175" s="76"/>
      <c r="J175" s="76"/>
      <c r="K175" s="76"/>
      <c r="L175" s="76"/>
      <c r="O175" s="76"/>
      <c r="T175" s="76"/>
      <c r="U175" s="76"/>
      <c r="V175" s="76"/>
      <c r="W175" s="76"/>
      <c r="X175" s="76"/>
      <c r="Y175" s="76"/>
      <c r="Z175" s="73"/>
    </row>
    <row r="176" spans="1:26" x14ac:dyDescent="0.2">
      <c r="A176" s="76"/>
      <c r="B176" s="76"/>
      <c r="C176" s="76"/>
      <c r="D176" s="76"/>
      <c r="E176" s="76"/>
      <c r="F176" s="76"/>
      <c r="G176" s="76"/>
      <c r="H176" s="76"/>
      <c r="J176" s="76"/>
      <c r="K176" s="76"/>
      <c r="L176" s="76"/>
      <c r="O176" s="76"/>
      <c r="T176" s="76"/>
      <c r="U176" s="76"/>
      <c r="V176" s="76"/>
      <c r="W176" s="76"/>
      <c r="X176" s="76"/>
      <c r="Y176" s="76"/>
      <c r="Z176" s="73"/>
    </row>
    <row r="177" spans="1:26" x14ac:dyDescent="0.2">
      <c r="A177" s="76"/>
      <c r="B177" s="76"/>
      <c r="C177" s="76"/>
      <c r="D177" s="76"/>
      <c r="E177" s="76"/>
      <c r="F177" s="76"/>
      <c r="G177" s="76"/>
      <c r="H177" s="76"/>
      <c r="J177" s="76"/>
      <c r="K177" s="76"/>
      <c r="L177" s="76"/>
      <c r="O177" s="76"/>
      <c r="T177" s="76"/>
      <c r="U177" s="76"/>
      <c r="V177" s="76"/>
      <c r="W177" s="76"/>
      <c r="X177" s="76"/>
      <c r="Y177" s="76"/>
      <c r="Z177" s="73"/>
    </row>
    <row r="178" spans="1:26" x14ac:dyDescent="0.2">
      <c r="A178" s="76"/>
      <c r="B178" s="76"/>
      <c r="C178" s="76"/>
      <c r="D178" s="76"/>
      <c r="E178" s="76"/>
      <c r="F178" s="76"/>
      <c r="G178" s="76"/>
      <c r="H178" s="76"/>
      <c r="J178" s="76"/>
      <c r="K178" s="76"/>
      <c r="L178" s="76"/>
      <c r="O178" s="76"/>
      <c r="T178" s="76"/>
      <c r="U178" s="76"/>
      <c r="V178" s="76"/>
      <c r="W178" s="76"/>
      <c r="X178" s="76"/>
      <c r="Y178" s="76"/>
      <c r="Z178" s="73"/>
    </row>
    <row r="179" spans="1:26" x14ac:dyDescent="0.2">
      <c r="A179" s="76"/>
      <c r="B179" s="76"/>
      <c r="C179" s="76"/>
      <c r="D179" s="76"/>
      <c r="E179" s="76"/>
      <c r="F179" s="76"/>
      <c r="G179" s="76"/>
      <c r="H179" s="76"/>
      <c r="J179" s="76"/>
      <c r="K179" s="76"/>
      <c r="L179" s="76"/>
      <c r="O179" s="76"/>
      <c r="T179" s="76"/>
      <c r="U179" s="76"/>
      <c r="V179" s="76"/>
      <c r="W179" s="76"/>
      <c r="X179" s="76"/>
      <c r="Y179" s="76"/>
      <c r="Z179" s="73"/>
    </row>
    <row r="180" spans="1:26" x14ac:dyDescent="0.2">
      <c r="A180" s="76"/>
      <c r="B180" s="76"/>
      <c r="C180" s="76"/>
      <c r="D180" s="76"/>
      <c r="E180" s="76"/>
      <c r="F180" s="76"/>
      <c r="G180" s="76"/>
      <c r="H180" s="76"/>
      <c r="J180" s="76"/>
      <c r="K180" s="76"/>
      <c r="L180" s="76"/>
      <c r="O180" s="76"/>
      <c r="T180" s="76"/>
      <c r="U180" s="76"/>
      <c r="V180" s="76"/>
      <c r="W180" s="76"/>
      <c r="X180" s="76"/>
      <c r="Y180" s="76"/>
      <c r="Z180" s="73"/>
    </row>
    <row r="181" spans="1:26" x14ac:dyDescent="0.2">
      <c r="A181" s="76"/>
      <c r="B181" s="76"/>
      <c r="C181" s="76"/>
      <c r="D181" s="76"/>
      <c r="E181" s="76"/>
      <c r="F181" s="76"/>
      <c r="G181" s="76"/>
      <c r="H181" s="76"/>
      <c r="J181" s="76"/>
      <c r="K181" s="76"/>
      <c r="L181" s="76"/>
      <c r="O181" s="76"/>
      <c r="T181" s="76"/>
      <c r="U181" s="76"/>
      <c r="V181" s="76"/>
      <c r="W181" s="76"/>
      <c r="X181" s="76"/>
      <c r="Y181" s="76"/>
      <c r="Z181" s="73"/>
    </row>
    <row r="182" spans="1:26" x14ac:dyDescent="0.2">
      <c r="A182" s="76"/>
      <c r="B182" s="76"/>
      <c r="C182" s="76"/>
      <c r="D182" s="76"/>
      <c r="E182" s="76"/>
      <c r="F182" s="76"/>
      <c r="G182" s="76"/>
      <c r="H182" s="76"/>
      <c r="J182" s="76"/>
      <c r="K182" s="76"/>
      <c r="L182" s="76"/>
      <c r="O182" s="76"/>
      <c r="T182" s="76"/>
      <c r="U182" s="76"/>
      <c r="V182" s="76"/>
      <c r="W182" s="76"/>
      <c r="X182" s="76"/>
      <c r="Y182" s="76"/>
      <c r="Z182" s="73"/>
    </row>
    <row r="183" spans="1:26" x14ac:dyDescent="0.2">
      <c r="A183" s="76"/>
      <c r="B183" s="76"/>
      <c r="C183" s="76"/>
      <c r="D183" s="76"/>
      <c r="E183" s="76"/>
      <c r="F183" s="76"/>
      <c r="G183" s="76"/>
      <c r="H183" s="76"/>
      <c r="J183" s="76"/>
      <c r="K183" s="76"/>
      <c r="L183" s="76"/>
      <c r="O183" s="76"/>
      <c r="T183" s="76"/>
      <c r="U183" s="76"/>
      <c r="V183" s="76"/>
      <c r="W183" s="76"/>
      <c r="X183" s="76"/>
      <c r="Y183" s="76"/>
      <c r="Z183" s="73"/>
    </row>
    <row r="184" spans="1:26" x14ac:dyDescent="0.2">
      <c r="A184" s="76"/>
      <c r="B184" s="76"/>
      <c r="C184" s="76"/>
      <c r="D184" s="76"/>
      <c r="E184" s="76"/>
      <c r="F184" s="76"/>
      <c r="G184" s="76"/>
      <c r="H184" s="76"/>
      <c r="J184" s="76"/>
      <c r="K184" s="76"/>
      <c r="L184" s="76"/>
      <c r="O184" s="76"/>
      <c r="T184" s="76"/>
      <c r="U184" s="76"/>
      <c r="V184" s="76"/>
      <c r="W184" s="76"/>
      <c r="X184" s="76"/>
      <c r="Y184" s="76"/>
      <c r="Z184" s="73"/>
    </row>
    <row r="185" spans="1:26" x14ac:dyDescent="0.2">
      <c r="A185" s="76"/>
      <c r="B185" s="76"/>
      <c r="C185" s="76"/>
      <c r="D185" s="76"/>
      <c r="E185" s="76"/>
      <c r="F185" s="76"/>
      <c r="G185" s="76"/>
      <c r="H185" s="76"/>
      <c r="J185" s="76"/>
      <c r="K185" s="76"/>
      <c r="L185" s="76"/>
      <c r="O185" s="76"/>
      <c r="T185" s="76"/>
      <c r="U185" s="76"/>
      <c r="V185" s="76"/>
      <c r="W185" s="76"/>
      <c r="X185" s="76"/>
      <c r="Y185" s="76"/>
      <c r="Z185" s="73"/>
    </row>
    <row r="186" spans="1:26" x14ac:dyDescent="0.2">
      <c r="A186" s="76"/>
      <c r="B186" s="76"/>
      <c r="C186" s="76"/>
      <c r="D186" s="76"/>
      <c r="E186" s="76"/>
      <c r="F186" s="76"/>
      <c r="G186" s="76"/>
      <c r="H186" s="76"/>
      <c r="J186" s="76"/>
      <c r="K186" s="76"/>
      <c r="L186" s="76"/>
      <c r="O186" s="76"/>
      <c r="T186" s="76"/>
      <c r="U186" s="76"/>
      <c r="V186" s="76"/>
      <c r="W186" s="76"/>
      <c r="X186" s="76"/>
      <c r="Y186" s="76"/>
      <c r="Z186" s="73"/>
    </row>
    <row r="187" spans="1:26" x14ac:dyDescent="0.2">
      <c r="A187" s="76"/>
      <c r="B187" s="76"/>
      <c r="C187" s="76"/>
      <c r="D187" s="76"/>
      <c r="E187" s="76"/>
      <c r="F187" s="76"/>
      <c r="G187" s="76"/>
      <c r="H187" s="76"/>
      <c r="J187" s="76"/>
      <c r="K187" s="76"/>
      <c r="L187" s="76"/>
      <c r="O187" s="76"/>
      <c r="T187" s="76"/>
      <c r="U187" s="76"/>
      <c r="V187" s="76"/>
      <c r="W187" s="76"/>
      <c r="X187" s="76"/>
      <c r="Y187" s="76"/>
      <c r="Z187" s="73"/>
    </row>
    <row r="188" spans="1:26" x14ac:dyDescent="0.2">
      <c r="A188" s="76"/>
      <c r="B188" s="76"/>
      <c r="C188" s="76"/>
      <c r="D188" s="76"/>
      <c r="E188" s="76"/>
      <c r="F188" s="76"/>
      <c r="G188" s="76"/>
      <c r="H188" s="76"/>
      <c r="J188" s="76"/>
      <c r="K188" s="76"/>
      <c r="L188" s="76"/>
      <c r="O188" s="76"/>
      <c r="T188" s="76"/>
      <c r="U188" s="76"/>
      <c r="V188" s="76"/>
      <c r="W188" s="76"/>
      <c r="X188" s="76"/>
      <c r="Y188" s="76"/>
      <c r="Z188" s="73"/>
    </row>
    <row r="189" spans="1:26" x14ac:dyDescent="0.2">
      <c r="A189" s="76"/>
      <c r="B189" s="76"/>
      <c r="C189" s="76"/>
      <c r="D189" s="76"/>
      <c r="E189" s="76"/>
      <c r="F189" s="76"/>
      <c r="G189" s="76"/>
      <c r="H189" s="76"/>
      <c r="J189" s="76"/>
      <c r="K189" s="76"/>
      <c r="L189" s="76"/>
      <c r="O189" s="76"/>
      <c r="T189" s="76"/>
      <c r="U189" s="76"/>
      <c r="V189" s="76"/>
      <c r="W189" s="76"/>
      <c r="X189" s="76"/>
      <c r="Y189" s="76"/>
      <c r="Z189" s="73"/>
    </row>
    <row r="190" spans="1:26" x14ac:dyDescent="0.2">
      <c r="A190" s="76"/>
      <c r="B190" s="76"/>
      <c r="C190" s="76"/>
      <c r="D190" s="76"/>
      <c r="E190" s="76"/>
      <c r="F190" s="76"/>
      <c r="G190" s="76"/>
      <c r="H190" s="76"/>
      <c r="J190" s="76"/>
      <c r="K190" s="76"/>
      <c r="L190" s="76"/>
      <c r="O190" s="76"/>
      <c r="T190" s="76"/>
      <c r="U190" s="76"/>
      <c r="V190" s="76"/>
      <c r="W190" s="76"/>
      <c r="X190" s="76"/>
      <c r="Y190" s="76"/>
      <c r="Z190" s="73"/>
    </row>
    <row r="191" spans="1:26" x14ac:dyDescent="0.2">
      <c r="A191" s="76"/>
      <c r="B191" s="76"/>
      <c r="C191" s="76"/>
      <c r="D191" s="76"/>
      <c r="E191" s="76"/>
      <c r="F191" s="76"/>
      <c r="G191" s="76"/>
      <c r="H191" s="76"/>
      <c r="J191" s="76"/>
      <c r="K191" s="76"/>
      <c r="L191" s="76"/>
      <c r="O191" s="76"/>
      <c r="T191" s="76"/>
      <c r="U191" s="76"/>
      <c r="V191" s="76"/>
      <c r="W191" s="76"/>
      <c r="X191" s="76"/>
      <c r="Y191" s="76"/>
      <c r="Z191" s="73"/>
    </row>
    <row r="192" spans="1:26" x14ac:dyDescent="0.2">
      <c r="A192" s="76"/>
      <c r="B192" s="76"/>
      <c r="C192" s="76"/>
      <c r="D192" s="76"/>
      <c r="E192" s="76"/>
      <c r="F192" s="76"/>
      <c r="G192" s="76"/>
      <c r="H192" s="76"/>
      <c r="J192" s="76"/>
      <c r="K192" s="76"/>
      <c r="L192" s="76"/>
      <c r="O192" s="76"/>
      <c r="T192" s="76"/>
      <c r="U192" s="76"/>
      <c r="V192" s="76"/>
      <c r="W192" s="76"/>
      <c r="X192" s="76"/>
      <c r="Y192" s="76"/>
      <c r="Z192" s="73"/>
    </row>
    <row r="193" spans="1:26" x14ac:dyDescent="0.2">
      <c r="A193" s="76"/>
      <c r="B193" s="76"/>
      <c r="C193" s="76"/>
      <c r="D193" s="76"/>
      <c r="E193" s="76"/>
      <c r="F193" s="76"/>
      <c r="G193" s="76"/>
      <c r="H193" s="76"/>
      <c r="J193" s="76"/>
      <c r="K193" s="76"/>
      <c r="L193" s="76"/>
      <c r="O193" s="76"/>
      <c r="T193" s="76"/>
      <c r="U193" s="76"/>
      <c r="V193" s="76"/>
      <c r="W193" s="76"/>
      <c r="X193" s="76"/>
      <c r="Y193" s="76"/>
      <c r="Z193" s="73"/>
    </row>
    <row r="194" spans="1:26" x14ac:dyDescent="0.2">
      <c r="A194" s="76"/>
      <c r="B194" s="76"/>
      <c r="C194" s="76"/>
      <c r="D194" s="76"/>
      <c r="E194" s="76"/>
      <c r="F194" s="76"/>
      <c r="G194" s="76"/>
      <c r="H194" s="76"/>
      <c r="J194" s="76"/>
      <c r="K194" s="76"/>
      <c r="L194" s="76"/>
      <c r="O194" s="76"/>
      <c r="T194" s="76"/>
      <c r="U194" s="76"/>
      <c r="V194" s="76"/>
      <c r="W194" s="76"/>
      <c r="X194" s="76"/>
      <c r="Y194" s="76"/>
      <c r="Z194" s="73"/>
    </row>
    <row r="195" spans="1:26" x14ac:dyDescent="0.2">
      <c r="A195" s="76"/>
      <c r="B195" s="76"/>
      <c r="C195" s="76"/>
      <c r="D195" s="76"/>
      <c r="E195" s="76"/>
      <c r="F195" s="76"/>
      <c r="G195" s="76"/>
      <c r="H195" s="76"/>
      <c r="J195" s="76"/>
      <c r="K195" s="76"/>
      <c r="L195" s="76"/>
      <c r="O195" s="76"/>
      <c r="T195" s="76"/>
      <c r="U195" s="76"/>
      <c r="V195" s="76"/>
      <c r="W195" s="76"/>
      <c r="X195" s="76"/>
      <c r="Y195" s="76"/>
      <c r="Z195" s="73"/>
    </row>
    <row r="196" spans="1:26" x14ac:dyDescent="0.2">
      <c r="A196" s="76"/>
      <c r="B196" s="76"/>
      <c r="C196" s="76"/>
      <c r="D196" s="76"/>
      <c r="E196" s="76"/>
      <c r="F196" s="76"/>
      <c r="G196" s="76"/>
      <c r="H196" s="76"/>
      <c r="J196" s="76"/>
      <c r="K196" s="76"/>
      <c r="L196" s="76"/>
      <c r="O196" s="76"/>
      <c r="T196" s="76"/>
      <c r="U196" s="76"/>
      <c r="V196" s="76"/>
      <c r="W196" s="76"/>
      <c r="X196" s="76"/>
      <c r="Y196" s="76"/>
      <c r="Z196" s="73"/>
    </row>
    <row r="197" spans="1:26" x14ac:dyDescent="0.2">
      <c r="A197" s="76"/>
      <c r="B197" s="76"/>
      <c r="C197" s="76"/>
      <c r="D197" s="76"/>
      <c r="E197" s="76"/>
      <c r="F197" s="76"/>
      <c r="G197" s="76"/>
      <c r="H197" s="76"/>
      <c r="J197" s="76"/>
      <c r="K197" s="76"/>
      <c r="L197" s="76"/>
      <c r="O197" s="76"/>
      <c r="T197" s="76"/>
      <c r="U197" s="76"/>
      <c r="V197" s="76"/>
      <c r="W197" s="76"/>
      <c r="X197" s="76"/>
      <c r="Y197" s="76"/>
      <c r="Z197" s="73"/>
    </row>
    <row r="198" spans="1:26" x14ac:dyDescent="0.2">
      <c r="A198" s="76"/>
      <c r="B198" s="76"/>
      <c r="C198" s="76"/>
      <c r="D198" s="76"/>
      <c r="E198" s="76"/>
      <c r="F198" s="76"/>
      <c r="G198" s="76"/>
      <c r="H198" s="76"/>
      <c r="J198" s="76"/>
      <c r="K198" s="76"/>
      <c r="L198" s="76"/>
      <c r="O198" s="76"/>
      <c r="T198" s="76"/>
      <c r="U198" s="76"/>
      <c r="V198" s="76"/>
      <c r="W198" s="76"/>
      <c r="X198" s="76"/>
      <c r="Y198" s="76"/>
      <c r="Z198" s="73"/>
    </row>
    <row r="199" spans="1:26" x14ac:dyDescent="0.2">
      <c r="A199" s="76"/>
      <c r="B199" s="76"/>
      <c r="C199" s="76"/>
      <c r="D199" s="76"/>
      <c r="E199" s="76"/>
      <c r="F199" s="76"/>
      <c r="G199" s="76"/>
      <c r="H199" s="76"/>
      <c r="J199" s="76"/>
      <c r="K199" s="76"/>
      <c r="L199" s="76"/>
      <c r="O199" s="76"/>
      <c r="T199" s="76"/>
      <c r="U199" s="76"/>
      <c r="V199" s="76"/>
      <c r="W199" s="76"/>
      <c r="X199" s="76"/>
      <c r="Y199" s="76"/>
      <c r="Z199" s="73"/>
    </row>
    <row r="200" spans="1:26" x14ac:dyDescent="0.2">
      <c r="A200" s="76"/>
      <c r="B200" s="76"/>
      <c r="C200" s="76"/>
      <c r="D200" s="76"/>
      <c r="E200" s="76"/>
      <c r="F200" s="76"/>
      <c r="G200" s="76"/>
      <c r="H200" s="76"/>
      <c r="J200" s="76"/>
      <c r="K200" s="76"/>
      <c r="L200" s="76"/>
      <c r="O200" s="76"/>
      <c r="T200" s="76"/>
      <c r="U200" s="76"/>
      <c r="V200" s="76"/>
      <c r="W200" s="76"/>
      <c r="X200" s="76"/>
      <c r="Y200" s="76"/>
      <c r="Z200" s="73"/>
    </row>
    <row r="201" spans="1:26" x14ac:dyDescent="0.2">
      <c r="A201" s="76"/>
      <c r="B201" s="76"/>
      <c r="C201" s="76"/>
      <c r="D201" s="76"/>
      <c r="E201" s="76"/>
      <c r="F201" s="76"/>
      <c r="G201" s="76"/>
      <c r="H201" s="76"/>
      <c r="J201" s="76"/>
      <c r="K201" s="76"/>
      <c r="L201" s="76"/>
      <c r="O201" s="76"/>
      <c r="T201" s="76"/>
      <c r="U201" s="76"/>
      <c r="V201" s="76"/>
      <c r="W201" s="76"/>
      <c r="X201" s="76"/>
      <c r="Y201" s="76"/>
      <c r="Z201" s="73"/>
    </row>
    <row r="202" spans="1:26" x14ac:dyDescent="0.2">
      <c r="A202" s="76"/>
      <c r="B202" s="76"/>
      <c r="C202" s="76"/>
      <c r="D202" s="76"/>
      <c r="E202" s="76"/>
      <c r="F202" s="76"/>
      <c r="G202" s="76"/>
      <c r="H202" s="76"/>
      <c r="J202" s="76"/>
      <c r="K202" s="76"/>
      <c r="L202" s="76"/>
      <c r="O202" s="76"/>
      <c r="T202" s="76"/>
      <c r="U202" s="76"/>
      <c r="V202" s="76"/>
      <c r="W202" s="76"/>
      <c r="X202" s="76"/>
      <c r="Y202" s="76"/>
      <c r="Z202" s="73"/>
    </row>
    <row r="203" spans="1:26" x14ac:dyDescent="0.2">
      <c r="A203" s="76"/>
      <c r="B203" s="76"/>
      <c r="C203" s="76"/>
      <c r="D203" s="76"/>
      <c r="E203" s="76"/>
      <c r="F203" s="76"/>
      <c r="G203" s="76"/>
      <c r="H203" s="76"/>
      <c r="J203" s="76"/>
      <c r="K203" s="76"/>
      <c r="L203" s="76"/>
      <c r="O203" s="76"/>
      <c r="T203" s="76"/>
      <c r="U203" s="76"/>
      <c r="V203" s="76"/>
      <c r="W203" s="76"/>
      <c r="X203" s="76"/>
      <c r="Y203" s="76"/>
      <c r="Z203" s="73"/>
    </row>
    <row r="204" spans="1:26" x14ac:dyDescent="0.2">
      <c r="A204" s="76"/>
      <c r="B204" s="76"/>
      <c r="C204" s="76"/>
      <c r="D204" s="76"/>
      <c r="E204" s="76"/>
      <c r="F204" s="76"/>
      <c r="G204" s="76"/>
      <c r="H204" s="76"/>
      <c r="J204" s="76"/>
      <c r="K204" s="76"/>
      <c r="L204" s="76"/>
      <c r="O204" s="76"/>
      <c r="T204" s="76"/>
      <c r="U204" s="76"/>
      <c r="V204" s="76"/>
      <c r="W204" s="76"/>
      <c r="X204" s="76"/>
      <c r="Y204" s="76"/>
      <c r="Z204" s="73"/>
    </row>
    <row r="205" spans="1:26" x14ac:dyDescent="0.2">
      <c r="A205" s="76"/>
      <c r="B205" s="76"/>
      <c r="C205" s="76"/>
      <c r="D205" s="76"/>
      <c r="E205" s="76"/>
      <c r="F205" s="76"/>
      <c r="G205" s="76"/>
      <c r="H205" s="76"/>
      <c r="J205" s="76"/>
      <c r="K205" s="76"/>
      <c r="L205" s="76"/>
      <c r="O205" s="76"/>
      <c r="T205" s="76"/>
      <c r="U205" s="76"/>
      <c r="V205" s="76"/>
      <c r="W205" s="76"/>
      <c r="X205" s="76"/>
      <c r="Y205" s="76"/>
      <c r="Z205" s="73"/>
    </row>
    <row r="206" spans="1:26" x14ac:dyDescent="0.2">
      <c r="A206" s="76"/>
      <c r="B206" s="76"/>
      <c r="C206" s="76"/>
      <c r="D206" s="76"/>
      <c r="E206" s="76"/>
      <c r="F206" s="76"/>
      <c r="G206" s="76"/>
      <c r="H206" s="76"/>
      <c r="J206" s="76"/>
      <c r="K206" s="76"/>
      <c r="L206" s="76"/>
      <c r="O206" s="76"/>
      <c r="T206" s="76"/>
      <c r="U206" s="76"/>
      <c r="V206" s="76"/>
      <c r="W206" s="76"/>
      <c r="X206" s="76"/>
      <c r="Y206" s="76"/>
      <c r="Z206" s="73"/>
    </row>
    <row r="207" spans="1:26" x14ac:dyDescent="0.2">
      <c r="A207" s="76"/>
      <c r="B207" s="76"/>
      <c r="C207" s="76"/>
      <c r="D207" s="76"/>
      <c r="E207" s="76"/>
      <c r="F207" s="76"/>
      <c r="G207" s="76"/>
      <c r="H207" s="76"/>
      <c r="J207" s="76"/>
      <c r="K207" s="76"/>
      <c r="L207" s="76"/>
      <c r="O207" s="76"/>
      <c r="T207" s="76"/>
      <c r="U207" s="76"/>
      <c r="V207" s="76"/>
      <c r="W207" s="76"/>
      <c r="X207" s="76"/>
      <c r="Y207" s="76"/>
      <c r="Z207" s="73"/>
    </row>
    <row r="208" spans="1:26" x14ac:dyDescent="0.2">
      <c r="A208" s="76"/>
      <c r="B208" s="76"/>
      <c r="C208" s="76"/>
      <c r="D208" s="76"/>
      <c r="E208" s="76"/>
      <c r="F208" s="76"/>
      <c r="G208" s="76"/>
      <c r="H208" s="76"/>
      <c r="J208" s="76"/>
      <c r="K208" s="76"/>
      <c r="L208" s="76"/>
      <c r="O208" s="76"/>
      <c r="T208" s="76"/>
      <c r="U208" s="76"/>
      <c r="V208" s="76"/>
      <c r="W208" s="76"/>
      <c r="X208" s="76"/>
      <c r="Y208" s="76"/>
      <c r="Z208" s="73"/>
    </row>
    <row r="209" spans="1:26" x14ac:dyDescent="0.2">
      <c r="A209" s="76"/>
      <c r="B209" s="76"/>
      <c r="C209" s="76"/>
      <c r="D209" s="76"/>
      <c r="E209" s="76"/>
      <c r="F209" s="76"/>
      <c r="G209" s="76"/>
      <c r="H209" s="76"/>
      <c r="J209" s="76"/>
      <c r="K209" s="76"/>
      <c r="L209" s="76"/>
      <c r="O209" s="76"/>
      <c r="T209" s="76"/>
      <c r="U209" s="76"/>
      <c r="V209" s="76"/>
      <c r="W209" s="76"/>
      <c r="X209" s="76"/>
      <c r="Y209" s="76"/>
      <c r="Z209" s="73"/>
    </row>
    <row r="210" spans="1:26" x14ac:dyDescent="0.2">
      <c r="A210" s="76"/>
      <c r="B210" s="76"/>
      <c r="C210" s="76"/>
      <c r="D210" s="76"/>
      <c r="E210" s="76"/>
      <c r="F210" s="76"/>
      <c r="G210" s="76"/>
      <c r="H210" s="76"/>
      <c r="J210" s="76"/>
      <c r="K210" s="76"/>
      <c r="L210" s="76"/>
      <c r="O210" s="76"/>
      <c r="T210" s="76"/>
      <c r="U210" s="76"/>
      <c r="V210" s="76"/>
      <c r="W210" s="76"/>
      <c r="X210" s="76"/>
      <c r="Y210" s="76"/>
      <c r="Z210" s="73"/>
    </row>
    <row r="211" spans="1:26" x14ac:dyDescent="0.2">
      <c r="A211" s="76"/>
      <c r="B211" s="76"/>
      <c r="C211" s="76"/>
      <c r="D211" s="76"/>
      <c r="E211" s="76"/>
      <c r="F211" s="76"/>
      <c r="G211" s="76"/>
      <c r="H211" s="76"/>
      <c r="J211" s="76"/>
      <c r="K211" s="76"/>
      <c r="L211" s="76"/>
      <c r="O211" s="76"/>
      <c r="T211" s="76"/>
      <c r="U211" s="76"/>
      <c r="V211" s="76"/>
      <c r="W211" s="76"/>
      <c r="X211" s="76"/>
      <c r="Y211" s="76"/>
      <c r="Z211" s="73"/>
    </row>
    <row r="212" spans="1:26" x14ac:dyDescent="0.2">
      <c r="A212" s="76"/>
      <c r="B212" s="76"/>
      <c r="C212" s="76"/>
      <c r="D212" s="76"/>
      <c r="E212" s="76"/>
      <c r="F212" s="76"/>
      <c r="G212" s="76"/>
      <c r="H212" s="76"/>
      <c r="J212" s="76"/>
      <c r="K212" s="76"/>
      <c r="L212" s="76"/>
      <c r="O212" s="76"/>
      <c r="T212" s="76"/>
      <c r="U212" s="76"/>
      <c r="V212" s="76"/>
      <c r="W212" s="76"/>
      <c r="X212" s="76"/>
      <c r="Y212" s="76"/>
      <c r="Z212" s="73"/>
    </row>
    <row r="213" spans="1:26" x14ac:dyDescent="0.2">
      <c r="A213" s="76"/>
      <c r="B213" s="76"/>
      <c r="C213" s="76"/>
      <c r="D213" s="76"/>
      <c r="E213" s="76"/>
      <c r="F213" s="76"/>
      <c r="G213" s="76"/>
      <c r="H213" s="76"/>
      <c r="J213" s="76"/>
      <c r="K213" s="76"/>
      <c r="L213" s="76"/>
      <c r="O213" s="76"/>
      <c r="T213" s="76"/>
      <c r="U213" s="76"/>
      <c r="V213" s="76"/>
      <c r="W213" s="76"/>
      <c r="X213" s="76"/>
      <c r="Y213" s="76"/>
      <c r="Z213" s="73"/>
    </row>
    <row r="214" spans="1:26" x14ac:dyDescent="0.2">
      <c r="A214" s="76"/>
      <c r="B214" s="76"/>
      <c r="C214" s="76"/>
      <c r="D214" s="76"/>
      <c r="E214" s="76"/>
      <c r="F214" s="76"/>
      <c r="G214" s="76"/>
      <c r="H214" s="76"/>
      <c r="J214" s="76"/>
      <c r="K214" s="76"/>
      <c r="L214" s="76"/>
      <c r="O214" s="76"/>
      <c r="T214" s="76"/>
      <c r="U214" s="76"/>
      <c r="V214" s="76"/>
      <c r="W214" s="76"/>
      <c r="X214" s="76"/>
      <c r="Y214" s="76"/>
      <c r="Z214" s="73"/>
    </row>
    <row r="215" spans="1:26" x14ac:dyDescent="0.2">
      <c r="A215" s="76"/>
      <c r="B215" s="76"/>
      <c r="C215" s="76"/>
      <c r="D215" s="76"/>
      <c r="E215" s="76"/>
      <c r="F215" s="76"/>
      <c r="G215" s="76"/>
      <c r="H215" s="76"/>
      <c r="J215" s="76"/>
      <c r="K215" s="76"/>
      <c r="L215" s="76"/>
      <c r="O215" s="76"/>
      <c r="T215" s="76"/>
      <c r="U215" s="76"/>
      <c r="V215" s="76"/>
      <c r="W215" s="76"/>
      <c r="X215" s="76"/>
      <c r="Y215" s="76"/>
      <c r="Z215" s="73"/>
    </row>
    <row r="216" spans="1:26" x14ac:dyDescent="0.2">
      <c r="A216" s="76"/>
      <c r="B216" s="76"/>
      <c r="C216" s="76"/>
      <c r="D216" s="76"/>
      <c r="E216" s="76"/>
      <c r="F216" s="76"/>
      <c r="G216" s="76"/>
      <c r="H216" s="76"/>
      <c r="J216" s="76"/>
      <c r="K216" s="76"/>
      <c r="L216" s="76"/>
      <c r="O216" s="76"/>
      <c r="T216" s="76"/>
      <c r="U216" s="76"/>
      <c r="V216" s="76"/>
      <c r="W216" s="76"/>
      <c r="X216" s="76"/>
      <c r="Y216" s="76"/>
      <c r="Z216" s="73"/>
    </row>
    <row r="217" spans="1:26" x14ac:dyDescent="0.2">
      <c r="A217" s="76"/>
      <c r="B217" s="76"/>
      <c r="C217" s="76"/>
      <c r="D217" s="76"/>
      <c r="E217" s="76"/>
      <c r="F217" s="76"/>
      <c r="G217" s="76"/>
      <c r="H217" s="76"/>
      <c r="J217" s="76"/>
      <c r="K217" s="76"/>
      <c r="L217" s="76"/>
      <c r="O217" s="76"/>
      <c r="T217" s="76"/>
      <c r="U217" s="76"/>
      <c r="V217" s="76"/>
      <c r="W217" s="76"/>
      <c r="X217" s="76"/>
      <c r="Y217" s="76"/>
      <c r="Z217" s="73"/>
    </row>
    <row r="218" spans="1:26" x14ac:dyDescent="0.2">
      <c r="A218" s="76"/>
      <c r="B218" s="76"/>
      <c r="C218" s="76"/>
      <c r="D218" s="76"/>
      <c r="E218" s="76"/>
      <c r="F218" s="76"/>
      <c r="G218" s="76"/>
      <c r="H218" s="76"/>
      <c r="J218" s="76"/>
      <c r="K218" s="76"/>
      <c r="L218" s="76"/>
      <c r="O218" s="76"/>
      <c r="T218" s="76"/>
      <c r="U218" s="76"/>
      <c r="V218" s="76"/>
      <c r="W218" s="76"/>
      <c r="X218" s="76"/>
      <c r="Y218" s="76"/>
      <c r="Z218" s="73"/>
    </row>
    <row r="219" spans="1:26" x14ac:dyDescent="0.2">
      <c r="A219" s="76"/>
      <c r="B219" s="76"/>
      <c r="C219" s="76"/>
      <c r="D219" s="76"/>
      <c r="E219" s="76"/>
      <c r="F219" s="76"/>
      <c r="G219" s="76"/>
      <c r="H219" s="76"/>
      <c r="J219" s="76"/>
      <c r="K219" s="76"/>
      <c r="L219" s="76"/>
      <c r="O219" s="76"/>
      <c r="T219" s="76"/>
      <c r="U219" s="76"/>
      <c r="V219" s="76"/>
      <c r="W219" s="76"/>
      <c r="X219" s="76"/>
      <c r="Y219" s="76"/>
      <c r="Z219" s="73"/>
    </row>
    <row r="220" spans="1:26" x14ac:dyDescent="0.2">
      <c r="A220" s="76"/>
      <c r="B220" s="76"/>
      <c r="C220" s="76"/>
      <c r="D220" s="76"/>
      <c r="E220" s="76"/>
      <c r="F220" s="76"/>
      <c r="G220" s="76"/>
      <c r="H220" s="76"/>
      <c r="J220" s="76"/>
      <c r="K220" s="76"/>
      <c r="L220" s="76"/>
      <c r="O220" s="76"/>
      <c r="T220" s="76"/>
      <c r="U220" s="76"/>
      <c r="V220" s="76"/>
      <c r="W220" s="76"/>
      <c r="X220" s="76"/>
      <c r="Y220" s="76"/>
      <c r="Z220" s="73"/>
    </row>
    <row r="221" spans="1:26" x14ac:dyDescent="0.2">
      <c r="A221" s="76"/>
      <c r="B221" s="76"/>
      <c r="C221" s="76"/>
      <c r="D221" s="76"/>
      <c r="E221" s="76"/>
      <c r="F221" s="76"/>
      <c r="G221" s="76"/>
      <c r="H221" s="76"/>
      <c r="J221" s="76"/>
      <c r="K221" s="76"/>
      <c r="L221" s="76"/>
      <c r="O221" s="76"/>
      <c r="T221" s="76"/>
      <c r="U221" s="76"/>
      <c r="V221" s="76"/>
      <c r="W221" s="76"/>
      <c r="X221" s="76"/>
      <c r="Y221" s="76"/>
      <c r="Z221" s="73"/>
    </row>
    <row r="222" spans="1:26" x14ac:dyDescent="0.2">
      <c r="A222" s="76"/>
      <c r="B222" s="76"/>
      <c r="C222" s="76"/>
      <c r="D222" s="76"/>
      <c r="E222" s="76"/>
      <c r="F222" s="76"/>
      <c r="G222" s="76"/>
      <c r="H222" s="76"/>
      <c r="J222" s="76"/>
      <c r="K222" s="76"/>
      <c r="L222" s="76"/>
      <c r="O222" s="76"/>
      <c r="T222" s="76"/>
      <c r="U222" s="76"/>
      <c r="V222" s="76"/>
      <c r="W222" s="76"/>
      <c r="X222" s="76"/>
      <c r="Y222" s="76"/>
      <c r="Z222" s="73"/>
    </row>
    <row r="223" spans="1:26" x14ac:dyDescent="0.2">
      <c r="A223" s="76"/>
      <c r="B223" s="76"/>
      <c r="C223" s="76"/>
      <c r="D223" s="76"/>
      <c r="E223" s="76"/>
      <c r="F223" s="76"/>
      <c r="G223" s="76"/>
      <c r="H223" s="76"/>
      <c r="J223" s="76"/>
      <c r="K223" s="76"/>
      <c r="L223" s="76"/>
      <c r="O223" s="76"/>
      <c r="T223" s="76"/>
      <c r="U223" s="76"/>
      <c r="V223" s="76"/>
      <c r="W223" s="76"/>
      <c r="X223" s="76"/>
      <c r="Y223" s="76"/>
      <c r="Z223" s="73"/>
    </row>
    <row r="224" spans="1:26" x14ac:dyDescent="0.2">
      <c r="A224" s="76"/>
      <c r="B224" s="76"/>
      <c r="C224" s="76"/>
      <c r="D224" s="76"/>
      <c r="E224" s="76"/>
      <c r="F224" s="76"/>
      <c r="G224" s="76"/>
      <c r="H224" s="76"/>
      <c r="J224" s="76"/>
      <c r="K224" s="76"/>
      <c r="L224" s="76"/>
      <c r="O224" s="76"/>
      <c r="T224" s="76"/>
      <c r="U224" s="76"/>
      <c r="V224" s="76"/>
      <c r="W224" s="76"/>
      <c r="X224" s="76"/>
      <c r="Y224" s="76"/>
      <c r="Z224" s="73"/>
    </row>
    <row r="225" spans="1:26" x14ac:dyDescent="0.2">
      <c r="A225" s="76"/>
      <c r="B225" s="76"/>
      <c r="C225" s="76"/>
      <c r="D225" s="76"/>
      <c r="E225" s="76"/>
      <c r="F225" s="76"/>
      <c r="G225" s="76"/>
      <c r="H225" s="76"/>
      <c r="J225" s="76"/>
      <c r="K225" s="76"/>
      <c r="L225" s="76"/>
      <c r="O225" s="76"/>
      <c r="T225" s="76"/>
      <c r="U225" s="76"/>
      <c r="V225" s="76"/>
      <c r="W225" s="76"/>
      <c r="X225" s="76"/>
      <c r="Y225" s="76"/>
      <c r="Z225" s="73"/>
    </row>
    <row r="226" spans="1:26" x14ac:dyDescent="0.2">
      <c r="A226" s="76"/>
      <c r="B226" s="76"/>
      <c r="C226" s="76"/>
      <c r="D226" s="76"/>
      <c r="E226" s="76"/>
      <c r="F226" s="76"/>
      <c r="G226" s="76"/>
      <c r="H226" s="76"/>
      <c r="J226" s="76"/>
      <c r="K226" s="76"/>
      <c r="L226" s="76"/>
      <c r="O226" s="76"/>
      <c r="T226" s="76"/>
      <c r="U226" s="76"/>
      <c r="V226" s="76"/>
      <c r="W226" s="76"/>
      <c r="X226" s="76"/>
      <c r="Y226" s="76"/>
      <c r="Z226" s="73"/>
    </row>
    <row r="227" spans="1:26" x14ac:dyDescent="0.2">
      <c r="A227" s="76"/>
      <c r="B227" s="76"/>
      <c r="C227" s="76"/>
      <c r="D227" s="76"/>
      <c r="E227" s="76"/>
      <c r="F227" s="76"/>
      <c r="G227" s="76"/>
      <c r="H227" s="76"/>
      <c r="J227" s="76"/>
      <c r="K227" s="76"/>
      <c r="L227" s="76"/>
      <c r="O227" s="76"/>
      <c r="T227" s="76"/>
      <c r="U227" s="76"/>
      <c r="V227" s="76"/>
      <c r="W227" s="76"/>
      <c r="X227" s="76"/>
      <c r="Y227" s="76"/>
      <c r="Z227" s="73"/>
    </row>
    <row r="228" spans="1:26" x14ac:dyDescent="0.2">
      <c r="A228" s="76"/>
      <c r="B228" s="76"/>
      <c r="C228" s="76"/>
      <c r="D228" s="76"/>
      <c r="E228" s="76"/>
      <c r="F228" s="76"/>
      <c r="G228" s="76"/>
      <c r="H228" s="76"/>
      <c r="J228" s="76"/>
      <c r="K228" s="76"/>
      <c r="L228" s="76"/>
      <c r="O228" s="76"/>
      <c r="T228" s="76"/>
      <c r="U228" s="76"/>
      <c r="V228" s="76"/>
      <c r="W228" s="76"/>
      <c r="X228" s="76"/>
      <c r="Y228" s="76"/>
      <c r="Z228" s="73"/>
    </row>
    <row r="229" spans="1:26" x14ac:dyDescent="0.2">
      <c r="A229" s="76"/>
      <c r="B229" s="76"/>
      <c r="C229" s="76"/>
      <c r="D229" s="76"/>
      <c r="E229" s="76"/>
      <c r="F229" s="76"/>
      <c r="G229" s="76"/>
      <c r="H229" s="76"/>
      <c r="J229" s="76"/>
      <c r="K229" s="76"/>
      <c r="L229" s="76"/>
      <c r="O229" s="76"/>
      <c r="T229" s="76"/>
      <c r="U229" s="76"/>
      <c r="V229" s="76"/>
      <c r="W229" s="76"/>
      <c r="X229" s="76"/>
      <c r="Y229" s="76"/>
      <c r="Z229" s="73"/>
    </row>
    <row r="230" spans="1:26" x14ac:dyDescent="0.2">
      <c r="A230" s="76"/>
      <c r="B230" s="76"/>
      <c r="C230" s="76"/>
      <c r="D230" s="76"/>
      <c r="E230" s="76"/>
      <c r="F230" s="76"/>
      <c r="G230" s="76"/>
      <c r="H230" s="76"/>
      <c r="J230" s="76"/>
      <c r="K230" s="76"/>
      <c r="L230" s="76"/>
      <c r="O230" s="76"/>
      <c r="T230" s="76"/>
      <c r="U230" s="76"/>
      <c r="V230" s="76"/>
      <c r="W230" s="76"/>
      <c r="X230" s="76"/>
      <c r="Y230" s="76"/>
      <c r="Z230" s="73"/>
    </row>
    <row r="231" spans="1:26" x14ac:dyDescent="0.2">
      <c r="A231" s="76"/>
      <c r="B231" s="76"/>
      <c r="C231" s="76"/>
      <c r="D231" s="76"/>
      <c r="E231" s="76"/>
      <c r="F231" s="76"/>
      <c r="G231" s="76"/>
      <c r="H231" s="76"/>
      <c r="J231" s="76"/>
      <c r="K231" s="76"/>
      <c r="L231" s="76"/>
      <c r="O231" s="76"/>
      <c r="T231" s="76"/>
      <c r="U231" s="76"/>
      <c r="V231" s="76"/>
      <c r="W231" s="76"/>
      <c r="X231" s="76"/>
      <c r="Y231" s="76"/>
      <c r="Z231" s="73"/>
    </row>
    <row r="232" spans="1:26" x14ac:dyDescent="0.2">
      <c r="A232" s="76"/>
      <c r="B232" s="76"/>
      <c r="C232" s="76"/>
      <c r="D232" s="76"/>
      <c r="E232" s="76"/>
      <c r="F232" s="76"/>
      <c r="G232" s="76"/>
      <c r="H232" s="76"/>
      <c r="J232" s="76"/>
      <c r="K232" s="76"/>
      <c r="L232" s="76"/>
      <c r="O232" s="76"/>
      <c r="T232" s="76"/>
      <c r="U232" s="76"/>
      <c r="V232" s="76"/>
      <c r="W232" s="76"/>
      <c r="X232" s="76"/>
      <c r="Y232" s="76"/>
      <c r="Z232" s="73"/>
    </row>
    <row r="233" spans="1:26" x14ac:dyDescent="0.2">
      <c r="A233" s="76"/>
      <c r="B233" s="76"/>
      <c r="C233" s="76"/>
      <c r="D233" s="76"/>
      <c r="E233" s="76"/>
      <c r="F233" s="76"/>
      <c r="G233" s="76"/>
      <c r="H233" s="76"/>
      <c r="J233" s="76"/>
      <c r="K233" s="76"/>
      <c r="L233" s="76"/>
      <c r="O233" s="76"/>
      <c r="T233" s="76"/>
      <c r="U233" s="76"/>
      <c r="V233" s="76"/>
      <c r="W233" s="76"/>
      <c r="X233" s="76"/>
      <c r="Y233" s="76"/>
      <c r="Z233" s="73"/>
    </row>
    <row r="234" spans="1:26" x14ac:dyDescent="0.2">
      <c r="A234" s="76"/>
      <c r="B234" s="76"/>
      <c r="C234" s="76"/>
      <c r="D234" s="76"/>
      <c r="E234" s="76"/>
      <c r="F234" s="76"/>
      <c r="G234" s="76"/>
      <c r="H234" s="76"/>
      <c r="J234" s="76"/>
      <c r="K234" s="76"/>
      <c r="L234" s="76"/>
      <c r="O234" s="76"/>
      <c r="T234" s="76"/>
      <c r="U234" s="76"/>
      <c r="V234" s="76"/>
      <c r="W234" s="76"/>
      <c r="X234" s="76"/>
      <c r="Y234" s="76"/>
      <c r="Z234" s="73"/>
    </row>
    <row r="235" spans="1:26" x14ac:dyDescent="0.2">
      <c r="A235" s="76"/>
      <c r="B235" s="76"/>
      <c r="C235" s="76"/>
      <c r="D235" s="76"/>
      <c r="E235" s="76"/>
      <c r="F235" s="76"/>
      <c r="G235" s="76"/>
      <c r="H235" s="76"/>
      <c r="J235" s="76"/>
      <c r="K235" s="76"/>
      <c r="L235" s="76"/>
      <c r="O235" s="76"/>
      <c r="T235" s="76"/>
      <c r="U235" s="76"/>
      <c r="V235" s="76"/>
      <c r="W235" s="76"/>
      <c r="X235" s="76"/>
      <c r="Y235" s="76"/>
      <c r="Z235" s="73"/>
    </row>
    <row r="236" spans="1:26" x14ac:dyDescent="0.2">
      <c r="A236" s="76"/>
      <c r="B236" s="76"/>
      <c r="C236" s="76"/>
      <c r="D236" s="76"/>
      <c r="E236" s="76"/>
      <c r="F236" s="76"/>
      <c r="G236" s="76"/>
      <c r="H236" s="76"/>
      <c r="J236" s="76"/>
      <c r="K236" s="76"/>
      <c r="L236" s="76"/>
      <c r="O236" s="76"/>
      <c r="T236" s="76"/>
      <c r="U236" s="76"/>
      <c r="V236" s="76"/>
      <c r="W236" s="76"/>
      <c r="X236" s="76"/>
      <c r="Y236" s="76"/>
      <c r="Z236" s="73"/>
    </row>
    <row r="237" spans="1:26" x14ac:dyDescent="0.2">
      <c r="A237" s="76"/>
      <c r="B237" s="76"/>
      <c r="C237" s="76"/>
      <c r="D237" s="76"/>
      <c r="E237" s="76"/>
      <c r="F237" s="76"/>
      <c r="G237" s="76"/>
      <c r="H237" s="76"/>
      <c r="J237" s="76"/>
      <c r="K237" s="76"/>
      <c r="L237" s="76"/>
      <c r="O237" s="76"/>
      <c r="T237" s="76"/>
      <c r="U237" s="76"/>
      <c r="V237" s="76"/>
      <c r="W237" s="76"/>
      <c r="X237" s="76"/>
      <c r="Y237" s="76"/>
      <c r="Z237" s="73"/>
    </row>
    <row r="238" spans="1:26" x14ac:dyDescent="0.2">
      <c r="A238" s="76"/>
      <c r="B238" s="76"/>
      <c r="C238" s="76"/>
      <c r="D238" s="76"/>
      <c r="E238" s="76"/>
      <c r="F238" s="76"/>
      <c r="G238" s="76"/>
      <c r="H238" s="76"/>
      <c r="J238" s="76"/>
      <c r="K238" s="76"/>
      <c r="L238" s="76"/>
      <c r="O238" s="76"/>
      <c r="T238" s="76"/>
      <c r="U238" s="76"/>
      <c r="V238" s="76"/>
      <c r="W238" s="76"/>
      <c r="X238" s="76"/>
      <c r="Y238" s="76"/>
      <c r="Z238" s="73"/>
    </row>
    <row r="239" spans="1:26" x14ac:dyDescent="0.2">
      <c r="A239" s="76"/>
      <c r="B239" s="76"/>
      <c r="C239" s="76"/>
      <c r="D239" s="76"/>
      <c r="E239" s="76"/>
      <c r="F239" s="76"/>
      <c r="G239" s="76"/>
      <c r="H239" s="76"/>
      <c r="J239" s="76"/>
      <c r="K239" s="76"/>
      <c r="L239" s="76"/>
      <c r="O239" s="76"/>
      <c r="T239" s="76"/>
      <c r="U239" s="76"/>
      <c r="V239" s="76"/>
      <c r="W239" s="76"/>
      <c r="X239" s="76"/>
      <c r="Y239" s="76"/>
      <c r="Z239" s="73"/>
    </row>
    <row r="240" spans="1:26" x14ac:dyDescent="0.2">
      <c r="A240" s="76"/>
      <c r="B240" s="76"/>
      <c r="C240" s="76"/>
      <c r="D240" s="76"/>
      <c r="E240" s="76"/>
      <c r="F240" s="76"/>
      <c r="G240" s="76"/>
      <c r="H240" s="76"/>
      <c r="J240" s="76"/>
      <c r="K240" s="76"/>
      <c r="L240" s="76"/>
      <c r="O240" s="76"/>
      <c r="T240" s="76"/>
      <c r="U240" s="76"/>
      <c r="V240" s="76"/>
      <c r="W240" s="76"/>
      <c r="X240" s="76"/>
      <c r="Y240" s="76"/>
      <c r="Z240" s="73"/>
    </row>
    <row r="241" spans="1:26" x14ac:dyDescent="0.2">
      <c r="A241" s="76"/>
      <c r="B241" s="76"/>
      <c r="C241" s="76"/>
      <c r="D241" s="76"/>
      <c r="E241" s="76"/>
      <c r="F241" s="76"/>
      <c r="G241" s="76"/>
      <c r="H241" s="76"/>
      <c r="J241" s="76"/>
      <c r="K241" s="76"/>
      <c r="L241" s="76"/>
      <c r="O241" s="76"/>
      <c r="T241" s="76"/>
      <c r="U241" s="76"/>
      <c r="V241" s="76"/>
      <c r="W241" s="76"/>
      <c r="X241" s="76"/>
      <c r="Y241" s="76"/>
      <c r="Z241" s="73"/>
    </row>
    <row r="242" spans="1:26" x14ac:dyDescent="0.2">
      <c r="A242" s="76"/>
      <c r="B242" s="76"/>
      <c r="C242" s="76"/>
      <c r="D242" s="76"/>
      <c r="E242" s="76"/>
      <c r="F242" s="76"/>
      <c r="G242" s="76"/>
      <c r="H242" s="76"/>
      <c r="J242" s="76"/>
      <c r="K242" s="76"/>
      <c r="L242" s="76"/>
      <c r="O242" s="76"/>
      <c r="T242" s="76"/>
      <c r="U242" s="76"/>
      <c r="V242" s="76"/>
      <c r="W242" s="76"/>
      <c r="X242" s="76"/>
      <c r="Y242" s="76"/>
      <c r="Z242" s="73"/>
    </row>
    <row r="243" spans="1:26" x14ac:dyDescent="0.2">
      <c r="A243" s="76"/>
      <c r="B243" s="76"/>
      <c r="C243" s="76"/>
      <c r="D243" s="76"/>
      <c r="E243" s="76"/>
      <c r="F243" s="76"/>
      <c r="G243" s="76"/>
      <c r="H243" s="76"/>
      <c r="J243" s="76"/>
      <c r="K243" s="76"/>
      <c r="L243" s="76"/>
      <c r="O243" s="76"/>
      <c r="T243" s="76"/>
      <c r="U243" s="76"/>
      <c r="V243" s="76"/>
      <c r="W243" s="76"/>
      <c r="X243" s="76"/>
      <c r="Y243" s="76"/>
      <c r="Z243" s="73"/>
    </row>
    <row r="244" spans="1:26" x14ac:dyDescent="0.2">
      <c r="A244" s="76"/>
      <c r="B244" s="76"/>
      <c r="C244" s="76"/>
      <c r="D244" s="76"/>
      <c r="E244" s="76"/>
      <c r="F244" s="76"/>
      <c r="G244" s="76"/>
      <c r="H244" s="76"/>
      <c r="J244" s="76"/>
      <c r="K244" s="76"/>
      <c r="L244" s="76"/>
      <c r="O244" s="76"/>
      <c r="T244" s="76"/>
      <c r="U244" s="76"/>
      <c r="V244" s="76"/>
      <c r="W244" s="76"/>
      <c r="X244" s="76"/>
      <c r="Y244" s="76"/>
      <c r="Z244" s="73"/>
    </row>
    <row r="245" spans="1:26" x14ac:dyDescent="0.2">
      <c r="A245" s="76"/>
      <c r="B245" s="76"/>
      <c r="C245" s="76"/>
      <c r="D245" s="76"/>
      <c r="E245" s="76"/>
      <c r="F245" s="76"/>
      <c r="G245" s="76"/>
      <c r="H245" s="76"/>
      <c r="J245" s="76"/>
      <c r="K245" s="76"/>
      <c r="L245" s="76"/>
      <c r="O245" s="76"/>
      <c r="T245" s="76"/>
      <c r="U245" s="76"/>
      <c r="V245" s="76"/>
      <c r="W245" s="76"/>
      <c r="X245" s="76"/>
      <c r="Y245" s="76"/>
      <c r="Z245" s="73"/>
    </row>
    <row r="246" spans="1:26" x14ac:dyDescent="0.2">
      <c r="A246" s="76"/>
      <c r="B246" s="76"/>
      <c r="C246" s="76"/>
      <c r="D246" s="76"/>
      <c r="E246" s="76"/>
      <c r="F246" s="76"/>
      <c r="G246" s="76"/>
      <c r="H246" s="76"/>
      <c r="J246" s="76"/>
      <c r="K246" s="76"/>
      <c r="L246" s="76"/>
      <c r="O246" s="76"/>
      <c r="T246" s="76"/>
      <c r="U246" s="76"/>
      <c r="V246" s="76"/>
      <c r="W246" s="76"/>
      <c r="X246" s="76"/>
      <c r="Y246" s="76"/>
      <c r="Z246" s="73"/>
    </row>
    <row r="247" spans="1:26" x14ac:dyDescent="0.2">
      <c r="A247" s="76"/>
      <c r="B247" s="76"/>
      <c r="C247" s="76"/>
      <c r="D247" s="76"/>
      <c r="E247" s="76"/>
      <c r="F247" s="76"/>
      <c r="G247" s="76"/>
      <c r="H247" s="76"/>
      <c r="J247" s="76"/>
      <c r="K247" s="76"/>
      <c r="L247" s="76"/>
      <c r="O247" s="76"/>
      <c r="T247" s="76"/>
      <c r="U247" s="76"/>
      <c r="V247" s="76"/>
      <c r="W247" s="76"/>
      <c r="X247" s="76"/>
      <c r="Y247" s="76"/>
      <c r="Z247" s="73"/>
    </row>
    <row r="248" spans="1:26" x14ac:dyDescent="0.2">
      <c r="A248" s="76"/>
      <c r="B248" s="76"/>
      <c r="C248" s="76"/>
      <c r="D248" s="76"/>
      <c r="E248" s="76"/>
      <c r="F248" s="76"/>
      <c r="G248" s="76"/>
      <c r="H248" s="76"/>
      <c r="J248" s="76"/>
      <c r="K248" s="76"/>
      <c r="L248" s="76"/>
      <c r="O248" s="76"/>
      <c r="T248" s="76"/>
      <c r="U248" s="76"/>
      <c r="V248" s="76"/>
      <c r="W248" s="76"/>
      <c r="X248" s="76"/>
      <c r="Y248" s="76"/>
      <c r="Z248" s="73"/>
    </row>
    <row r="249" spans="1:26" x14ac:dyDescent="0.2">
      <c r="A249" s="76"/>
      <c r="B249" s="76"/>
      <c r="C249" s="76"/>
      <c r="D249" s="76"/>
      <c r="E249" s="76"/>
      <c r="F249" s="76"/>
      <c r="G249" s="76"/>
      <c r="H249" s="76"/>
      <c r="J249" s="76"/>
      <c r="K249" s="76"/>
      <c r="L249" s="76"/>
      <c r="O249" s="76"/>
      <c r="T249" s="76"/>
      <c r="U249" s="76"/>
      <c r="V249" s="76"/>
      <c r="W249" s="76"/>
      <c r="X249" s="76"/>
      <c r="Y249" s="76"/>
      <c r="Z249" s="73"/>
    </row>
    <row r="250" spans="1:26" x14ac:dyDescent="0.2">
      <c r="A250" s="76"/>
      <c r="B250" s="76"/>
      <c r="C250" s="76"/>
      <c r="D250" s="76"/>
      <c r="E250" s="76"/>
      <c r="F250" s="76"/>
      <c r="G250" s="76"/>
      <c r="H250" s="76"/>
      <c r="J250" s="76"/>
      <c r="K250" s="76"/>
      <c r="L250" s="76"/>
      <c r="O250" s="76"/>
      <c r="T250" s="76"/>
      <c r="U250" s="76"/>
      <c r="V250" s="76"/>
      <c r="W250" s="76"/>
      <c r="X250" s="76"/>
      <c r="Y250" s="76"/>
      <c r="Z250" s="73"/>
    </row>
    <row r="251" spans="1:26" x14ac:dyDescent="0.2">
      <c r="A251" s="76"/>
      <c r="B251" s="76"/>
      <c r="C251" s="76"/>
      <c r="D251" s="76"/>
      <c r="E251" s="76"/>
      <c r="F251" s="76"/>
      <c r="G251" s="76"/>
      <c r="H251" s="76"/>
      <c r="J251" s="76"/>
      <c r="K251" s="76"/>
      <c r="L251" s="76"/>
      <c r="O251" s="76"/>
      <c r="T251" s="76"/>
      <c r="U251" s="76"/>
      <c r="V251" s="76"/>
      <c r="W251" s="76"/>
      <c r="X251" s="76"/>
      <c r="Y251" s="76"/>
      <c r="Z251" s="73"/>
    </row>
    <row r="252" spans="1:26" x14ac:dyDescent="0.2">
      <c r="A252" s="76"/>
      <c r="B252" s="76"/>
      <c r="C252" s="76"/>
      <c r="D252" s="76"/>
      <c r="E252" s="76"/>
      <c r="F252" s="76"/>
      <c r="G252" s="76"/>
      <c r="H252" s="76"/>
      <c r="J252" s="76"/>
      <c r="K252" s="76"/>
      <c r="L252" s="76"/>
      <c r="O252" s="76"/>
      <c r="T252" s="76"/>
      <c r="U252" s="76"/>
      <c r="V252" s="76"/>
      <c r="W252" s="76"/>
      <c r="X252" s="76"/>
      <c r="Y252" s="76"/>
      <c r="Z252" s="73"/>
    </row>
    <row r="253" spans="1:26" x14ac:dyDescent="0.2">
      <c r="A253" s="76"/>
      <c r="B253" s="76"/>
      <c r="C253" s="76"/>
      <c r="D253" s="76"/>
      <c r="E253" s="76"/>
      <c r="F253" s="76"/>
      <c r="G253" s="76"/>
      <c r="H253" s="76"/>
      <c r="J253" s="76"/>
      <c r="K253" s="76"/>
      <c r="L253" s="76"/>
      <c r="O253" s="76"/>
      <c r="T253" s="76"/>
      <c r="U253" s="76"/>
      <c r="V253" s="76"/>
      <c r="W253" s="76"/>
      <c r="X253" s="76"/>
      <c r="Y253" s="76"/>
      <c r="Z253" s="73"/>
    </row>
    <row r="254" spans="1:26" x14ac:dyDescent="0.2">
      <c r="A254" s="76"/>
      <c r="B254" s="76"/>
      <c r="C254" s="76"/>
      <c r="D254" s="76"/>
      <c r="E254" s="76"/>
      <c r="F254" s="76"/>
      <c r="G254" s="76"/>
      <c r="H254" s="76"/>
      <c r="J254" s="76"/>
      <c r="K254" s="76"/>
      <c r="L254" s="76"/>
      <c r="O254" s="76"/>
      <c r="T254" s="76"/>
      <c r="U254" s="76"/>
      <c r="V254" s="76"/>
      <c r="W254" s="76"/>
      <c r="X254" s="76"/>
      <c r="Y254" s="76"/>
      <c r="Z254" s="73"/>
    </row>
    <row r="255" spans="1:26" x14ac:dyDescent="0.2">
      <c r="A255" s="76"/>
      <c r="B255" s="76"/>
      <c r="C255" s="76"/>
      <c r="D255" s="76"/>
      <c r="E255" s="76"/>
      <c r="F255" s="76"/>
      <c r="G255" s="76"/>
      <c r="H255" s="76"/>
      <c r="J255" s="76"/>
      <c r="K255" s="76"/>
      <c r="L255" s="76"/>
      <c r="O255" s="76"/>
      <c r="T255" s="76"/>
      <c r="U255" s="76"/>
      <c r="V255" s="76"/>
      <c r="W255" s="76"/>
      <c r="X255" s="76"/>
      <c r="Y255" s="76"/>
      <c r="Z255" s="73"/>
    </row>
    <row r="256" spans="1:26" x14ac:dyDescent="0.2">
      <c r="A256" s="76"/>
      <c r="B256" s="76"/>
      <c r="C256" s="76"/>
      <c r="D256" s="76"/>
      <c r="E256" s="76"/>
      <c r="F256" s="76"/>
      <c r="G256" s="76"/>
      <c r="H256" s="76"/>
      <c r="J256" s="76"/>
      <c r="K256" s="76"/>
      <c r="L256" s="76"/>
      <c r="O256" s="76"/>
      <c r="T256" s="76"/>
      <c r="U256" s="76"/>
      <c r="V256" s="76"/>
      <c r="W256" s="76"/>
      <c r="X256" s="76"/>
      <c r="Y256" s="76"/>
      <c r="Z256" s="73"/>
    </row>
    <row r="257" spans="1:26" x14ac:dyDescent="0.2">
      <c r="A257" s="76"/>
      <c r="B257" s="76"/>
      <c r="C257" s="76"/>
      <c r="D257" s="76"/>
      <c r="E257" s="76"/>
      <c r="F257" s="76"/>
      <c r="G257" s="76"/>
      <c r="H257" s="76"/>
      <c r="J257" s="76"/>
      <c r="K257" s="76"/>
      <c r="L257" s="76"/>
      <c r="O257" s="76"/>
      <c r="T257" s="76"/>
      <c r="U257" s="76"/>
      <c r="V257" s="76"/>
      <c r="W257" s="76"/>
      <c r="X257" s="76"/>
      <c r="Y257" s="76"/>
      <c r="Z257" s="73"/>
    </row>
    <row r="258" spans="1:26" x14ac:dyDescent="0.2">
      <c r="A258" s="76"/>
      <c r="B258" s="76"/>
      <c r="C258" s="76"/>
      <c r="D258" s="76"/>
      <c r="E258" s="76"/>
      <c r="F258" s="76"/>
      <c r="G258" s="76"/>
      <c r="H258" s="76"/>
      <c r="J258" s="76"/>
      <c r="K258" s="76"/>
      <c r="L258" s="76"/>
      <c r="O258" s="76"/>
      <c r="T258" s="76"/>
      <c r="U258" s="76"/>
      <c r="V258" s="76"/>
      <c r="W258" s="76"/>
      <c r="X258" s="76"/>
      <c r="Y258" s="76"/>
      <c r="Z258" s="73"/>
    </row>
    <row r="259" spans="1:26" x14ac:dyDescent="0.2">
      <c r="A259" s="76"/>
      <c r="B259" s="76"/>
      <c r="C259" s="76"/>
      <c r="D259" s="76"/>
      <c r="E259" s="76"/>
      <c r="F259" s="76"/>
      <c r="G259" s="76"/>
      <c r="H259" s="76"/>
      <c r="J259" s="76"/>
      <c r="K259" s="76"/>
      <c r="L259" s="76"/>
      <c r="O259" s="76"/>
      <c r="T259" s="76"/>
      <c r="U259" s="76"/>
      <c r="V259" s="76"/>
      <c r="W259" s="76"/>
      <c r="X259" s="76"/>
      <c r="Y259" s="76"/>
      <c r="Z259" s="73"/>
    </row>
    <row r="260" spans="1:26" x14ac:dyDescent="0.2">
      <c r="A260" s="76"/>
      <c r="B260" s="76"/>
      <c r="C260" s="76"/>
      <c r="D260" s="76"/>
      <c r="E260" s="76"/>
      <c r="F260" s="76"/>
      <c r="G260" s="76"/>
      <c r="H260" s="76"/>
      <c r="J260" s="76"/>
      <c r="K260" s="76"/>
      <c r="L260" s="76"/>
      <c r="O260" s="76"/>
      <c r="T260" s="76"/>
      <c r="U260" s="76"/>
      <c r="V260" s="76"/>
      <c r="W260" s="76"/>
      <c r="X260" s="76"/>
      <c r="Y260" s="76"/>
      <c r="Z260" s="73"/>
    </row>
    <row r="261" spans="1:26" x14ac:dyDescent="0.2">
      <c r="A261" s="76"/>
      <c r="B261" s="76"/>
      <c r="C261" s="76"/>
      <c r="D261" s="76"/>
      <c r="E261" s="76"/>
      <c r="F261" s="76"/>
      <c r="G261" s="76"/>
      <c r="H261" s="76"/>
      <c r="J261" s="76"/>
      <c r="K261" s="76"/>
      <c r="L261" s="76"/>
      <c r="O261" s="76"/>
      <c r="T261" s="76"/>
      <c r="U261" s="76"/>
      <c r="V261" s="76"/>
      <c r="W261" s="76"/>
      <c r="X261" s="76"/>
      <c r="Y261" s="76"/>
      <c r="Z261" s="73"/>
    </row>
    <row r="262" spans="1:26" x14ac:dyDescent="0.2">
      <c r="A262" s="76"/>
      <c r="B262" s="76"/>
      <c r="C262" s="76"/>
      <c r="D262" s="76"/>
      <c r="E262" s="76"/>
      <c r="F262" s="76"/>
      <c r="G262" s="76"/>
      <c r="H262" s="76"/>
      <c r="J262" s="76"/>
      <c r="K262" s="76"/>
      <c r="L262" s="76"/>
      <c r="O262" s="76"/>
      <c r="T262" s="76"/>
      <c r="U262" s="76"/>
      <c r="V262" s="76"/>
      <c r="W262" s="76"/>
      <c r="X262" s="76"/>
      <c r="Y262" s="76"/>
      <c r="Z262" s="73"/>
    </row>
    <row r="263" spans="1:26" x14ac:dyDescent="0.2">
      <c r="A263" s="76"/>
      <c r="B263" s="76"/>
      <c r="C263" s="76"/>
      <c r="D263" s="76"/>
      <c r="E263" s="76"/>
      <c r="F263" s="76"/>
      <c r="G263" s="76"/>
      <c r="H263" s="76"/>
      <c r="J263" s="76"/>
      <c r="K263" s="76"/>
      <c r="L263" s="76"/>
      <c r="O263" s="76"/>
      <c r="T263" s="76"/>
      <c r="U263" s="76"/>
      <c r="V263" s="76"/>
      <c r="W263" s="76"/>
      <c r="X263" s="76"/>
      <c r="Y263" s="76"/>
      <c r="Z263" s="73"/>
    </row>
    <row r="264" spans="1:26" x14ac:dyDescent="0.2">
      <c r="A264" s="76"/>
      <c r="B264" s="76"/>
      <c r="C264" s="76"/>
      <c r="D264" s="76"/>
      <c r="E264" s="76"/>
      <c r="F264" s="76"/>
      <c r="G264" s="76"/>
      <c r="H264" s="76"/>
      <c r="J264" s="76"/>
      <c r="K264" s="76"/>
      <c r="L264" s="76"/>
      <c r="O264" s="76"/>
      <c r="T264" s="76"/>
      <c r="U264" s="76"/>
      <c r="V264" s="76"/>
      <c r="W264" s="76"/>
      <c r="X264" s="76"/>
      <c r="Y264" s="76"/>
      <c r="Z264" s="73"/>
    </row>
    <row r="265" spans="1:26" x14ac:dyDescent="0.2">
      <c r="A265" s="76"/>
      <c r="B265" s="76"/>
      <c r="C265" s="76"/>
      <c r="D265" s="76"/>
      <c r="E265" s="76"/>
      <c r="F265" s="76"/>
      <c r="G265" s="76"/>
      <c r="H265" s="76"/>
      <c r="J265" s="76"/>
      <c r="K265" s="76"/>
      <c r="L265" s="76"/>
      <c r="O265" s="76"/>
      <c r="T265" s="76"/>
      <c r="U265" s="76"/>
      <c r="V265" s="76"/>
      <c r="W265" s="76"/>
      <c r="X265" s="76"/>
      <c r="Y265" s="76"/>
      <c r="Z265" s="73"/>
    </row>
    <row r="266" spans="1:26" x14ac:dyDescent="0.2">
      <c r="A266" s="76"/>
      <c r="B266" s="76"/>
      <c r="C266" s="76"/>
      <c r="D266" s="76"/>
      <c r="E266" s="76"/>
      <c r="F266" s="76"/>
      <c r="G266" s="76"/>
      <c r="H266" s="76"/>
      <c r="J266" s="76"/>
      <c r="K266" s="76"/>
      <c r="L266" s="76"/>
      <c r="O266" s="76"/>
      <c r="T266" s="76"/>
      <c r="U266" s="76"/>
      <c r="V266" s="76"/>
      <c r="W266" s="76"/>
      <c r="X266" s="76"/>
      <c r="Y266" s="76"/>
      <c r="Z266" s="73"/>
    </row>
    <row r="267" spans="1:26" x14ac:dyDescent="0.2">
      <c r="A267" s="76"/>
      <c r="B267" s="76"/>
      <c r="C267" s="76"/>
      <c r="D267" s="76"/>
      <c r="E267" s="76"/>
      <c r="F267" s="76"/>
      <c r="G267" s="76"/>
      <c r="H267" s="76"/>
      <c r="J267" s="76"/>
      <c r="K267" s="76"/>
      <c r="L267" s="76"/>
      <c r="O267" s="76"/>
      <c r="T267" s="76"/>
      <c r="U267" s="76"/>
      <c r="V267" s="76"/>
      <c r="W267" s="76"/>
      <c r="X267" s="76"/>
      <c r="Y267" s="76"/>
      <c r="Z267" s="73"/>
    </row>
    <row r="268" spans="1:26" x14ac:dyDescent="0.2">
      <c r="A268" s="76"/>
      <c r="B268" s="76"/>
      <c r="C268" s="76"/>
      <c r="D268" s="76"/>
      <c r="E268" s="76"/>
      <c r="F268" s="76"/>
      <c r="G268" s="76"/>
      <c r="H268" s="76"/>
      <c r="J268" s="76"/>
      <c r="K268" s="76"/>
      <c r="L268" s="76"/>
      <c r="O268" s="76"/>
      <c r="T268" s="76"/>
      <c r="U268" s="76"/>
      <c r="V268" s="76"/>
      <c r="W268" s="76"/>
      <c r="X268" s="76"/>
      <c r="Y268" s="76"/>
      <c r="Z268" s="73"/>
    </row>
    <row r="269" spans="1:26" x14ac:dyDescent="0.2">
      <c r="A269" s="76"/>
      <c r="B269" s="76"/>
      <c r="C269" s="76"/>
      <c r="D269" s="76"/>
      <c r="E269" s="76"/>
      <c r="F269" s="76"/>
      <c r="G269" s="76"/>
      <c r="H269" s="76"/>
      <c r="J269" s="76"/>
      <c r="K269" s="76"/>
      <c r="L269" s="76"/>
      <c r="O269" s="76"/>
      <c r="T269" s="76"/>
      <c r="U269" s="76"/>
      <c r="V269" s="76"/>
      <c r="W269" s="76"/>
      <c r="X269" s="76"/>
      <c r="Y269" s="76"/>
      <c r="Z269" s="73"/>
    </row>
    <row r="270" spans="1:26" x14ac:dyDescent="0.2">
      <c r="A270" s="76"/>
      <c r="B270" s="76"/>
      <c r="C270" s="76"/>
      <c r="D270" s="76"/>
      <c r="E270" s="76"/>
      <c r="F270" s="76"/>
      <c r="G270" s="76"/>
      <c r="H270" s="76"/>
      <c r="J270" s="76"/>
      <c r="K270" s="76"/>
      <c r="L270" s="76"/>
      <c r="O270" s="76"/>
      <c r="T270" s="76"/>
      <c r="U270" s="76"/>
      <c r="V270" s="76"/>
      <c r="W270" s="76"/>
      <c r="X270" s="76"/>
      <c r="Y270" s="76"/>
      <c r="Z270" s="73"/>
    </row>
    <row r="271" spans="1:26" x14ac:dyDescent="0.2">
      <c r="A271" s="76"/>
      <c r="B271" s="76"/>
      <c r="C271" s="76"/>
      <c r="D271" s="76"/>
      <c r="E271" s="76"/>
      <c r="F271" s="76"/>
      <c r="G271" s="76"/>
      <c r="H271" s="76"/>
      <c r="J271" s="76"/>
      <c r="K271" s="76"/>
      <c r="L271" s="76"/>
      <c r="O271" s="76"/>
      <c r="T271" s="76"/>
      <c r="U271" s="76"/>
      <c r="V271" s="76"/>
      <c r="W271" s="76"/>
      <c r="X271" s="76"/>
      <c r="Y271" s="76"/>
      <c r="Z271" s="73"/>
    </row>
    <row r="272" spans="1:26" x14ac:dyDescent="0.2">
      <c r="A272" s="76"/>
      <c r="B272" s="76"/>
      <c r="C272" s="76"/>
      <c r="D272" s="76"/>
      <c r="E272" s="76"/>
      <c r="F272" s="76"/>
      <c r="G272" s="76"/>
      <c r="H272" s="76"/>
      <c r="J272" s="76"/>
      <c r="K272" s="76"/>
      <c r="L272" s="76"/>
      <c r="O272" s="76"/>
      <c r="T272" s="76"/>
      <c r="U272" s="76"/>
      <c r="V272" s="76"/>
      <c r="W272" s="76"/>
      <c r="X272" s="76"/>
      <c r="Y272" s="76"/>
      <c r="Z272" s="73"/>
    </row>
    <row r="273" spans="1:26" x14ac:dyDescent="0.2">
      <c r="A273" s="76"/>
      <c r="B273" s="76"/>
      <c r="C273" s="76"/>
      <c r="D273" s="76"/>
      <c r="E273" s="76"/>
      <c r="F273" s="76"/>
      <c r="G273" s="76"/>
      <c r="H273" s="76"/>
      <c r="J273" s="76"/>
      <c r="K273" s="76"/>
      <c r="L273" s="76"/>
      <c r="O273" s="76"/>
      <c r="T273" s="76"/>
      <c r="U273" s="76"/>
      <c r="V273" s="76"/>
      <c r="W273" s="76"/>
      <c r="X273" s="76"/>
      <c r="Y273" s="76"/>
      <c r="Z273" s="73"/>
    </row>
    <row r="274" spans="1:26" x14ac:dyDescent="0.2">
      <c r="A274" s="76"/>
      <c r="B274" s="76"/>
      <c r="C274" s="76"/>
      <c r="D274" s="76"/>
      <c r="E274" s="76"/>
      <c r="F274" s="76"/>
      <c r="G274" s="76"/>
      <c r="H274" s="76"/>
      <c r="J274" s="76"/>
      <c r="K274" s="76"/>
      <c r="L274" s="76"/>
      <c r="O274" s="76"/>
      <c r="T274" s="76"/>
      <c r="U274" s="76"/>
      <c r="V274" s="76"/>
      <c r="W274" s="76"/>
      <c r="X274" s="76"/>
      <c r="Y274" s="76"/>
      <c r="Z274" s="73"/>
    </row>
    <row r="275" spans="1:26" x14ac:dyDescent="0.2">
      <c r="A275" s="76"/>
      <c r="B275" s="76"/>
      <c r="C275" s="76"/>
      <c r="D275" s="76"/>
      <c r="E275" s="76"/>
      <c r="F275" s="76"/>
      <c r="G275" s="76"/>
      <c r="H275" s="76"/>
      <c r="J275" s="76"/>
      <c r="K275" s="76"/>
      <c r="L275" s="76"/>
      <c r="O275" s="76"/>
      <c r="T275" s="76"/>
      <c r="U275" s="76"/>
      <c r="V275" s="76"/>
      <c r="W275" s="76"/>
      <c r="X275" s="76"/>
      <c r="Y275" s="76"/>
      <c r="Z275" s="73"/>
    </row>
    <row r="276" spans="1:26" x14ac:dyDescent="0.2">
      <c r="A276" s="76"/>
      <c r="B276" s="76"/>
      <c r="C276" s="76"/>
      <c r="D276" s="76"/>
      <c r="E276" s="76"/>
      <c r="F276" s="76"/>
      <c r="G276" s="76"/>
      <c r="H276" s="76"/>
      <c r="J276" s="76"/>
      <c r="K276" s="76"/>
      <c r="L276" s="76"/>
      <c r="O276" s="76"/>
      <c r="T276" s="76"/>
      <c r="U276" s="76"/>
      <c r="V276" s="76"/>
      <c r="W276" s="76"/>
      <c r="X276" s="76"/>
      <c r="Y276" s="76"/>
      <c r="Z276" s="73"/>
    </row>
    <row r="277" spans="1:26" x14ac:dyDescent="0.2">
      <c r="A277" s="76"/>
      <c r="B277" s="76"/>
      <c r="C277" s="76"/>
      <c r="D277" s="76"/>
      <c r="E277" s="76"/>
      <c r="F277" s="76"/>
      <c r="G277" s="76"/>
      <c r="H277" s="76"/>
      <c r="J277" s="76"/>
      <c r="K277" s="76"/>
      <c r="L277" s="76"/>
      <c r="O277" s="76"/>
      <c r="T277" s="76"/>
      <c r="U277" s="76"/>
      <c r="V277" s="76"/>
      <c r="W277" s="76"/>
      <c r="X277" s="76"/>
      <c r="Y277" s="76"/>
      <c r="Z277" s="73"/>
    </row>
    <row r="278" spans="1:26" x14ac:dyDescent="0.2">
      <c r="A278" s="76"/>
      <c r="B278" s="76"/>
      <c r="C278" s="76"/>
      <c r="D278" s="76"/>
      <c r="E278" s="76"/>
      <c r="F278" s="76"/>
      <c r="G278" s="76"/>
      <c r="H278" s="76"/>
      <c r="J278" s="76"/>
      <c r="K278" s="76"/>
      <c r="L278" s="76"/>
      <c r="O278" s="76"/>
      <c r="T278" s="76"/>
      <c r="U278" s="76"/>
      <c r="V278" s="76"/>
      <c r="W278" s="76"/>
      <c r="X278" s="76"/>
      <c r="Y278" s="76"/>
      <c r="Z278" s="73"/>
    </row>
    <row r="279" spans="1:26" x14ac:dyDescent="0.2">
      <c r="A279" s="76"/>
      <c r="B279" s="76"/>
      <c r="C279" s="76"/>
      <c r="D279" s="76"/>
      <c r="E279" s="76"/>
      <c r="F279" s="76"/>
      <c r="G279" s="76"/>
      <c r="H279" s="76"/>
      <c r="J279" s="76"/>
      <c r="K279" s="76"/>
      <c r="L279" s="76"/>
      <c r="O279" s="76"/>
      <c r="T279" s="76"/>
      <c r="U279" s="76"/>
      <c r="V279" s="76"/>
      <c r="W279" s="76"/>
      <c r="X279" s="76"/>
      <c r="Y279" s="76"/>
      <c r="Z279" s="73"/>
    </row>
    <row r="280" spans="1:26" x14ac:dyDescent="0.2">
      <c r="A280" s="76"/>
      <c r="B280" s="76"/>
      <c r="C280" s="76"/>
      <c r="D280" s="76"/>
      <c r="E280" s="76"/>
      <c r="F280" s="76"/>
      <c r="G280" s="76"/>
      <c r="H280" s="76"/>
      <c r="J280" s="76"/>
      <c r="K280" s="76"/>
      <c r="L280" s="76"/>
      <c r="O280" s="76"/>
      <c r="T280" s="76"/>
      <c r="U280" s="76"/>
      <c r="V280" s="76"/>
      <c r="W280" s="76"/>
      <c r="X280" s="76"/>
      <c r="Y280" s="76"/>
      <c r="Z280" s="73"/>
    </row>
    <row r="281" spans="1:26" x14ac:dyDescent="0.2">
      <c r="A281" s="76"/>
      <c r="B281" s="76"/>
      <c r="C281" s="76"/>
      <c r="D281" s="76"/>
      <c r="E281" s="76"/>
      <c r="F281" s="76"/>
      <c r="G281" s="76"/>
      <c r="H281" s="76"/>
      <c r="J281" s="76"/>
      <c r="K281" s="76"/>
      <c r="L281" s="76"/>
      <c r="O281" s="76"/>
      <c r="T281" s="76"/>
      <c r="U281" s="76"/>
      <c r="V281" s="76"/>
      <c r="W281" s="76"/>
      <c r="X281" s="76"/>
      <c r="Y281" s="76"/>
      <c r="Z281" s="73"/>
    </row>
    <row r="282" spans="1:26" x14ac:dyDescent="0.2">
      <c r="A282" s="76"/>
      <c r="B282" s="76"/>
      <c r="C282" s="76"/>
      <c r="D282" s="76"/>
      <c r="E282" s="76"/>
      <c r="F282" s="76"/>
      <c r="G282" s="76"/>
      <c r="H282" s="76"/>
      <c r="J282" s="76"/>
      <c r="K282" s="76"/>
      <c r="L282" s="76"/>
      <c r="O282" s="76"/>
      <c r="T282" s="76"/>
      <c r="U282" s="76"/>
      <c r="V282" s="76"/>
      <c r="W282" s="76"/>
      <c r="X282" s="76"/>
      <c r="Y282" s="76"/>
      <c r="Z282" s="73"/>
    </row>
    <row r="283" spans="1:26" x14ac:dyDescent="0.2">
      <c r="A283" s="76"/>
      <c r="B283" s="76"/>
      <c r="C283" s="76"/>
      <c r="D283" s="76"/>
      <c r="E283" s="76"/>
      <c r="F283" s="76"/>
      <c r="G283" s="76"/>
      <c r="H283" s="76"/>
      <c r="J283" s="76"/>
      <c r="K283" s="76"/>
      <c r="L283" s="76"/>
      <c r="O283" s="76"/>
      <c r="T283" s="76"/>
      <c r="U283" s="76"/>
      <c r="V283" s="76"/>
      <c r="W283" s="76"/>
      <c r="X283" s="76"/>
      <c r="Y283" s="76"/>
      <c r="Z283" s="73"/>
    </row>
    <row r="284" spans="1:26" x14ac:dyDescent="0.2">
      <c r="A284" s="76"/>
      <c r="B284" s="76"/>
      <c r="C284" s="76"/>
      <c r="D284" s="76"/>
      <c r="E284" s="76"/>
      <c r="F284" s="76"/>
      <c r="G284" s="76"/>
      <c r="H284" s="76"/>
      <c r="J284" s="76"/>
      <c r="K284" s="76"/>
      <c r="L284" s="76"/>
      <c r="O284" s="76"/>
      <c r="T284" s="76"/>
      <c r="U284" s="76"/>
      <c r="V284" s="76"/>
      <c r="W284" s="76"/>
      <c r="X284" s="76"/>
      <c r="Y284" s="76"/>
      <c r="Z284" s="73"/>
    </row>
    <row r="285" spans="1:26" x14ac:dyDescent="0.2">
      <c r="A285" s="76"/>
      <c r="B285" s="76"/>
      <c r="C285" s="76"/>
      <c r="D285" s="76"/>
      <c r="E285" s="76"/>
      <c r="F285" s="76"/>
      <c r="G285" s="76"/>
      <c r="H285" s="76"/>
      <c r="J285" s="76"/>
      <c r="K285" s="76"/>
      <c r="L285" s="76"/>
      <c r="O285" s="76"/>
      <c r="T285" s="76"/>
      <c r="U285" s="76"/>
      <c r="V285" s="76"/>
      <c r="W285" s="76"/>
      <c r="X285" s="76"/>
      <c r="Y285" s="76"/>
      <c r="Z285" s="73"/>
    </row>
    <row r="286" spans="1:26" x14ac:dyDescent="0.2">
      <c r="A286" s="76"/>
      <c r="B286" s="76"/>
      <c r="C286" s="76"/>
      <c r="D286" s="76"/>
      <c r="E286" s="76"/>
      <c r="F286" s="76"/>
      <c r="G286" s="76"/>
      <c r="H286" s="76"/>
      <c r="J286" s="76"/>
      <c r="K286" s="76"/>
      <c r="L286" s="76"/>
      <c r="O286" s="76"/>
      <c r="T286" s="76"/>
      <c r="U286" s="76"/>
      <c r="V286" s="76"/>
      <c r="W286" s="76"/>
      <c r="X286" s="76"/>
      <c r="Y286" s="76"/>
      <c r="Z286" s="73"/>
    </row>
    <row r="287" spans="1:26" x14ac:dyDescent="0.2">
      <c r="A287" s="76"/>
      <c r="B287" s="76"/>
      <c r="C287" s="76"/>
      <c r="D287" s="76"/>
      <c r="E287" s="76"/>
      <c r="F287" s="76"/>
      <c r="G287" s="76"/>
      <c r="H287" s="76"/>
      <c r="J287" s="76"/>
      <c r="K287" s="76"/>
      <c r="L287" s="76"/>
      <c r="O287" s="76"/>
      <c r="T287" s="76"/>
      <c r="U287" s="76"/>
      <c r="V287" s="76"/>
      <c r="W287" s="76"/>
      <c r="X287" s="76"/>
      <c r="Y287" s="76"/>
      <c r="Z287" s="73"/>
    </row>
    <row r="288" spans="1:26" x14ac:dyDescent="0.2">
      <c r="A288" s="76"/>
      <c r="B288" s="76"/>
      <c r="C288" s="76"/>
      <c r="D288" s="76"/>
      <c r="E288" s="76"/>
      <c r="F288" s="76"/>
      <c r="G288" s="76"/>
      <c r="H288" s="76"/>
      <c r="J288" s="76"/>
      <c r="K288" s="76"/>
      <c r="L288" s="76"/>
      <c r="O288" s="76"/>
      <c r="T288" s="76"/>
      <c r="U288" s="76"/>
      <c r="V288" s="76"/>
      <c r="W288" s="76"/>
      <c r="X288" s="76"/>
      <c r="Y288" s="76"/>
      <c r="Z288" s="73"/>
    </row>
  </sheetData>
  <pageMargins left="0.7" right="0.7" top="0.75" bottom="0.75" header="0.3" footer="0.3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/>
  </sheetViews>
  <sheetFormatPr defaultRowHeight="15" x14ac:dyDescent="0.25"/>
  <cols>
    <col min="1" max="1" width="36.5703125" style="5" bestFit="1" customWidth="1"/>
    <col min="2" max="7" width="16.28515625" style="5" bestFit="1" customWidth="1"/>
    <col min="8" max="16384" width="9.140625" style="5"/>
  </cols>
  <sheetData>
    <row r="1" spans="1:7" ht="26.25" x14ac:dyDescent="0.4">
      <c r="A1" s="1" t="s">
        <v>277</v>
      </c>
    </row>
    <row r="2" spans="1:7" x14ac:dyDescent="0.25">
      <c r="A2" s="5" t="s">
        <v>157</v>
      </c>
    </row>
    <row r="4" spans="1:7" x14ac:dyDescent="0.25">
      <c r="A4" s="5" t="s">
        <v>242</v>
      </c>
    </row>
    <row r="7" spans="1:7" x14ac:dyDescent="0.25">
      <c r="A7" s="5" t="s">
        <v>243</v>
      </c>
    </row>
    <row r="9" spans="1:7" x14ac:dyDescent="0.25">
      <c r="B9" s="30">
        <v>2010</v>
      </c>
      <c r="C9" s="30">
        <v>2011</v>
      </c>
      <c r="D9" s="30">
        <v>2012</v>
      </c>
      <c r="E9" s="30">
        <v>2013</v>
      </c>
      <c r="F9" s="30">
        <v>2014</v>
      </c>
      <c r="G9" s="30">
        <v>2015</v>
      </c>
    </row>
    <row r="10" spans="1:7" x14ac:dyDescent="0.25">
      <c r="A10" s="5" t="s">
        <v>162</v>
      </c>
      <c r="B10" s="5">
        <f>B21/B$18</f>
        <v>36.720234861678009</v>
      </c>
      <c r="C10" s="5">
        <f t="shared" ref="C10:G10" si="0">C21/C$18</f>
        <v>38.202410576673877</v>
      </c>
      <c r="D10" s="5">
        <f t="shared" si="0"/>
        <v>39.152545935582829</v>
      </c>
      <c r="E10" s="5">
        <f t="shared" si="0"/>
        <v>45.135509366537711</v>
      </c>
      <c r="F10" s="5">
        <f t="shared" si="0"/>
        <v>51.270135681859621</v>
      </c>
      <c r="G10" s="5">
        <f t="shared" si="0"/>
        <v>48.779018000000001</v>
      </c>
    </row>
    <row r="11" spans="1:7" x14ac:dyDescent="0.25">
      <c r="A11" s="5" t="s">
        <v>163</v>
      </c>
      <c r="B11" s="5">
        <f t="shared" ref="B11:G16" si="1">B22/B$18</f>
        <v>39.562196555555559</v>
      </c>
      <c r="C11" s="5">
        <f t="shared" si="1"/>
        <v>40.700361049676033</v>
      </c>
      <c r="D11" s="5">
        <f t="shared" si="1"/>
        <v>48.405027848670763</v>
      </c>
      <c r="E11" s="5">
        <f t="shared" si="1"/>
        <v>49.020360650870401</v>
      </c>
      <c r="F11" s="5">
        <f t="shared" si="1"/>
        <v>54.052593525979944</v>
      </c>
      <c r="G11" s="5">
        <f t="shared" si="1"/>
        <v>48.099052999999998</v>
      </c>
    </row>
    <row r="12" spans="1:7" x14ac:dyDescent="0.25">
      <c r="A12" s="5" t="s">
        <v>166</v>
      </c>
      <c r="B12" s="5">
        <f t="shared" si="1"/>
        <v>16.466256573696146</v>
      </c>
      <c r="C12" s="5">
        <f t="shared" si="1"/>
        <v>21.129928713822896</v>
      </c>
      <c r="D12" s="5">
        <f t="shared" si="1"/>
        <v>25.457562966257672</v>
      </c>
      <c r="E12" s="5">
        <f t="shared" si="1"/>
        <v>28.844751562862669</v>
      </c>
      <c r="F12" s="5">
        <f t="shared" si="1"/>
        <v>30.757512856882403</v>
      </c>
      <c r="G12" s="5">
        <f t="shared" si="1"/>
        <v>27.795748</v>
      </c>
    </row>
    <row r="13" spans="1:7" x14ac:dyDescent="0.25">
      <c r="A13" s="5" t="s">
        <v>167</v>
      </c>
      <c r="B13" s="5">
        <f t="shared" si="1"/>
        <v>17.881883453514742</v>
      </c>
      <c r="C13" s="5">
        <f t="shared" si="1"/>
        <v>21.450631647948168</v>
      </c>
      <c r="D13" s="5">
        <f t="shared" si="1"/>
        <v>22.575161348670758</v>
      </c>
      <c r="E13" s="5">
        <f t="shared" si="1"/>
        <v>30.125492428433269</v>
      </c>
      <c r="F13" s="5">
        <f t="shared" si="1"/>
        <v>33.978439420237009</v>
      </c>
      <c r="G13" s="5">
        <f t="shared" si="1"/>
        <v>27.189285999999999</v>
      </c>
    </row>
    <row r="14" spans="1:7" x14ac:dyDescent="0.25">
      <c r="A14" s="5" t="s">
        <v>168</v>
      </c>
      <c r="B14" s="5">
        <f t="shared" si="1"/>
        <v>20.192410917233563</v>
      </c>
      <c r="C14" s="5">
        <f t="shared" si="1"/>
        <v>21.635490640388774</v>
      </c>
      <c r="D14" s="5">
        <f t="shared" si="1"/>
        <v>23.199790808793459</v>
      </c>
      <c r="E14" s="5">
        <f t="shared" si="1"/>
        <v>25.523867088974853</v>
      </c>
      <c r="F14" s="5">
        <f t="shared" si="1"/>
        <v>25.878147671832266</v>
      </c>
      <c r="G14" s="5">
        <f t="shared" si="1"/>
        <v>22.748080000000002</v>
      </c>
    </row>
    <row r="15" spans="1:7" x14ac:dyDescent="0.25">
      <c r="A15" s="5" t="s">
        <v>244</v>
      </c>
      <c r="B15" s="5">
        <f t="shared" si="1"/>
        <v>58.288079541950118</v>
      </c>
      <c r="C15" s="5">
        <f t="shared" si="1"/>
        <v>59.294779375809945</v>
      </c>
      <c r="D15" s="5">
        <f t="shared" si="1"/>
        <v>68.797646400817996</v>
      </c>
      <c r="E15" s="5">
        <f t="shared" si="1"/>
        <v>72.86180725241779</v>
      </c>
      <c r="F15" s="5">
        <f t="shared" si="1"/>
        <v>74.207708893345483</v>
      </c>
      <c r="G15" s="5">
        <f t="shared" si="1"/>
        <v>62.365113000000001</v>
      </c>
    </row>
    <row r="16" spans="1:7" x14ac:dyDescent="0.25">
      <c r="A16" s="5" t="s">
        <v>245</v>
      </c>
      <c r="B16" s="5">
        <f t="shared" si="1"/>
        <v>32.003254581632653</v>
      </c>
      <c r="C16" s="5">
        <f t="shared" si="1"/>
        <v>35.019706058315343</v>
      </c>
      <c r="D16" s="5">
        <f t="shared" si="1"/>
        <v>37.599229981595094</v>
      </c>
      <c r="E16" s="5">
        <f t="shared" si="1"/>
        <v>40.116024383945842</v>
      </c>
      <c r="F16" s="5">
        <f t="shared" si="1"/>
        <v>42.613647217866905</v>
      </c>
      <c r="G16" s="5">
        <f t="shared" si="1"/>
        <v>38.790453999999997</v>
      </c>
    </row>
    <row r="18" spans="1:7" x14ac:dyDescent="0.25">
      <c r="A18" s="5" t="s">
        <v>246</v>
      </c>
      <c r="B18" s="41">
        <f>B19/$G19</f>
        <v>0.76896251089799472</v>
      </c>
      <c r="C18" s="41">
        <f t="shared" ref="C18:G18" si="2">C19/$G19</f>
        <v>0.80732345248474269</v>
      </c>
      <c r="D18" s="41">
        <f t="shared" si="2"/>
        <v>0.85265911072362677</v>
      </c>
      <c r="E18" s="41">
        <f t="shared" si="2"/>
        <v>0.9014821272885789</v>
      </c>
      <c r="F18" s="41">
        <f t="shared" si="2"/>
        <v>0.95640802092415</v>
      </c>
      <c r="G18" s="41">
        <f t="shared" si="2"/>
        <v>1</v>
      </c>
    </row>
    <row r="19" spans="1:7" x14ac:dyDescent="0.25">
      <c r="A19" s="5" t="s">
        <v>247</v>
      </c>
      <c r="B19">
        <v>88.2</v>
      </c>
      <c r="C19">
        <v>92.6</v>
      </c>
      <c r="D19">
        <v>97.8</v>
      </c>
      <c r="E19">
        <v>103.4</v>
      </c>
      <c r="F19">
        <v>109.7</v>
      </c>
      <c r="G19">
        <v>114.7</v>
      </c>
    </row>
    <row r="20" spans="1:7" x14ac:dyDescent="0.25">
      <c r="B20" s="30"/>
      <c r="C20" s="30"/>
      <c r="D20" s="30"/>
      <c r="E20" s="30"/>
      <c r="F20" s="30"/>
      <c r="G20" s="30"/>
    </row>
    <row r="21" spans="1:7" x14ac:dyDescent="0.25">
      <c r="A21" s="5" t="s">
        <v>162</v>
      </c>
      <c r="B21" s="40">
        <f t="shared" ref="B21:G27" si="3">B28/10^6</f>
        <v>28.236484000000001</v>
      </c>
      <c r="C21" s="40">
        <f t="shared" si="3"/>
        <v>30.841702000000002</v>
      </c>
      <c r="D21" s="40">
        <f t="shared" si="3"/>
        <v>33.383775</v>
      </c>
      <c r="E21" s="40">
        <f t="shared" si="3"/>
        <v>40.688854999999997</v>
      </c>
      <c r="F21" s="40">
        <f t="shared" si="3"/>
        <v>49.035169000000003</v>
      </c>
      <c r="G21" s="40">
        <f t="shared" si="3"/>
        <v>48.779018000000001</v>
      </c>
    </row>
    <row r="22" spans="1:7" x14ac:dyDescent="0.25">
      <c r="A22" s="5" t="s">
        <v>163</v>
      </c>
      <c r="B22" s="40">
        <f t="shared" si="3"/>
        <v>30.421845999999999</v>
      </c>
      <c r="C22" s="40">
        <f t="shared" si="3"/>
        <v>32.858356000000001</v>
      </c>
      <c r="D22" s="40">
        <f t="shared" si="3"/>
        <v>41.272987999999998</v>
      </c>
      <c r="E22" s="40">
        <f t="shared" si="3"/>
        <v>44.190978999999999</v>
      </c>
      <c r="F22" s="40">
        <f t="shared" si="3"/>
        <v>51.696334</v>
      </c>
      <c r="G22" s="40">
        <f t="shared" si="3"/>
        <v>48.099052999999998</v>
      </c>
    </row>
    <row r="23" spans="1:7" x14ac:dyDescent="0.25">
      <c r="A23" s="5" t="s">
        <v>166</v>
      </c>
      <c r="B23" s="40">
        <f t="shared" si="3"/>
        <v>12.661934</v>
      </c>
      <c r="C23" s="40">
        <f t="shared" si="3"/>
        <v>17.058686999999999</v>
      </c>
      <c r="D23" s="40">
        <f t="shared" si="3"/>
        <v>21.706623</v>
      </c>
      <c r="E23" s="40">
        <f t="shared" si="3"/>
        <v>26.003028</v>
      </c>
      <c r="F23" s="40">
        <f t="shared" si="3"/>
        <v>29.416732</v>
      </c>
      <c r="G23" s="40">
        <f t="shared" si="3"/>
        <v>27.795748</v>
      </c>
    </row>
    <row r="24" spans="1:7" x14ac:dyDescent="0.25">
      <c r="A24" s="5" t="s">
        <v>167</v>
      </c>
      <c r="B24" s="40">
        <f t="shared" si="3"/>
        <v>13.750498</v>
      </c>
      <c r="C24" s="40">
        <f t="shared" si="3"/>
        <v>17.317598</v>
      </c>
      <c r="D24" s="40">
        <f t="shared" si="3"/>
        <v>19.248916999999999</v>
      </c>
      <c r="E24" s="40">
        <f t="shared" si="3"/>
        <v>27.157592999999999</v>
      </c>
      <c r="F24" s="40">
        <f t="shared" si="3"/>
        <v>32.497252000000003</v>
      </c>
      <c r="G24" s="40">
        <f t="shared" si="3"/>
        <v>27.189285999999999</v>
      </c>
    </row>
    <row r="25" spans="1:7" x14ac:dyDescent="0.25">
      <c r="A25" s="5" t="s">
        <v>168</v>
      </c>
      <c r="B25" s="40">
        <f t="shared" si="3"/>
        <v>15.527207000000001</v>
      </c>
      <c r="C25" s="40">
        <f t="shared" si="3"/>
        <v>17.466839</v>
      </c>
      <c r="D25" s="40">
        <f t="shared" si="3"/>
        <v>19.781513</v>
      </c>
      <c r="E25" s="40">
        <f t="shared" si="3"/>
        <v>23.009309999999999</v>
      </c>
      <c r="F25" s="40">
        <f t="shared" si="3"/>
        <v>24.750067999999999</v>
      </c>
      <c r="G25" s="40">
        <f t="shared" si="3"/>
        <v>22.748080000000002</v>
      </c>
    </row>
    <row r="26" spans="1:7" x14ac:dyDescent="0.25">
      <c r="A26" s="5" t="s">
        <v>244</v>
      </c>
      <c r="B26" s="40">
        <f t="shared" si="3"/>
        <v>44.821348</v>
      </c>
      <c r="C26" s="40">
        <f t="shared" si="3"/>
        <v>47.870066000000001</v>
      </c>
      <c r="D26" s="40">
        <f t="shared" si="3"/>
        <v>58.660939999999997</v>
      </c>
      <c r="E26" s="40">
        <f t="shared" si="3"/>
        <v>65.683616999999998</v>
      </c>
      <c r="F26" s="40">
        <f t="shared" si="3"/>
        <v>70.972847999999999</v>
      </c>
      <c r="G26" s="40">
        <f t="shared" si="3"/>
        <v>62.365113000000001</v>
      </c>
    </row>
    <row r="27" spans="1:7" x14ac:dyDescent="0.25">
      <c r="A27" s="5" t="s">
        <v>245</v>
      </c>
      <c r="B27" s="40">
        <f t="shared" si="3"/>
        <v>24.609303000000001</v>
      </c>
      <c r="C27" s="40">
        <f t="shared" si="3"/>
        <v>28.27223</v>
      </c>
      <c r="D27" s="40">
        <f t="shared" si="3"/>
        <v>32.059325999999999</v>
      </c>
      <c r="E27" s="40">
        <f t="shared" si="3"/>
        <v>36.163879000000001</v>
      </c>
      <c r="F27" s="40">
        <f t="shared" si="3"/>
        <v>40.756034</v>
      </c>
      <c r="G27" s="40">
        <f t="shared" si="3"/>
        <v>38.790453999999997</v>
      </c>
    </row>
    <row r="28" spans="1:7" x14ac:dyDescent="0.25">
      <c r="A28" s="5" t="s">
        <v>162</v>
      </c>
      <c r="B28" s="5">
        <v>28236484</v>
      </c>
      <c r="C28" s="5">
        <v>30841702</v>
      </c>
      <c r="D28" s="5">
        <v>33383775</v>
      </c>
      <c r="E28" s="5">
        <v>40688855</v>
      </c>
      <c r="F28" s="5">
        <v>49035169</v>
      </c>
      <c r="G28" s="5">
        <v>48779018</v>
      </c>
    </row>
    <row r="29" spans="1:7" x14ac:dyDescent="0.25">
      <c r="A29" s="5" t="s">
        <v>163</v>
      </c>
      <c r="B29" s="5">
        <v>30421846</v>
      </c>
      <c r="C29" s="5">
        <v>32858356</v>
      </c>
      <c r="D29" s="5">
        <v>41272988</v>
      </c>
      <c r="E29" s="5">
        <v>44190979</v>
      </c>
      <c r="F29" s="5">
        <v>51696334</v>
      </c>
      <c r="G29" s="5">
        <v>48099053</v>
      </c>
    </row>
    <row r="30" spans="1:7" x14ac:dyDescent="0.25">
      <c r="A30" s="5" t="s">
        <v>166</v>
      </c>
      <c r="B30" s="5">
        <v>12661934</v>
      </c>
      <c r="C30" s="5">
        <v>17058687</v>
      </c>
      <c r="D30" s="5">
        <v>21706623</v>
      </c>
      <c r="E30" s="5">
        <v>26003028</v>
      </c>
      <c r="F30" s="5">
        <v>29416732</v>
      </c>
      <c r="G30" s="5">
        <v>27795748</v>
      </c>
    </row>
    <row r="31" spans="1:7" x14ac:dyDescent="0.25">
      <c r="A31" s="5" t="s">
        <v>167</v>
      </c>
      <c r="B31" s="5">
        <v>13750498</v>
      </c>
      <c r="C31" s="5">
        <v>17317598</v>
      </c>
      <c r="D31" s="5">
        <v>19248917</v>
      </c>
      <c r="E31" s="5">
        <v>27157593</v>
      </c>
      <c r="F31" s="5">
        <v>32497252</v>
      </c>
      <c r="G31" s="5">
        <v>27189286</v>
      </c>
    </row>
    <row r="32" spans="1:7" x14ac:dyDescent="0.25">
      <c r="A32" s="5" t="s">
        <v>168</v>
      </c>
      <c r="B32" s="5">
        <v>15527207</v>
      </c>
      <c r="C32" s="5">
        <v>17466839</v>
      </c>
      <c r="D32" s="5">
        <v>19781513</v>
      </c>
      <c r="E32" s="5">
        <v>23009310</v>
      </c>
      <c r="F32" s="5">
        <v>24750068</v>
      </c>
      <c r="G32" s="5">
        <v>22748080</v>
      </c>
    </row>
    <row r="33" spans="1:7" x14ac:dyDescent="0.25">
      <c r="A33" s="5" t="s">
        <v>244</v>
      </c>
      <c r="B33" s="5">
        <f>B39-SUM(B28:B32)</f>
        <v>44821348</v>
      </c>
      <c r="C33" s="5">
        <f t="shared" ref="C33:G33" si="4">C39-SUM(C28:C32)</f>
        <v>47870066</v>
      </c>
      <c r="D33" s="5">
        <f t="shared" si="4"/>
        <v>58660940</v>
      </c>
      <c r="E33" s="5">
        <f t="shared" si="4"/>
        <v>65683617</v>
      </c>
      <c r="F33" s="5">
        <f t="shared" si="4"/>
        <v>70972848</v>
      </c>
      <c r="G33" s="5">
        <f t="shared" si="4"/>
        <v>62365113</v>
      </c>
    </row>
    <row r="34" spans="1:7" x14ac:dyDescent="0.25">
      <c r="A34" s="5" t="s">
        <v>245</v>
      </c>
      <c r="B34" s="5">
        <f>B37-SUM(B28:B33)</f>
        <v>24609303</v>
      </c>
      <c r="C34" s="5">
        <f t="shared" ref="C34:G34" si="5">C37-SUM(C28:C33)</f>
        <v>28272230</v>
      </c>
      <c r="D34" s="5">
        <f t="shared" si="5"/>
        <v>32059326</v>
      </c>
      <c r="E34" s="5">
        <f t="shared" si="5"/>
        <v>36163879</v>
      </c>
      <c r="F34" s="5">
        <f t="shared" si="5"/>
        <v>40756034</v>
      </c>
      <c r="G34" s="5">
        <f t="shared" si="5"/>
        <v>38790454</v>
      </c>
    </row>
    <row r="37" spans="1:7" x14ac:dyDescent="0.25">
      <c r="A37" s="5" t="s">
        <v>248</v>
      </c>
      <c r="B37" s="86">
        <v>170028620</v>
      </c>
      <c r="C37" s="86">
        <v>191685478</v>
      </c>
      <c r="D37" s="86">
        <v>226114082</v>
      </c>
      <c r="E37" s="86">
        <v>262897261</v>
      </c>
      <c r="F37" s="86">
        <v>299124437</v>
      </c>
      <c r="G37" s="87">
        <v>275766752</v>
      </c>
    </row>
    <row r="38" spans="1:7" x14ac:dyDescent="0.25">
      <c r="A38" s="5" t="s">
        <v>161</v>
      </c>
      <c r="B38" s="5">
        <v>602174191</v>
      </c>
      <c r="C38" s="5">
        <v>776195977</v>
      </c>
      <c r="D38" s="5">
        <v>808646057</v>
      </c>
      <c r="E38" s="5">
        <v>913345095</v>
      </c>
      <c r="F38" s="5">
        <v>981016097</v>
      </c>
      <c r="G38" s="5">
        <v>883186322</v>
      </c>
    </row>
    <row r="39" spans="1:7" x14ac:dyDescent="0.25">
      <c r="A39" s="5" t="s">
        <v>249</v>
      </c>
      <c r="B39" s="5">
        <v>145419317</v>
      </c>
      <c r="C39" s="5">
        <v>163413248</v>
      </c>
      <c r="D39" s="5">
        <v>194054756</v>
      </c>
      <c r="E39" s="5">
        <v>226733382</v>
      </c>
      <c r="F39" s="5">
        <v>258368403</v>
      </c>
      <c r="G39" s="5">
        <v>236976298</v>
      </c>
    </row>
    <row r="40" spans="1:7" x14ac:dyDescent="0.25">
      <c r="A40" s="5" t="s">
        <v>169</v>
      </c>
      <c r="B40" s="5">
        <v>12485652</v>
      </c>
      <c r="C40" s="5">
        <v>11352083</v>
      </c>
      <c r="D40" s="5">
        <v>12309766</v>
      </c>
      <c r="E40" s="5">
        <v>14554229</v>
      </c>
      <c r="F40" s="5">
        <v>16303565</v>
      </c>
      <c r="G40" s="5">
        <v>14865178</v>
      </c>
    </row>
    <row r="41" spans="1:7" x14ac:dyDescent="0.25">
      <c r="A41" s="5" t="s">
        <v>170</v>
      </c>
      <c r="B41" s="5">
        <v>9455131</v>
      </c>
      <c r="C41" s="5">
        <v>11401654</v>
      </c>
      <c r="D41" s="5">
        <v>13130964</v>
      </c>
      <c r="E41" s="5">
        <v>13536140</v>
      </c>
      <c r="F41" s="5">
        <v>14225529</v>
      </c>
      <c r="G41" s="5">
        <v>13168632</v>
      </c>
    </row>
    <row r="42" spans="1:7" x14ac:dyDescent="0.25">
      <c r="A42" s="5" t="s">
        <v>171</v>
      </c>
      <c r="B42" s="5">
        <v>6182154</v>
      </c>
      <c r="C42" s="5">
        <v>7874340</v>
      </c>
      <c r="D42" s="5">
        <v>12106836</v>
      </c>
      <c r="E42" s="5">
        <v>13106690</v>
      </c>
      <c r="F42" s="5">
        <v>13448963</v>
      </c>
      <c r="G42" s="5">
        <v>11331220</v>
      </c>
    </row>
    <row r="43" spans="1:7" x14ac:dyDescent="0.25">
      <c r="A43" s="5" t="s">
        <v>172</v>
      </c>
      <c r="B43" s="5">
        <v>5206962</v>
      </c>
      <c r="C43" s="5">
        <v>6397971</v>
      </c>
      <c r="D43" s="5">
        <v>8192438</v>
      </c>
      <c r="E43" s="5">
        <v>9645666</v>
      </c>
      <c r="F43" s="5">
        <v>11374391</v>
      </c>
      <c r="G43" s="5">
        <v>7584871</v>
      </c>
    </row>
    <row r="44" spans="1:7" x14ac:dyDescent="0.25">
      <c r="A44" s="5" t="s">
        <v>174</v>
      </c>
      <c r="B44" s="5">
        <v>4065102</v>
      </c>
      <c r="C44" s="5">
        <v>4125656</v>
      </c>
      <c r="D44" s="5">
        <v>4932810</v>
      </c>
      <c r="E44" s="5">
        <v>4914200</v>
      </c>
      <c r="F44" s="5">
        <v>5358426</v>
      </c>
      <c r="G44" s="5">
        <v>5753128</v>
      </c>
    </row>
    <row r="45" spans="1:7" x14ac:dyDescent="0.25">
      <c r="A45" s="5" t="s">
        <v>175</v>
      </c>
      <c r="B45" s="5">
        <v>3206788</v>
      </c>
      <c r="C45" s="5">
        <v>2873713</v>
      </c>
      <c r="D45" s="5">
        <v>3592558</v>
      </c>
      <c r="E45" s="5">
        <v>4924993</v>
      </c>
      <c r="F45" s="5">
        <v>4432453</v>
      </c>
      <c r="G45" s="5">
        <v>4150442</v>
      </c>
    </row>
    <row r="46" spans="1:7" x14ac:dyDescent="0.25">
      <c r="A46" s="5" t="s">
        <v>176</v>
      </c>
      <c r="B46" s="5">
        <v>2508176</v>
      </c>
      <c r="C46" s="5">
        <v>2309231</v>
      </c>
      <c r="D46" s="5">
        <v>2609135</v>
      </c>
      <c r="E46" s="5">
        <v>2931972</v>
      </c>
      <c r="F46" s="5">
        <v>3564521</v>
      </c>
      <c r="G46" s="5">
        <v>3276351</v>
      </c>
    </row>
    <row r="47" spans="1:7" x14ac:dyDescent="0.25">
      <c r="A47" s="5" t="s">
        <v>178</v>
      </c>
      <c r="B47" s="5">
        <v>1300257</v>
      </c>
      <c r="C47" s="5">
        <v>1171316</v>
      </c>
      <c r="D47" s="5">
        <v>1404577</v>
      </c>
      <c r="E47" s="5">
        <v>1631463</v>
      </c>
      <c r="F47" s="5">
        <v>1674379</v>
      </c>
      <c r="G47" s="5">
        <v>1437353</v>
      </c>
    </row>
    <row r="48" spans="1:7" x14ac:dyDescent="0.25">
      <c r="A48" s="5" t="s">
        <v>179</v>
      </c>
      <c r="B48" s="5">
        <v>411123</v>
      </c>
      <c r="C48" s="5">
        <v>364102</v>
      </c>
      <c r="D48" s="5">
        <v>381855</v>
      </c>
      <c r="E48" s="5">
        <v>438266</v>
      </c>
      <c r="F48" s="5">
        <v>590621</v>
      </c>
      <c r="G48" s="5">
        <v>797937</v>
      </c>
    </row>
  </sheetData>
  <hyperlinks>
    <hyperlink ref="A4" r:id="rId1" display="http://comtrade.un.org/"/>
  </hyperlinks>
  <pageMargins left="0.75" right="0.75" top="1" bottom="1" header="0.5" footer="0.5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/>
  </sheetViews>
  <sheetFormatPr defaultRowHeight="15" x14ac:dyDescent="0.25"/>
  <cols>
    <col min="1" max="1" width="36.5703125" style="5" bestFit="1" customWidth="1"/>
    <col min="2" max="7" width="16.28515625" style="5" bestFit="1" customWidth="1"/>
    <col min="8" max="16384" width="9.140625" style="5"/>
  </cols>
  <sheetData>
    <row r="1" spans="1:7" ht="26.25" x14ac:dyDescent="0.4">
      <c r="A1" s="1" t="s">
        <v>276</v>
      </c>
    </row>
    <row r="2" spans="1:7" x14ac:dyDescent="0.25">
      <c r="A2" s="5" t="s">
        <v>157</v>
      </c>
    </row>
    <row r="4" spans="1:7" x14ac:dyDescent="0.25">
      <c r="A4" s="5" t="s">
        <v>242</v>
      </c>
    </row>
    <row r="12" spans="1:7" x14ac:dyDescent="0.25">
      <c r="A12" s="5" t="s">
        <v>250</v>
      </c>
    </row>
    <row r="13" spans="1:7" x14ac:dyDescent="0.25">
      <c r="B13" s="30">
        <v>2010</v>
      </c>
      <c r="C13" s="30">
        <v>2011</v>
      </c>
      <c r="D13" s="30">
        <v>2012</v>
      </c>
      <c r="E13" s="30">
        <v>2013</v>
      </c>
      <c r="F13" s="30">
        <v>2014</v>
      </c>
      <c r="G13" s="30">
        <v>2015</v>
      </c>
    </row>
    <row r="14" spans="1:7" x14ac:dyDescent="0.25">
      <c r="A14" s="5" t="s">
        <v>162</v>
      </c>
      <c r="B14" s="40">
        <f>B29/10^6</f>
        <v>3.8743859999999999</v>
      </c>
      <c r="C14" s="40">
        <f t="shared" ref="C14:G14" si="0">C29/10^6</f>
        <v>4.2891849999999998</v>
      </c>
      <c r="D14" s="40">
        <f t="shared" si="0"/>
        <v>4.0817959999999998</v>
      </c>
      <c r="E14" s="40">
        <f t="shared" si="0"/>
        <v>4.2371489999999996</v>
      </c>
      <c r="F14" s="40">
        <f t="shared" si="0"/>
        <v>4.5291610000000002</v>
      </c>
      <c r="G14" s="40">
        <f t="shared" si="0"/>
        <v>3.8457750000000002</v>
      </c>
    </row>
    <row r="15" spans="1:7" x14ac:dyDescent="0.25">
      <c r="A15" s="5" t="s">
        <v>163</v>
      </c>
      <c r="B15" s="40">
        <f t="shared" ref="B15:G23" si="1">B30/10^6</f>
        <v>4.1742439999999998</v>
      </c>
      <c r="C15" s="40">
        <f t="shared" si="1"/>
        <v>4.5696430000000001</v>
      </c>
      <c r="D15" s="40">
        <f t="shared" si="1"/>
        <v>5.0464010000000004</v>
      </c>
      <c r="E15" s="40">
        <f t="shared" si="1"/>
        <v>4.6018439999999998</v>
      </c>
      <c r="F15" s="40">
        <f t="shared" si="1"/>
        <v>4.7749610000000002</v>
      </c>
      <c r="G15" s="40">
        <f t="shared" si="1"/>
        <v>3.7921659999999999</v>
      </c>
    </row>
    <row r="16" spans="1:7" x14ac:dyDescent="0.25">
      <c r="A16" s="5" t="s">
        <v>166</v>
      </c>
      <c r="B16" s="40">
        <f t="shared" si="1"/>
        <v>1.7373700000000001</v>
      </c>
      <c r="C16" s="40">
        <f t="shared" si="1"/>
        <v>2.3723679999999998</v>
      </c>
      <c r="D16" s="40">
        <f t="shared" si="1"/>
        <v>2.6540439999999998</v>
      </c>
      <c r="E16" s="40">
        <f t="shared" si="1"/>
        <v>2.7078350000000002</v>
      </c>
      <c r="F16" s="40">
        <f t="shared" si="1"/>
        <v>2.7170930000000002</v>
      </c>
      <c r="G16" s="40">
        <f t="shared" si="1"/>
        <v>2.1914380000000002</v>
      </c>
    </row>
    <row r="17" spans="1:7" x14ac:dyDescent="0.25">
      <c r="A17" s="5" t="s">
        <v>167</v>
      </c>
      <c r="B17" s="40">
        <f t="shared" si="1"/>
        <v>1.8867339999999999</v>
      </c>
      <c r="C17" s="40">
        <f t="shared" si="1"/>
        <v>2.4083749999999999</v>
      </c>
      <c r="D17" s="40">
        <f t="shared" si="1"/>
        <v>2.3535430000000002</v>
      </c>
      <c r="E17" s="40">
        <f t="shared" si="1"/>
        <v>2.8280660000000002</v>
      </c>
      <c r="F17" s="40">
        <f t="shared" si="1"/>
        <v>3.001627</v>
      </c>
      <c r="G17" s="40">
        <f t="shared" si="1"/>
        <v>2.143624</v>
      </c>
    </row>
    <row r="18" spans="1:7" x14ac:dyDescent="0.25">
      <c r="A18" s="5" t="s">
        <v>168</v>
      </c>
      <c r="B18" s="40">
        <f t="shared" si="1"/>
        <v>2.1305200000000002</v>
      </c>
      <c r="C18" s="40">
        <f t="shared" si="1"/>
        <v>2.4291299999999998</v>
      </c>
      <c r="D18" s="40">
        <f t="shared" si="1"/>
        <v>2.418663</v>
      </c>
      <c r="E18" s="40">
        <f t="shared" si="1"/>
        <v>2.396083</v>
      </c>
      <c r="F18" s="40">
        <f t="shared" si="1"/>
        <v>2.286054</v>
      </c>
      <c r="G18" s="40">
        <f t="shared" si="1"/>
        <v>1.7934760000000001</v>
      </c>
    </row>
    <row r="19" spans="1:7" x14ac:dyDescent="0.25">
      <c r="A19" s="5" t="s">
        <v>244</v>
      </c>
      <c r="B19" s="40">
        <f t="shared" si="1"/>
        <v>6.150029</v>
      </c>
      <c r="C19" s="40">
        <f t="shared" si="1"/>
        <v>6.6573359999999999</v>
      </c>
      <c r="D19" s="40">
        <f t="shared" si="1"/>
        <v>7.1724059999999996</v>
      </c>
      <c r="E19" s="40">
        <f t="shared" si="1"/>
        <v>6.839988</v>
      </c>
      <c r="F19" s="40">
        <f t="shared" si="1"/>
        <v>6.555447</v>
      </c>
      <c r="G19" s="40">
        <f t="shared" si="1"/>
        <v>4.9169130000000001</v>
      </c>
    </row>
    <row r="20" spans="1:7" x14ac:dyDescent="0.25">
      <c r="A20" s="5" t="s">
        <v>251</v>
      </c>
      <c r="B20" s="40">
        <f t="shared" si="1"/>
        <v>3.3766929999999999</v>
      </c>
      <c r="C20" s="40">
        <f t="shared" si="1"/>
        <v>3.9318460000000002</v>
      </c>
      <c r="D20" s="40">
        <f t="shared" si="1"/>
        <v>3.9198569999999999</v>
      </c>
      <c r="E20" s="40">
        <f t="shared" si="1"/>
        <v>3.7659389999999999</v>
      </c>
      <c r="F20" s="40">
        <f t="shared" si="1"/>
        <v>3.7644540000000002</v>
      </c>
      <c r="G20" s="40">
        <f t="shared" si="1"/>
        <v>3.0582690000000001</v>
      </c>
    </row>
    <row r="21" spans="1:7" x14ac:dyDescent="0.25">
      <c r="A21" s="5" t="s">
        <v>252</v>
      </c>
      <c r="B21" s="40">
        <f t="shared" si="1"/>
        <v>23.329975999999998</v>
      </c>
      <c r="C21" s="40">
        <f t="shared" si="1"/>
        <v>26.657883000000002</v>
      </c>
      <c r="D21" s="40">
        <f t="shared" si="1"/>
        <v>27.646709999999999</v>
      </c>
      <c r="E21" s="40">
        <f t="shared" si="1"/>
        <v>27.376904</v>
      </c>
      <c r="F21" s="40">
        <f t="shared" si="1"/>
        <v>27.628796999999999</v>
      </c>
      <c r="G21" s="40">
        <f t="shared" si="1"/>
        <v>21.741661000000001</v>
      </c>
    </row>
    <row r="22" spans="1:7" x14ac:dyDescent="0.25">
      <c r="A22" s="5" t="s">
        <v>161</v>
      </c>
      <c r="B22" s="40">
        <f t="shared" si="1"/>
        <v>82.625557000000001</v>
      </c>
      <c r="C22" s="40">
        <f t="shared" si="1"/>
        <v>107.94631800000001</v>
      </c>
      <c r="D22" s="40">
        <f t="shared" si="1"/>
        <v>98.872228000000007</v>
      </c>
      <c r="E22" s="40">
        <f t="shared" si="1"/>
        <v>95.111530999999999</v>
      </c>
      <c r="F22" s="40">
        <f t="shared" si="1"/>
        <v>90.612104000000002</v>
      </c>
      <c r="G22" s="40">
        <f t="shared" si="1"/>
        <v>69.631083000000004</v>
      </c>
    </row>
    <row r="23" spans="1:7" x14ac:dyDescent="0.25">
      <c r="A23" s="5" t="s">
        <v>249</v>
      </c>
      <c r="B23" s="40">
        <f t="shared" si="1"/>
        <v>19.953282999999999</v>
      </c>
      <c r="C23" s="40">
        <f t="shared" si="1"/>
        <v>22.726037000000002</v>
      </c>
      <c r="D23" s="40">
        <f t="shared" si="1"/>
        <v>23.726852999999998</v>
      </c>
      <c r="E23" s="40">
        <f t="shared" si="1"/>
        <v>23.610965</v>
      </c>
      <c r="F23" s="40">
        <f t="shared" si="1"/>
        <v>23.864343000000002</v>
      </c>
      <c r="G23" s="40">
        <f t="shared" si="1"/>
        <v>18.683392000000001</v>
      </c>
    </row>
    <row r="28" spans="1:7" s="30" customFormat="1" x14ac:dyDescent="0.25">
      <c r="B28" s="30">
        <v>2010</v>
      </c>
      <c r="C28" s="30">
        <v>2011</v>
      </c>
      <c r="D28" s="30">
        <v>2012</v>
      </c>
      <c r="E28" s="30">
        <v>2013</v>
      </c>
      <c r="F28" s="30">
        <v>2014</v>
      </c>
      <c r="G28" s="30">
        <v>2015</v>
      </c>
    </row>
    <row r="29" spans="1:7" x14ac:dyDescent="0.25">
      <c r="A29" s="5" t="s">
        <v>162</v>
      </c>
      <c r="B29" s="5">
        <v>3874386</v>
      </c>
      <c r="C29" s="5">
        <v>4289185</v>
      </c>
      <c r="D29" s="5">
        <v>4081796</v>
      </c>
      <c r="E29" s="5">
        <v>4237149</v>
      </c>
      <c r="F29" s="5">
        <v>4529161</v>
      </c>
      <c r="G29" s="5">
        <v>3845775</v>
      </c>
    </row>
    <row r="30" spans="1:7" x14ac:dyDescent="0.25">
      <c r="A30" s="5" t="s">
        <v>163</v>
      </c>
      <c r="B30" s="5">
        <v>4174244</v>
      </c>
      <c r="C30" s="5">
        <v>4569643</v>
      </c>
      <c r="D30" s="5">
        <v>5046401</v>
      </c>
      <c r="E30" s="5">
        <v>4601844</v>
      </c>
      <c r="F30" s="5">
        <v>4774961</v>
      </c>
      <c r="G30" s="5">
        <v>3792166</v>
      </c>
    </row>
    <row r="31" spans="1:7" x14ac:dyDescent="0.25">
      <c r="A31" s="5" t="s">
        <v>166</v>
      </c>
      <c r="B31" s="5">
        <v>1737370</v>
      </c>
      <c r="C31" s="5">
        <v>2372368</v>
      </c>
      <c r="D31" s="5">
        <v>2654044</v>
      </c>
      <c r="E31" s="5">
        <v>2707835</v>
      </c>
      <c r="F31" s="5">
        <v>2717093</v>
      </c>
      <c r="G31" s="5">
        <v>2191438</v>
      </c>
    </row>
    <row r="32" spans="1:7" x14ac:dyDescent="0.25">
      <c r="A32" s="5" t="s">
        <v>167</v>
      </c>
      <c r="B32" s="5">
        <v>1886734</v>
      </c>
      <c r="C32" s="5">
        <v>2408375</v>
      </c>
      <c r="D32" s="5">
        <v>2353543</v>
      </c>
      <c r="E32" s="5">
        <v>2828066</v>
      </c>
      <c r="F32" s="5">
        <v>3001627</v>
      </c>
      <c r="G32" s="5">
        <v>2143624</v>
      </c>
    </row>
    <row r="33" spans="1:7" x14ac:dyDescent="0.25">
      <c r="A33" s="5" t="s">
        <v>168</v>
      </c>
      <c r="B33" s="5">
        <v>2130520</v>
      </c>
      <c r="C33" s="5">
        <v>2429130</v>
      </c>
      <c r="D33" s="5">
        <v>2418663</v>
      </c>
      <c r="E33" s="5">
        <v>2396083</v>
      </c>
      <c r="F33" s="5">
        <v>2286054</v>
      </c>
      <c r="G33" s="5">
        <v>1793476</v>
      </c>
    </row>
    <row r="34" spans="1:7" x14ac:dyDescent="0.25">
      <c r="A34" s="5" t="s">
        <v>244</v>
      </c>
      <c r="B34" s="5">
        <f t="shared" ref="B34:G34" si="2">B38-SUM(B29:B33)</f>
        <v>6150029</v>
      </c>
      <c r="C34" s="5">
        <f t="shared" si="2"/>
        <v>6657336</v>
      </c>
      <c r="D34" s="5">
        <f t="shared" si="2"/>
        <v>7172406</v>
      </c>
      <c r="E34" s="5">
        <f t="shared" si="2"/>
        <v>6839988</v>
      </c>
      <c r="F34" s="5">
        <f t="shared" si="2"/>
        <v>6555447</v>
      </c>
      <c r="G34" s="5">
        <f t="shared" si="2"/>
        <v>4916913</v>
      </c>
    </row>
    <row r="35" spans="1:7" x14ac:dyDescent="0.25">
      <c r="A35" s="5" t="s">
        <v>251</v>
      </c>
      <c r="B35" s="5">
        <f t="shared" ref="B35:G35" si="3">B36-B38</f>
        <v>3376693</v>
      </c>
      <c r="C35" s="5">
        <f t="shared" si="3"/>
        <v>3931846</v>
      </c>
      <c r="D35" s="5">
        <f t="shared" si="3"/>
        <v>3919857</v>
      </c>
      <c r="E35" s="5">
        <f t="shared" si="3"/>
        <v>3765939</v>
      </c>
      <c r="F35" s="5">
        <f t="shared" si="3"/>
        <v>3764454</v>
      </c>
      <c r="G35" s="5">
        <f t="shared" si="3"/>
        <v>3058269</v>
      </c>
    </row>
    <row r="36" spans="1:7" x14ac:dyDescent="0.25">
      <c r="A36" s="5" t="s">
        <v>252</v>
      </c>
      <c r="B36" s="5">
        <v>23329976</v>
      </c>
      <c r="C36" s="5">
        <v>26657883</v>
      </c>
      <c r="D36" s="5">
        <v>27646710</v>
      </c>
      <c r="E36" s="5">
        <v>27376904</v>
      </c>
      <c r="F36" s="5">
        <v>27628797</v>
      </c>
      <c r="G36" s="5">
        <v>21741661</v>
      </c>
    </row>
    <row r="37" spans="1:7" x14ac:dyDescent="0.25">
      <c r="A37" s="5" t="s">
        <v>161</v>
      </c>
      <c r="B37" s="5">
        <v>82625557</v>
      </c>
      <c r="C37" s="5">
        <v>107946318</v>
      </c>
      <c r="D37" s="5">
        <v>98872228</v>
      </c>
      <c r="E37" s="5">
        <v>95111531</v>
      </c>
      <c r="F37" s="5">
        <v>90612104</v>
      </c>
      <c r="G37" s="5">
        <v>69631083</v>
      </c>
    </row>
    <row r="38" spans="1:7" x14ac:dyDescent="0.25">
      <c r="A38" s="5" t="s">
        <v>249</v>
      </c>
      <c r="B38" s="5">
        <v>19953283</v>
      </c>
      <c r="C38" s="5">
        <v>22726037</v>
      </c>
      <c r="D38" s="5">
        <v>23726853</v>
      </c>
      <c r="E38" s="5">
        <v>23610965</v>
      </c>
      <c r="F38" s="5">
        <v>23864343</v>
      </c>
      <c r="G38" s="5">
        <v>18683392</v>
      </c>
    </row>
    <row r="40" spans="1:7" x14ac:dyDescent="0.25">
      <c r="B40" s="30">
        <v>2010</v>
      </c>
      <c r="C40" s="30">
        <v>2011</v>
      </c>
      <c r="D40" s="30">
        <v>2012</v>
      </c>
      <c r="E40" s="30">
        <v>2013</v>
      </c>
      <c r="F40" s="30">
        <v>2014</v>
      </c>
      <c r="G40" s="30">
        <v>2015</v>
      </c>
    </row>
    <row r="41" spans="1:7" x14ac:dyDescent="0.25">
      <c r="A41" s="5" t="s">
        <v>253</v>
      </c>
      <c r="B41" s="45">
        <f>B36/B37</f>
        <v>0.28235786658600076</v>
      </c>
      <c r="C41" s="45">
        <f t="shared" ref="C41:G41" si="4">C36/C37</f>
        <v>0.24695500035489862</v>
      </c>
      <c r="D41" s="45">
        <f t="shared" si="4"/>
        <v>0.27962058263721939</v>
      </c>
      <c r="E41" s="45">
        <f t="shared" si="4"/>
        <v>0.28784000964089201</v>
      </c>
      <c r="F41" s="45">
        <f t="shared" si="4"/>
        <v>0.3049128734501077</v>
      </c>
      <c r="G41" s="45">
        <f t="shared" si="4"/>
        <v>0.31224074168141258</v>
      </c>
    </row>
  </sheetData>
  <hyperlinks>
    <hyperlink ref="A4" r:id="rId1" display="http://comtrade.un.org/"/>
  </hyperlinks>
  <pageMargins left="0.75" right="0.75" top="1" bottom="1" header="0.5" footer="0.5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36.28515625" style="5" customWidth="1"/>
    <col min="2" max="2" width="14.42578125" style="5" bestFit="1" customWidth="1"/>
    <col min="3" max="4" width="14.42578125" style="5" customWidth="1"/>
    <col min="5" max="8" width="14.42578125" style="5" bestFit="1" customWidth="1"/>
    <col min="9" max="13" width="15.85546875" style="5" bestFit="1" customWidth="1"/>
    <col min="14" max="18" width="14.42578125" style="5" bestFit="1" customWidth="1"/>
    <col min="19" max="16384" width="9.140625" style="5"/>
  </cols>
  <sheetData>
    <row r="1" spans="1:14" ht="26.25" x14ac:dyDescent="0.4">
      <c r="A1" s="1" t="s">
        <v>278</v>
      </c>
    </row>
    <row r="2" spans="1:14" x14ac:dyDescent="0.25">
      <c r="B2" s="30">
        <v>2015</v>
      </c>
    </row>
    <row r="3" spans="1:14" x14ac:dyDescent="0.25">
      <c r="B3" s="5" t="s">
        <v>259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5">
      <c r="A4" s="5" t="s">
        <v>255</v>
      </c>
      <c r="B4" s="45">
        <v>0.68316756870324191</v>
      </c>
      <c r="C4" s="45"/>
      <c r="E4" s="45"/>
      <c r="F4" s="45"/>
    </row>
    <row r="5" spans="1:14" x14ac:dyDescent="0.25">
      <c r="A5" s="5" t="s">
        <v>229</v>
      </c>
      <c r="B5" s="45">
        <v>0.57816878308050834</v>
      </c>
      <c r="C5" s="45"/>
      <c r="E5" s="45"/>
      <c r="F5" s="45"/>
    </row>
    <row r="6" spans="1:14" x14ac:dyDescent="0.25">
      <c r="A6" s="5" t="s">
        <v>120</v>
      </c>
      <c r="B6" s="45">
        <v>0.46038399120859524</v>
      </c>
      <c r="C6" s="45"/>
      <c r="E6" s="45"/>
      <c r="F6" s="45"/>
    </row>
    <row r="7" spans="1:14" x14ac:dyDescent="0.25">
      <c r="A7" s="5" t="s">
        <v>257</v>
      </c>
      <c r="B7" s="45">
        <v>0.289285486470718</v>
      </c>
      <c r="C7" s="45"/>
      <c r="E7" s="45"/>
      <c r="F7" s="45"/>
    </row>
    <row r="8" spans="1:14" x14ac:dyDescent="0.25">
      <c r="A8" s="5" t="s">
        <v>258</v>
      </c>
      <c r="B8" s="45">
        <v>0.21380063983368794</v>
      </c>
      <c r="C8" s="45"/>
      <c r="E8" s="45"/>
      <c r="F8" s="45"/>
    </row>
    <row r="9" spans="1:14" x14ac:dyDescent="0.25">
      <c r="A9" s="5" t="s">
        <v>256</v>
      </c>
      <c r="B9" s="45">
        <v>8.1511562825468648E-2</v>
      </c>
      <c r="C9" s="45"/>
      <c r="E9" s="45"/>
      <c r="F9" s="45"/>
    </row>
    <row r="10" spans="1:14" x14ac:dyDescent="0.25">
      <c r="A10" s="5" t="s">
        <v>254</v>
      </c>
      <c r="B10" s="45">
        <v>0.26831970909984271</v>
      </c>
      <c r="C10" s="45"/>
      <c r="E10" s="45"/>
      <c r="F10" s="45"/>
    </row>
    <row r="11" spans="1:14" x14ac:dyDescent="0.25">
      <c r="E11" s="45"/>
      <c r="F11" s="45"/>
    </row>
    <row r="12" spans="1:14" x14ac:dyDescent="0.25">
      <c r="A12" s="5" t="s">
        <v>260</v>
      </c>
      <c r="B12" s="45">
        <v>0.39948255624681756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7"/>
  <sheetViews>
    <sheetView zoomScale="53" zoomScaleNormal="53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21" sqref="A21"/>
    </sheetView>
  </sheetViews>
  <sheetFormatPr defaultRowHeight="15" x14ac:dyDescent="0.25"/>
  <cols>
    <col min="1" max="1" width="17.7109375" style="24" customWidth="1"/>
    <col min="2" max="6" width="13.28515625" style="24" customWidth="1"/>
    <col min="7" max="7" width="14.85546875" style="5" bestFit="1" customWidth="1"/>
    <col min="8" max="12" width="12.5703125" style="25" customWidth="1"/>
    <col min="13" max="13" width="12.140625" style="27" customWidth="1"/>
    <col min="14" max="17" width="13" style="25" customWidth="1"/>
    <col min="18" max="18" width="14.85546875" style="27" bestFit="1" customWidth="1"/>
    <col min="19" max="19" width="14.85546875" style="25" customWidth="1"/>
    <col min="20" max="22" width="14.85546875" style="25" bestFit="1" customWidth="1"/>
    <col min="23" max="23" width="14.85546875" style="25" customWidth="1"/>
    <col min="24" max="26" width="14.85546875" style="25" bestFit="1" customWidth="1"/>
    <col min="27" max="27" width="14.85546875" style="25" customWidth="1"/>
    <col min="28" max="30" width="14.85546875" style="25" bestFit="1" customWidth="1"/>
    <col min="31" max="31" width="14.85546875" style="25" customWidth="1"/>
    <col min="32" max="34" width="14.85546875" style="25" bestFit="1" customWidth="1"/>
    <col min="35" max="35" width="14.85546875" style="25" customWidth="1"/>
    <col min="36" max="38" width="14.85546875" style="25" bestFit="1" customWidth="1"/>
    <col min="39" max="39" width="14.85546875" style="25" customWidth="1"/>
    <col min="40" max="42" width="14.85546875" style="25" bestFit="1" customWidth="1"/>
    <col min="43" max="43" width="14.85546875" style="25" customWidth="1"/>
    <col min="44" max="44" width="14.85546875" style="28" bestFit="1" customWidth="1"/>
    <col min="45" max="46" width="14.85546875" style="25" bestFit="1" customWidth="1"/>
    <col min="47" max="47" width="14.85546875" style="25" customWidth="1"/>
    <col min="48" max="49" width="14.85546875" style="25" bestFit="1" customWidth="1"/>
    <col min="50" max="50" width="14.85546875" style="28" bestFit="1" customWidth="1"/>
    <col min="51" max="51" width="14.85546875" style="25" customWidth="1"/>
    <col min="52" max="54" width="14.85546875" style="25" bestFit="1" customWidth="1"/>
    <col min="55" max="55" width="14.85546875" style="25" customWidth="1"/>
    <col min="56" max="58" width="14.85546875" style="25" bestFit="1" customWidth="1"/>
    <col min="59" max="59" width="14.85546875" style="25" customWidth="1"/>
    <col min="60" max="62" width="14.85546875" style="25" bestFit="1" customWidth="1"/>
    <col min="63" max="63" width="14.85546875" style="25" customWidth="1"/>
    <col min="64" max="66" width="14.85546875" style="25" bestFit="1" customWidth="1"/>
    <col min="67" max="67" width="14.85546875" style="25" customWidth="1"/>
    <col min="68" max="70" width="14.85546875" style="25" bestFit="1" customWidth="1"/>
    <col min="71" max="71" width="14.85546875" style="25" customWidth="1"/>
    <col min="72" max="74" width="14.85546875" style="25" bestFit="1" customWidth="1"/>
    <col min="75" max="75" width="14.85546875" style="25" customWidth="1"/>
    <col min="76" max="78" width="14.85546875" style="25" bestFit="1" customWidth="1"/>
    <col min="79" max="79" width="14.85546875" style="25" customWidth="1"/>
    <col min="80" max="16384" width="9.140625" style="25"/>
  </cols>
  <sheetData>
    <row r="1" spans="1:79" ht="26.25" x14ac:dyDescent="0.4">
      <c r="A1" s="1" t="s">
        <v>36</v>
      </c>
      <c r="M1" s="26"/>
    </row>
    <row r="2" spans="1:79" x14ac:dyDescent="0.25">
      <c r="M2" s="26"/>
    </row>
    <row r="3" spans="1:79" x14ac:dyDescent="0.25">
      <c r="A3" s="25"/>
      <c r="B3" s="5"/>
      <c r="C3" s="5"/>
      <c r="D3" s="5"/>
      <c r="E3" s="5"/>
      <c r="F3" s="5"/>
      <c r="H3" s="5"/>
      <c r="I3" s="5"/>
      <c r="J3" s="5"/>
      <c r="K3" s="5"/>
      <c r="L3" s="5"/>
      <c r="M3" s="5"/>
      <c r="N3" s="5"/>
      <c r="O3" s="5"/>
      <c r="P3" s="5"/>
      <c r="Q3" s="5"/>
      <c r="R3" s="29"/>
      <c r="AR3" s="25"/>
      <c r="AX3" s="25"/>
      <c r="BA3" s="28"/>
      <c r="BF3" s="28"/>
    </row>
    <row r="4" spans="1:79" x14ac:dyDescent="0.25">
      <c r="B4" s="5" t="s">
        <v>37</v>
      </c>
      <c r="C4" s="5" t="s">
        <v>38</v>
      </c>
      <c r="D4" s="5" t="s">
        <v>39</v>
      </c>
      <c r="E4" s="30" t="s">
        <v>40</v>
      </c>
      <c r="F4" s="30" t="s">
        <v>41</v>
      </c>
      <c r="H4" s="5"/>
      <c r="I4" s="5"/>
      <c r="J4" s="5"/>
      <c r="K4" s="30"/>
      <c r="L4" s="30"/>
      <c r="M4" s="5"/>
      <c r="N4" s="5"/>
      <c r="O4" s="5"/>
      <c r="P4" s="30"/>
      <c r="Q4" s="30"/>
      <c r="AR4" s="25"/>
      <c r="AX4" s="25"/>
      <c r="BA4" s="28"/>
      <c r="BF4" s="28"/>
    </row>
    <row r="5" spans="1:79" x14ac:dyDescent="0.25">
      <c r="A5" s="24" t="s">
        <v>42</v>
      </c>
      <c r="B5" s="31">
        <v>108.01543532123735</v>
      </c>
      <c r="C5" s="31">
        <v>118.7808532897085</v>
      </c>
      <c r="D5" s="31">
        <v>121.34576830904223</v>
      </c>
      <c r="E5" s="31">
        <v>121.45414500000001</v>
      </c>
      <c r="F5" s="31">
        <v>124.09131114663892</v>
      </c>
      <c r="M5" s="32"/>
      <c r="N5" s="32"/>
      <c r="O5" s="32"/>
      <c r="P5" s="32"/>
      <c r="Q5" s="32"/>
      <c r="R5" s="33"/>
      <c r="S5" s="34"/>
      <c r="T5" s="34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6"/>
      <c r="BB5" s="35"/>
      <c r="BC5" s="35"/>
      <c r="BD5" s="35"/>
      <c r="BE5" s="35"/>
      <c r="BF5" s="36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</row>
    <row r="6" spans="1:79" x14ac:dyDescent="0.25">
      <c r="A6" s="24" t="s">
        <v>43</v>
      </c>
      <c r="B6" s="31">
        <v>83.404691783048534</v>
      </c>
      <c r="C6" s="31">
        <v>85.87223402286007</v>
      </c>
      <c r="D6" s="31">
        <v>78.711536944490149</v>
      </c>
      <c r="E6" s="31">
        <v>79.863512</v>
      </c>
      <c r="F6" s="31">
        <v>81.18360183089537</v>
      </c>
      <c r="M6" s="37"/>
      <c r="N6" s="35"/>
      <c r="O6" s="35"/>
      <c r="P6" s="35"/>
      <c r="Q6" s="35"/>
      <c r="R6" s="33"/>
      <c r="S6" s="34"/>
      <c r="T6" s="34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6"/>
      <c r="BB6" s="35"/>
      <c r="BC6" s="35"/>
      <c r="BD6" s="35"/>
      <c r="BE6" s="35"/>
      <c r="BF6" s="36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</row>
    <row r="7" spans="1:79" x14ac:dyDescent="0.25">
      <c r="A7" s="24" t="s">
        <v>44</v>
      </c>
      <c r="B7" s="31">
        <v>65.826718251207637</v>
      </c>
      <c r="C7" s="31">
        <v>70.780525641369593</v>
      </c>
      <c r="D7" s="31">
        <v>72.088300935862492</v>
      </c>
      <c r="E7" s="31">
        <v>73.458614000000011</v>
      </c>
      <c r="F7" s="31">
        <v>76.079880273997006</v>
      </c>
      <c r="M7" s="38"/>
      <c r="N7" s="35"/>
      <c r="O7" s="35"/>
      <c r="P7" s="35"/>
      <c r="Q7" s="35"/>
      <c r="R7" s="33"/>
      <c r="S7" s="34"/>
      <c r="T7" s="34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6"/>
      <c r="BB7" s="35"/>
      <c r="BC7" s="35"/>
      <c r="BD7" s="35"/>
      <c r="BE7" s="35"/>
      <c r="BF7" s="36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</row>
    <row r="8" spans="1:79" x14ac:dyDescent="0.25">
      <c r="A8" s="24" t="s">
        <v>45</v>
      </c>
      <c r="B8" s="31">
        <v>64.582543599876118</v>
      </c>
      <c r="C8" s="31">
        <v>68.114071033137208</v>
      </c>
      <c r="D8" s="31">
        <v>73.041291943016404</v>
      </c>
      <c r="E8" s="31">
        <v>68.283246000000005</v>
      </c>
      <c r="F8" s="31">
        <v>73.781432423041196</v>
      </c>
      <c r="M8" s="39"/>
      <c r="N8" s="32"/>
      <c r="O8" s="32"/>
      <c r="P8" s="32"/>
      <c r="Q8" s="32"/>
      <c r="R8" s="33"/>
      <c r="S8" s="34"/>
      <c r="T8" s="34"/>
      <c r="U8" s="34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6"/>
      <c r="BB8" s="35"/>
      <c r="BC8" s="35"/>
      <c r="BD8" s="35"/>
      <c r="BE8" s="35"/>
      <c r="BF8" s="36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</row>
    <row r="9" spans="1:79" x14ac:dyDescent="0.25">
      <c r="A9" s="24" t="s">
        <v>46</v>
      </c>
      <c r="B9" s="31">
        <v>31.438157837582629</v>
      </c>
      <c r="C9" s="31">
        <v>33.540940717658167</v>
      </c>
      <c r="D9" s="31">
        <v>28.164860349386213</v>
      </c>
      <c r="E9" s="31">
        <v>32.90907</v>
      </c>
      <c r="F9" s="31">
        <v>34.007074853635508</v>
      </c>
      <c r="M9" s="32"/>
      <c r="N9" s="32"/>
      <c r="O9" s="32"/>
      <c r="P9" s="32"/>
      <c r="Q9" s="32"/>
      <c r="R9" s="33"/>
      <c r="S9" s="34"/>
      <c r="T9" s="34"/>
      <c r="U9" s="34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6"/>
      <c r="BB9" s="35"/>
      <c r="BC9" s="35"/>
      <c r="BD9" s="35"/>
      <c r="BE9" s="35"/>
      <c r="BF9" s="36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79" x14ac:dyDescent="0.25">
      <c r="A10" s="5" t="s">
        <v>47</v>
      </c>
      <c r="B10" s="31">
        <v>22.220903716393668</v>
      </c>
      <c r="C10" s="31">
        <v>23.423855962039557</v>
      </c>
      <c r="D10" s="31">
        <v>23.414718310658888</v>
      </c>
      <c r="E10" s="31">
        <v>25.063601999999999</v>
      </c>
      <c r="F10" s="31">
        <v>23.921947620460639</v>
      </c>
      <c r="M10" s="38"/>
      <c r="N10" s="35"/>
      <c r="O10" s="35"/>
      <c r="P10" s="35"/>
      <c r="Q10" s="35"/>
      <c r="R10" s="33"/>
      <c r="S10" s="34"/>
      <c r="T10" s="34"/>
      <c r="U10" s="34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6"/>
      <c r="BB10" s="35"/>
      <c r="BC10" s="35"/>
      <c r="BD10" s="35"/>
      <c r="BE10" s="35"/>
      <c r="BF10" s="36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</row>
    <row r="11" spans="1:79" x14ac:dyDescent="0.25">
      <c r="A11" s="24" t="s">
        <v>48</v>
      </c>
      <c r="B11" s="31">
        <v>24.06871380180597</v>
      </c>
      <c r="C11" s="31">
        <v>26.128655847214677</v>
      </c>
      <c r="D11" s="31">
        <v>24.635198513393288</v>
      </c>
      <c r="E11" s="31">
        <v>24.609085</v>
      </c>
      <c r="F11" s="31">
        <v>25.180739962238427</v>
      </c>
      <c r="M11" s="37"/>
      <c r="N11" s="35"/>
      <c r="O11" s="35"/>
      <c r="P11" s="35"/>
      <c r="Q11" s="35"/>
      <c r="R11" s="33"/>
      <c r="S11" s="34"/>
      <c r="T11" s="34"/>
      <c r="U11" s="34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6"/>
      <c r="BB11" s="35"/>
      <c r="BC11" s="35"/>
      <c r="BD11" s="35"/>
      <c r="BE11" s="35"/>
      <c r="BF11" s="36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</row>
    <row r="12" spans="1:79" x14ac:dyDescent="0.25">
      <c r="A12" s="24" t="s">
        <v>49</v>
      </c>
      <c r="B12" s="31">
        <v>13.747364051967558</v>
      </c>
      <c r="C12" s="31">
        <v>14.143266293781915</v>
      </c>
      <c r="D12" s="31">
        <v>13.952141073595676</v>
      </c>
      <c r="E12" s="31">
        <v>15.148949</v>
      </c>
      <c r="F12" s="31">
        <v>14.780350361069393</v>
      </c>
      <c r="M12" s="38"/>
      <c r="N12" s="35"/>
      <c r="O12" s="35"/>
      <c r="P12" s="35"/>
      <c r="Q12" s="35"/>
      <c r="R12" s="33"/>
      <c r="S12" s="34"/>
      <c r="T12" s="34"/>
      <c r="U12" s="34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6"/>
      <c r="BB12" s="35"/>
      <c r="BC12" s="35"/>
      <c r="BD12" s="35"/>
      <c r="BE12" s="35"/>
      <c r="BF12" s="36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</row>
    <row r="13" spans="1:79" x14ac:dyDescent="0.25">
      <c r="A13" s="24" t="s">
        <v>50</v>
      </c>
      <c r="B13" s="31">
        <v>15.041210101213174</v>
      </c>
      <c r="C13" s="31">
        <v>14.84677616221837</v>
      </c>
      <c r="D13" s="31">
        <v>14.757037421143849</v>
      </c>
      <c r="E13" s="31">
        <v>14.383126000000001</v>
      </c>
      <c r="F13" s="31">
        <v>14.732109993067592</v>
      </c>
      <c r="M13" s="39"/>
      <c r="N13" s="32"/>
      <c r="O13" s="32"/>
      <c r="P13" s="32"/>
      <c r="Q13" s="32"/>
      <c r="R13" s="33"/>
      <c r="S13" s="34"/>
      <c r="T13" s="34"/>
      <c r="U13" s="34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6"/>
      <c r="BB13" s="35"/>
      <c r="BC13" s="35"/>
      <c r="BD13" s="35"/>
      <c r="BE13" s="35"/>
      <c r="BF13" s="36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</row>
    <row r="14" spans="1:79" x14ac:dyDescent="0.25">
      <c r="A14" s="24" t="s">
        <v>51</v>
      </c>
      <c r="B14" s="31">
        <v>14.6117480938263</v>
      </c>
      <c r="C14" s="31">
        <v>13.556799930240668</v>
      </c>
      <c r="D14" s="31">
        <v>13.642723310080221</v>
      </c>
      <c r="E14" s="31">
        <v>13.685684999999999</v>
      </c>
      <c r="F14" s="31">
        <v>13.728646689919772</v>
      </c>
      <c r="M14" s="32"/>
      <c r="N14" s="32"/>
      <c r="O14" s="32"/>
      <c r="P14" s="32"/>
      <c r="Q14" s="32"/>
      <c r="R14" s="33"/>
      <c r="S14" s="34"/>
      <c r="T14" s="34"/>
      <c r="U14" s="34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6"/>
      <c r="BB14" s="35"/>
      <c r="BC14" s="35"/>
      <c r="BD14" s="35"/>
      <c r="BE14" s="35"/>
      <c r="BF14" s="36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</row>
    <row r="15" spans="1:79" x14ac:dyDescent="0.25">
      <c r="A15" s="24" t="s">
        <v>52</v>
      </c>
      <c r="B15" s="31">
        <v>14.192635143373034</v>
      </c>
      <c r="C15" s="31">
        <v>14.663572299057071</v>
      </c>
      <c r="D15" s="31">
        <v>13.070562613529228</v>
      </c>
      <c r="E15" s="31">
        <v>12.982460999999999</v>
      </c>
      <c r="F15" s="31">
        <v>13.431434831608085</v>
      </c>
      <c r="M15" s="37"/>
      <c r="N15" s="35"/>
      <c r="O15" s="35"/>
      <c r="P15" s="35"/>
      <c r="Q15" s="35"/>
      <c r="R15" s="33"/>
      <c r="S15" s="34"/>
      <c r="T15" s="34"/>
      <c r="U15" s="34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6"/>
      <c r="BB15" s="35"/>
      <c r="BC15" s="35"/>
      <c r="BD15" s="35"/>
      <c r="BE15" s="35"/>
      <c r="BF15" s="36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</row>
    <row r="16" spans="1:79" x14ac:dyDescent="0.25">
      <c r="A16" s="24" t="s">
        <v>53</v>
      </c>
      <c r="B16" s="31">
        <v>4.8166574223632805</v>
      </c>
      <c r="C16" s="31">
        <v>7.2217294348144536</v>
      </c>
      <c r="D16" s="31">
        <v>6.3179955371093754</v>
      </c>
      <c r="E16" s="31">
        <v>6.6697189999999997</v>
      </c>
      <c r="F16" s="31">
        <v>6.7283395771484393</v>
      </c>
      <c r="M16" s="32"/>
      <c r="N16" s="32"/>
      <c r="O16" s="32"/>
      <c r="P16" s="32"/>
      <c r="Q16" s="32"/>
      <c r="R16" s="33"/>
      <c r="S16" s="34"/>
      <c r="T16" s="34"/>
      <c r="U16" s="34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6"/>
      <c r="BB16" s="35"/>
      <c r="BC16" s="35"/>
      <c r="BD16" s="35"/>
      <c r="BE16" s="35"/>
      <c r="BF16" s="36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</row>
    <row r="17" spans="1:79" x14ac:dyDescent="0.25">
      <c r="A17" s="24" t="s">
        <v>54</v>
      </c>
      <c r="B17" s="31">
        <v>3.82268380787837</v>
      </c>
      <c r="C17" s="31">
        <v>4.4652792328956465</v>
      </c>
      <c r="D17" s="31">
        <v>4.0276059709744301</v>
      </c>
      <c r="E17" s="31">
        <v>3.6607699999999999</v>
      </c>
      <c r="F17" s="31">
        <v>3.7126330165860404</v>
      </c>
      <c r="M17" s="32"/>
      <c r="N17" s="32"/>
      <c r="O17" s="32"/>
      <c r="P17" s="32"/>
      <c r="Q17" s="32"/>
      <c r="R17" s="33"/>
      <c r="S17" s="34"/>
      <c r="T17" s="34"/>
      <c r="U17" s="34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6"/>
      <c r="BB17" s="35"/>
      <c r="BC17" s="35"/>
      <c r="BD17" s="35"/>
      <c r="BE17" s="35"/>
      <c r="BF17" s="36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</row>
    <row r="18" spans="1:79" x14ac:dyDescent="0.25">
      <c r="A18" s="24" t="s">
        <v>55</v>
      </c>
      <c r="B18" s="31">
        <v>17.836839702127666</v>
      </c>
      <c r="C18" s="31">
        <v>15.894448127659574</v>
      </c>
      <c r="D18" s="31">
        <v>15.47399141489362</v>
      </c>
      <c r="E18" s="31">
        <v>13.916525</v>
      </c>
      <c r="F18" s="31">
        <v>14.615312212765959</v>
      </c>
      <c r="M18" s="39"/>
      <c r="N18" s="32"/>
      <c r="O18" s="32"/>
      <c r="P18" s="32"/>
      <c r="Q18" s="32"/>
      <c r="R18" s="33"/>
      <c r="S18" s="34"/>
      <c r="T18" s="34"/>
      <c r="U18" s="34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6"/>
      <c r="BB18" s="35"/>
      <c r="BC18" s="35"/>
      <c r="BD18" s="35"/>
      <c r="BE18" s="35"/>
      <c r="BF18" s="36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</row>
    <row r="19" spans="1:79" x14ac:dyDescent="0.25">
      <c r="A19" s="24" t="s">
        <v>56</v>
      </c>
      <c r="B19" s="31">
        <v>478.2797126974711</v>
      </c>
      <c r="C19" s="31">
        <v>508.77458701217603</v>
      </c>
      <c r="D19" s="31">
        <v>500.40034691539194</v>
      </c>
      <c r="E19" s="31">
        <v>506.08850999999999</v>
      </c>
      <c r="F19" s="31">
        <v>516.51680898844825</v>
      </c>
      <c r="M19" s="32"/>
      <c r="N19" s="32"/>
      <c r="O19" s="32"/>
      <c r="P19" s="32"/>
      <c r="Q19" s="32"/>
      <c r="R19" s="33"/>
      <c r="S19" s="34"/>
      <c r="T19" s="34"/>
      <c r="U19" s="34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6"/>
      <c r="BB19" s="35"/>
      <c r="BC19" s="35"/>
      <c r="BD19" s="35"/>
      <c r="BE19" s="35"/>
      <c r="BF19" s="36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</row>
    <row r="20" spans="1:79" x14ac:dyDescent="0.25">
      <c r="M20" s="38"/>
      <c r="N20" s="35"/>
      <c r="O20" s="35"/>
      <c r="P20" s="35"/>
      <c r="Q20" s="35"/>
      <c r="R20" s="33"/>
      <c r="S20" s="34"/>
      <c r="T20" s="34"/>
      <c r="U20" s="34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6"/>
      <c r="BB20" s="35"/>
      <c r="BC20" s="35"/>
      <c r="BD20" s="35"/>
      <c r="BE20" s="35"/>
      <c r="BF20" s="36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</row>
    <row r="21" spans="1:79" x14ac:dyDescent="0.25">
      <c r="A21" s="24" t="s">
        <v>261</v>
      </c>
      <c r="M21" s="38"/>
      <c r="N21" s="35"/>
      <c r="O21" s="35"/>
      <c r="P21" s="35"/>
      <c r="Q21" s="35"/>
      <c r="R21" s="33"/>
      <c r="S21" s="34"/>
      <c r="T21" s="34"/>
      <c r="U21" s="34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6"/>
      <c r="BB21" s="35"/>
      <c r="BC21" s="35"/>
      <c r="BD21" s="35"/>
      <c r="BE21" s="35"/>
      <c r="BF21" s="36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</row>
    <row r="22" spans="1:79" x14ac:dyDescent="0.25">
      <c r="M22" s="38"/>
      <c r="N22" s="35"/>
      <c r="O22" s="35"/>
      <c r="P22" s="35"/>
      <c r="Q22" s="35"/>
      <c r="R22" s="33"/>
      <c r="S22" s="34"/>
      <c r="T22" s="34"/>
      <c r="U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6"/>
      <c r="BB22" s="35"/>
      <c r="BC22" s="35"/>
      <c r="BD22" s="35"/>
      <c r="BE22" s="35"/>
      <c r="BF22" s="36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</row>
    <row r="23" spans="1:79" x14ac:dyDescent="0.25">
      <c r="M23" s="38"/>
      <c r="N23" s="35"/>
      <c r="O23" s="35"/>
      <c r="P23" s="35"/>
      <c r="Q23" s="35"/>
      <c r="R23" s="33"/>
      <c r="S23" s="34"/>
      <c r="T23" s="34"/>
      <c r="U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6"/>
      <c r="BB23" s="35"/>
      <c r="BC23" s="35"/>
      <c r="BD23" s="35"/>
      <c r="BE23" s="35"/>
      <c r="BF23" s="36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</row>
    <row r="24" spans="1:79" x14ac:dyDescent="0.25">
      <c r="M24" s="38"/>
      <c r="N24" s="35"/>
      <c r="O24" s="35"/>
      <c r="P24" s="35"/>
      <c r="Q24" s="35"/>
      <c r="R24" s="33"/>
      <c r="S24" s="34"/>
      <c r="T24" s="34"/>
      <c r="U24" s="34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6"/>
      <c r="BB24" s="35"/>
      <c r="BC24" s="35"/>
      <c r="BD24" s="35"/>
      <c r="BE24" s="35"/>
      <c r="BF24" s="36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</row>
    <row r="25" spans="1:79" x14ac:dyDescent="0.25">
      <c r="M25" s="38"/>
      <c r="N25" s="35"/>
      <c r="O25" s="35"/>
      <c r="P25" s="35"/>
      <c r="Q25" s="35"/>
      <c r="R25" s="33"/>
      <c r="S25" s="34"/>
      <c r="T25" s="34"/>
      <c r="U25" s="34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6"/>
      <c r="BB25" s="35"/>
      <c r="BC25" s="35"/>
      <c r="BD25" s="35"/>
      <c r="BE25" s="35"/>
      <c r="BF25" s="36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</row>
    <row r="26" spans="1:79" x14ac:dyDescent="0.25">
      <c r="M26" s="38"/>
      <c r="N26" s="35"/>
      <c r="O26" s="35"/>
      <c r="P26" s="35"/>
      <c r="Q26" s="35"/>
      <c r="R26" s="33"/>
      <c r="S26" s="34"/>
      <c r="T26" s="34"/>
      <c r="U26" s="34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6"/>
      <c r="BB26" s="35"/>
      <c r="BC26" s="35"/>
      <c r="BD26" s="35"/>
      <c r="BE26" s="35"/>
      <c r="BF26" s="36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</row>
    <row r="27" spans="1:79" x14ac:dyDescent="0.25">
      <c r="M27" s="38"/>
      <c r="N27" s="35"/>
      <c r="O27" s="35"/>
      <c r="P27" s="35"/>
      <c r="Q27" s="35"/>
      <c r="R27" s="33"/>
      <c r="S27" s="34"/>
      <c r="T27" s="34"/>
      <c r="U27" s="34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6"/>
      <c r="BB27" s="35"/>
      <c r="BC27" s="35"/>
      <c r="BD27" s="35"/>
      <c r="BE27" s="35"/>
      <c r="BF27" s="36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</row>
    <row r="28" spans="1:79" x14ac:dyDescent="0.25">
      <c r="M28" s="38"/>
      <c r="N28" s="35"/>
      <c r="O28" s="35"/>
      <c r="P28" s="35"/>
      <c r="Q28" s="35"/>
      <c r="R28" s="33"/>
      <c r="S28" s="34"/>
      <c r="T28" s="34"/>
      <c r="U28" s="34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6"/>
      <c r="BB28" s="35"/>
      <c r="BC28" s="35"/>
      <c r="BD28" s="35"/>
      <c r="BE28" s="35"/>
      <c r="BF28" s="36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</row>
    <row r="29" spans="1:79" x14ac:dyDescent="0.25">
      <c r="M29" s="38"/>
      <c r="N29" s="35"/>
      <c r="O29" s="35"/>
      <c r="P29" s="35"/>
      <c r="Q29" s="35"/>
      <c r="R29" s="33"/>
      <c r="S29" s="34"/>
      <c r="T29" s="34"/>
      <c r="U29" s="34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6"/>
      <c r="BB29" s="35"/>
      <c r="BC29" s="35"/>
      <c r="BD29" s="35"/>
      <c r="BE29" s="35"/>
      <c r="BF29" s="36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</row>
    <row r="30" spans="1:79" x14ac:dyDescent="0.25">
      <c r="M30" s="38"/>
      <c r="N30" s="35"/>
      <c r="O30" s="35"/>
      <c r="P30" s="35"/>
      <c r="Q30" s="35"/>
      <c r="R30" s="33"/>
      <c r="S30" s="34"/>
      <c r="T30" s="34"/>
      <c r="U30" s="34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6"/>
      <c r="BB30" s="35"/>
      <c r="BC30" s="35"/>
      <c r="BD30" s="35"/>
      <c r="BE30" s="35"/>
      <c r="BF30" s="36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</row>
    <row r="31" spans="1:79" x14ac:dyDescent="0.25">
      <c r="M31" s="38"/>
      <c r="N31" s="35"/>
      <c r="O31" s="35"/>
      <c r="P31" s="35"/>
      <c r="Q31" s="35"/>
      <c r="R31" s="33"/>
      <c r="S31" s="34"/>
      <c r="T31" s="34"/>
      <c r="U31" s="34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6"/>
      <c r="BB31" s="35"/>
      <c r="BC31" s="35"/>
      <c r="BD31" s="35"/>
      <c r="BE31" s="35"/>
      <c r="BF31" s="36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</row>
    <row r="32" spans="1:79" x14ac:dyDescent="0.25">
      <c r="M32" s="38"/>
      <c r="N32" s="35"/>
      <c r="O32" s="35"/>
      <c r="P32" s="35"/>
      <c r="Q32" s="35"/>
      <c r="R32" s="33"/>
      <c r="S32" s="34"/>
      <c r="T32" s="34"/>
      <c r="U32" s="34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6"/>
      <c r="BB32" s="35"/>
      <c r="BC32" s="35"/>
      <c r="BD32" s="35"/>
      <c r="BE32" s="35"/>
      <c r="BF32" s="36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</row>
    <row r="33" spans="13:79" x14ac:dyDescent="0.25">
      <c r="M33" s="38"/>
      <c r="N33" s="35"/>
      <c r="O33" s="35"/>
      <c r="P33" s="35"/>
      <c r="Q33" s="35"/>
      <c r="R33" s="33"/>
      <c r="S33" s="34"/>
      <c r="T33" s="34"/>
      <c r="U33" s="34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6"/>
      <c r="BB33" s="35"/>
      <c r="BC33" s="35"/>
      <c r="BD33" s="35"/>
      <c r="BE33" s="35"/>
      <c r="BF33" s="36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</row>
    <row r="34" spans="13:79" x14ac:dyDescent="0.25">
      <c r="M34" s="38"/>
      <c r="N34" s="35"/>
      <c r="O34" s="35"/>
      <c r="P34" s="35"/>
      <c r="Q34" s="35"/>
      <c r="R34" s="33"/>
      <c r="S34" s="34"/>
      <c r="T34" s="34"/>
      <c r="U34" s="34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6"/>
      <c r="BB34" s="35"/>
      <c r="BC34" s="35"/>
      <c r="BD34" s="35"/>
      <c r="BE34" s="35"/>
      <c r="BF34" s="36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</row>
    <row r="35" spans="13:79" x14ac:dyDescent="0.25">
      <c r="M35" s="38"/>
      <c r="N35" s="35"/>
      <c r="O35" s="35"/>
      <c r="P35" s="35"/>
      <c r="Q35" s="35"/>
      <c r="R35" s="33"/>
      <c r="S35" s="34"/>
      <c r="T35" s="34"/>
      <c r="U35" s="34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6"/>
      <c r="BB35" s="35"/>
      <c r="BC35" s="35"/>
      <c r="BD35" s="35"/>
      <c r="BE35" s="35"/>
      <c r="BF35" s="36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</row>
    <row r="36" spans="13:79" x14ac:dyDescent="0.25">
      <c r="M36" s="38"/>
      <c r="N36" s="35"/>
      <c r="O36" s="35"/>
      <c r="P36" s="35"/>
      <c r="Q36" s="35"/>
      <c r="R36" s="33"/>
      <c r="S36" s="34"/>
      <c r="T36" s="34"/>
      <c r="U36" s="34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6"/>
      <c r="BB36" s="35"/>
      <c r="BC36" s="35"/>
      <c r="BD36" s="35"/>
      <c r="BE36" s="35"/>
      <c r="BF36" s="36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</row>
    <row r="37" spans="13:79" x14ac:dyDescent="0.25">
      <c r="M37" s="38"/>
      <c r="N37" s="35"/>
      <c r="O37" s="35"/>
      <c r="P37" s="35"/>
      <c r="Q37" s="35"/>
      <c r="R37" s="33"/>
      <c r="S37" s="34"/>
      <c r="T37" s="34"/>
      <c r="U37" s="34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6"/>
      <c r="BB37" s="35"/>
      <c r="BC37" s="35"/>
      <c r="BD37" s="35"/>
      <c r="BE37" s="35"/>
      <c r="BF37" s="36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</row>
    <row r="38" spans="13:79" x14ac:dyDescent="0.25">
      <c r="M38" s="38"/>
      <c r="N38" s="35"/>
      <c r="O38" s="35"/>
      <c r="P38" s="35"/>
      <c r="Q38" s="35"/>
      <c r="R38" s="33"/>
      <c r="S38" s="34"/>
      <c r="T38" s="34"/>
      <c r="U38" s="34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6"/>
      <c r="BB38" s="35"/>
      <c r="BC38" s="35"/>
      <c r="BD38" s="35"/>
      <c r="BE38" s="35"/>
      <c r="BF38" s="36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</row>
    <row r="39" spans="13:79" x14ac:dyDescent="0.25">
      <c r="M39" s="38"/>
      <c r="N39" s="35"/>
      <c r="O39" s="35"/>
      <c r="P39" s="35"/>
      <c r="Q39" s="35"/>
      <c r="R39" s="33"/>
      <c r="S39" s="34"/>
      <c r="T39" s="34"/>
      <c r="U39" s="34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6"/>
      <c r="BB39" s="35"/>
      <c r="BC39" s="35"/>
      <c r="BD39" s="35"/>
      <c r="BE39" s="35"/>
      <c r="BF39" s="36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</row>
    <row r="40" spans="13:79" x14ac:dyDescent="0.25">
      <c r="M40" s="38"/>
      <c r="N40" s="35"/>
      <c r="O40" s="35"/>
      <c r="P40" s="35"/>
      <c r="Q40" s="35"/>
      <c r="R40" s="33"/>
      <c r="S40" s="34"/>
      <c r="T40" s="34"/>
      <c r="U40" s="34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6"/>
      <c r="BB40" s="35"/>
      <c r="BC40" s="35"/>
      <c r="BD40" s="35"/>
      <c r="BE40" s="35"/>
      <c r="BF40" s="36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</row>
    <row r="41" spans="13:79" x14ac:dyDescent="0.25">
      <c r="M41" s="38"/>
      <c r="N41" s="35"/>
      <c r="O41" s="35"/>
      <c r="P41" s="35"/>
      <c r="Q41" s="35"/>
      <c r="R41" s="33"/>
      <c r="S41" s="34"/>
      <c r="T41" s="34"/>
      <c r="U41" s="34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6"/>
      <c r="BB41" s="35"/>
      <c r="BC41" s="35"/>
      <c r="BD41" s="35"/>
      <c r="BE41" s="35"/>
      <c r="BF41" s="36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</row>
    <row r="42" spans="13:79" x14ac:dyDescent="0.25">
      <c r="M42" s="38"/>
      <c r="N42" s="35"/>
      <c r="O42" s="35"/>
      <c r="P42" s="35"/>
      <c r="Q42" s="35"/>
      <c r="R42" s="33"/>
      <c r="S42" s="34"/>
      <c r="T42" s="34"/>
      <c r="U42" s="34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6"/>
      <c r="BB42" s="35"/>
      <c r="BC42" s="35"/>
      <c r="BD42" s="35"/>
      <c r="BE42" s="35"/>
      <c r="BF42" s="36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</row>
    <row r="43" spans="13:79" x14ac:dyDescent="0.25">
      <c r="M43" s="38"/>
      <c r="N43" s="35"/>
      <c r="O43" s="35"/>
      <c r="P43" s="35"/>
      <c r="Q43" s="35"/>
      <c r="R43" s="33"/>
      <c r="S43" s="34"/>
      <c r="T43" s="34"/>
      <c r="U43" s="34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6"/>
      <c r="BB43" s="35"/>
      <c r="BC43" s="35"/>
      <c r="BD43" s="35"/>
      <c r="BE43" s="35"/>
      <c r="BF43" s="36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</row>
    <row r="44" spans="13:79" x14ac:dyDescent="0.25">
      <c r="M44" s="38"/>
      <c r="N44" s="35"/>
      <c r="O44" s="35"/>
      <c r="P44" s="35"/>
      <c r="Q44" s="35"/>
      <c r="R44" s="33"/>
      <c r="S44" s="34"/>
      <c r="T44" s="34"/>
      <c r="U44" s="34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6"/>
      <c r="BB44" s="35"/>
      <c r="BC44" s="35"/>
      <c r="BD44" s="35"/>
      <c r="BE44" s="35"/>
      <c r="BF44" s="36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</row>
    <row r="45" spans="13:79" x14ac:dyDescent="0.25">
      <c r="M45" s="38"/>
      <c r="N45" s="35"/>
      <c r="O45" s="35"/>
      <c r="P45" s="35"/>
      <c r="Q45" s="35"/>
      <c r="R45" s="33"/>
      <c r="S45" s="34"/>
      <c r="T45" s="34"/>
      <c r="U45" s="34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6"/>
      <c r="BB45" s="35"/>
      <c r="BC45" s="35"/>
      <c r="BD45" s="35"/>
      <c r="BE45" s="35"/>
      <c r="BF45" s="36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</row>
    <row r="46" spans="13:79" x14ac:dyDescent="0.25">
      <c r="M46" s="38"/>
      <c r="N46" s="35"/>
      <c r="O46" s="35"/>
      <c r="P46" s="35"/>
      <c r="Q46" s="35"/>
      <c r="R46" s="33"/>
      <c r="S46" s="34"/>
      <c r="T46" s="34"/>
      <c r="U46" s="34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6"/>
      <c r="BB46" s="35"/>
      <c r="BC46" s="35"/>
      <c r="BD46" s="35"/>
      <c r="BE46" s="35"/>
      <c r="BF46" s="36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</row>
    <row r="47" spans="13:79" x14ac:dyDescent="0.25">
      <c r="M47" s="38"/>
      <c r="N47" s="35"/>
      <c r="O47" s="35"/>
      <c r="P47" s="35"/>
      <c r="Q47" s="35"/>
      <c r="R47" s="33"/>
      <c r="S47" s="34"/>
      <c r="T47" s="34"/>
      <c r="U47" s="34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6"/>
      <c r="BB47" s="35"/>
      <c r="BC47" s="35"/>
      <c r="BD47" s="35"/>
      <c r="BE47" s="35"/>
      <c r="BF47" s="36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</row>
    <row r="48" spans="13:79" x14ac:dyDescent="0.25">
      <c r="M48" s="38"/>
      <c r="N48" s="35"/>
      <c r="O48" s="35"/>
      <c r="P48" s="35"/>
      <c r="Q48" s="35"/>
      <c r="R48" s="33"/>
      <c r="S48" s="34"/>
      <c r="T48" s="34"/>
      <c r="U48" s="34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6"/>
      <c r="BB48" s="35"/>
      <c r="BC48" s="35"/>
      <c r="BD48" s="35"/>
      <c r="BE48" s="35"/>
      <c r="BF48" s="36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</row>
    <row r="49" spans="13:79" x14ac:dyDescent="0.25">
      <c r="M49" s="38"/>
      <c r="N49" s="35"/>
      <c r="O49" s="35"/>
      <c r="P49" s="35"/>
      <c r="Q49" s="35"/>
      <c r="R49" s="33"/>
      <c r="S49" s="34"/>
      <c r="T49" s="34"/>
      <c r="U49" s="34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6"/>
      <c r="BB49" s="35"/>
      <c r="BC49" s="35"/>
      <c r="BD49" s="35"/>
      <c r="BE49" s="35"/>
      <c r="BF49" s="36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</row>
    <row r="50" spans="13:79" x14ac:dyDescent="0.25">
      <c r="M50" s="38"/>
      <c r="N50" s="35"/>
      <c r="O50" s="35"/>
      <c r="P50" s="35"/>
      <c r="Q50" s="35"/>
      <c r="R50" s="33"/>
      <c r="S50" s="34"/>
      <c r="T50" s="34"/>
      <c r="U50" s="34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6"/>
      <c r="BB50" s="35"/>
      <c r="BC50" s="35"/>
      <c r="BD50" s="35"/>
      <c r="BE50" s="35"/>
      <c r="BF50" s="36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</row>
    <row r="51" spans="13:79" x14ac:dyDescent="0.25">
      <c r="M51" s="38"/>
      <c r="N51" s="35"/>
      <c r="O51" s="35"/>
      <c r="P51" s="35"/>
      <c r="Q51" s="35"/>
      <c r="R51" s="33"/>
      <c r="S51" s="34"/>
      <c r="T51" s="34"/>
      <c r="U51" s="34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6"/>
      <c r="BB51" s="35"/>
      <c r="BC51" s="35"/>
      <c r="BD51" s="35"/>
      <c r="BE51" s="35"/>
      <c r="BF51" s="36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</row>
    <row r="52" spans="13:79" x14ac:dyDescent="0.25">
      <c r="M52" s="38"/>
      <c r="N52" s="35"/>
      <c r="O52" s="35"/>
      <c r="P52" s="35"/>
      <c r="Q52" s="35"/>
      <c r="R52" s="33"/>
      <c r="S52" s="34"/>
      <c r="T52" s="34"/>
      <c r="U52" s="34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6"/>
      <c r="BB52" s="35"/>
      <c r="BC52" s="35"/>
      <c r="BD52" s="35"/>
      <c r="BE52" s="35"/>
      <c r="BF52" s="36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</row>
    <row r="53" spans="13:79" x14ac:dyDescent="0.25">
      <c r="M53" s="38"/>
      <c r="N53" s="35"/>
      <c r="O53" s="35"/>
      <c r="P53" s="35"/>
      <c r="Q53" s="35"/>
      <c r="R53" s="33"/>
      <c r="S53" s="34"/>
      <c r="T53" s="34"/>
      <c r="U53" s="34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6"/>
      <c r="BB53" s="35"/>
      <c r="BC53" s="35"/>
      <c r="BD53" s="35"/>
      <c r="BE53" s="35"/>
      <c r="BF53" s="36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</row>
    <row r="54" spans="13:79" x14ac:dyDescent="0.25">
      <c r="M54" s="38"/>
      <c r="N54" s="35"/>
      <c r="O54" s="35"/>
      <c r="P54" s="35"/>
      <c r="Q54" s="35"/>
      <c r="R54" s="33"/>
      <c r="S54" s="34"/>
      <c r="T54" s="34"/>
      <c r="U54" s="34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6"/>
      <c r="BB54" s="35"/>
      <c r="BC54" s="35"/>
      <c r="BD54" s="35"/>
      <c r="BE54" s="35"/>
      <c r="BF54" s="36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</row>
    <row r="55" spans="13:79" x14ac:dyDescent="0.25">
      <c r="M55" s="38"/>
      <c r="N55" s="35"/>
      <c r="O55" s="35"/>
      <c r="P55" s="35"/>
      <c r="Q55" s="35"/>
      <c r="R55" s="33"/>
      <c r="S55" s="34"/>
      <c r="T55" s="34"/>
      <c r="U55" s="34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6"/>
      <c r="BB55" s="35"/>
      <c r="BC55" s="35"/>
      <c r="BD55" s="35"/>
      <c r="BE55" s="35"/>
      <c r="BF55" s="36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</row>
    <row r="56" spans="13:79" x14ac:dyDescent="0.25">
      <c r="M56" s="38"/>
      <c r="N56" s="35"/>
      <c r="O56" s="35"/>
      <c r="P56" s="35"/>
      <c r="Q56" s="35"/>
      <c r="R56" s="33"/>
      <c r="S56" s="34"/>
      <c r="T56" s="34"/>
      <c r="U56" s="34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6"/>
      <c r="BB56" s="35"/>
      <c r="BC56" s="35"/>
      <c r="BD56" s="35"/>
      <c r="BE56" s="35"/>
      <c r="BF56" s="36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</row>
    <row r="57" spans="13:79" x14ac:dyDescent="0.25">
      <c r="M57" s="38"/>
      <c r="N57" s="35"/>
      <c r="O57" s="35"/>
      <c r="P57" s="35"/>
      <c r="Q57" s="35"/>
      <c r="R57" s="33"/>
      <c r="S57" s="34"/>
      <c r="T57" s="34"/>
      <c r="U57" s="34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6"/>
      <c r="BB57" s="35"/>
      <c r="BC57" s="35"/>
      <c r="BD57" s="35"/>
      <c r="BE57" s="35"/>
      <c r="BF57" s="36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</row>
    <row r="58" spans="13:79" x14ac:dyDescent="0.25">
      <c r="M58" s="38"/>
      <c r="N58" s="35"/>
      <c r="O58" s="35"/>
      <c r="P58" s="35"/>
      <c r="Q58" s="35"/>
      <c r="R58" s="33"/>
      <c r="S58" s="34"/>
      <c r="T58" s="34"/>
      <c r="U58" s="34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6"/>
      <c r="BB58" s="35"/>
      <c r="BC58" s="35"/>
      <c r="BD58" s="35"/>
      <c r="BE58" s="35"/>
      <c r="BF58" s="36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</row>
    <row r="59" spans="13:79" x14ac:dyDescent="0.25">
      <c r="M59" s="38"/>
      <c r="N59" s="35"/>
      <c r="O59" s="35"/>
      <c r="P59" s="35"/>
      <c r="Q59" s="35"/>
      <c r="R59" s="33"/>
      <c r="S59" s="34"/>
      <c r="T59" s="34"/>
      <c r="U59" s="34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6"/>
      <c r="BB59" s="35"/>
      <c r="BC59" s="35"/>
      <c r="BD59" s="35"/>
      <c r="BE59" s="35"/>
      <c r="BF59" s="36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</row>
    <row r="60" spans="13:79" x14ac:dyDescent="0.25">
      <c r="M60" s="38"/>
      <c r="N60" s="35"/>
      <c r="O60" s="35"/>
      <c r="P60" s="35"/>
      <c r="Q60" s="35"/>
      <c r="R60" s="33"/>
      <c r="S60" s="34"/>
      <c r="T60" s="34"/>
      <c r="U60" s="34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6"/>
      <c r="BB60" s="35"/>
      <c r="BC60" s="35"/>
      <c r="BD60" s="35"/>
      <c r="BE60" s="35"/>
      <c r="BF60" s="36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</row>
    <row r="61" spans="13:79" x14ac:dyDescent="0.25">
      <c r="M61" s="38"/>
      <c r="N61" s="35"/>
      <c r="O61" s="35"/>
      <c r="P61" s="35"/>
      <c r="Q61" s="35"/>
      <c r="R61" s="33"/>
      <c r="S61" s="34"/>
      <c r="T61" s="34"/>
      <c r="U61" s="34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6"/>
      <c r="BB61" s="35"/>
      <c r="BC61" s="35"/>
      <c r="BD61" s="35"/>
      <c r="BE61" s="35"/>
      <c r="BF61" s="36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</row>
    <row r="62" spans="13:79" x14ac:dyDescent="0.25">
      <c r="AR62" s="25"/>
      <c r="AX62" s="25"/>
      <c r="BA62" s="28"/>
      <c r="BF62" s="28"/>
    </row>
    <row r="63" spans="13:79" x14ac:dyDescent="0.25">
      <c r="AR63" s="25"/>
      <c r="AX63" s="25"/>
      <c r="BA63" s="28"/>
      <c r="BF63" s="28"/>
    </row>
    <row r="64" spans="13:79" x14ac:dyDescent="0.25">
      <c r="AR64" s="25"/>
      <c r="AX64" s="25"/>
      <c r="BA64" s="28"/>
      <c r="BF64" s="28"/>
    </row>
    <row r="65" spans="44:58" x14ac:dyDescent="0.25">
      <c r="AR65" s="25"/>
      <c r="AX65" s="25"/>
      <c r="BA65" s="28"/>
      <c r="BF65" s="28"/>
    </row>
    <row r="66" spans="44:58" x14ac:dyDescent="0.25">
      <c r="AR66" s="25"/>
      <c r="AX66" s="25"/>
      <c r="BA66" s="28"/>
      <c r="BF66" s="28"/>
    </row>
    <row r="67" spans="44:58" x14ac:dyDescent="0.25">
      <c r="AR67" s="25"/>
      <c r="AX67" s="25"/>
      <c r="BA67" s="28"/>
      <c r="BF67" s="28"/>
    </row>
    <row r="68" spans="44:58" x14ac:dyDescent="0.25">
      <c r="AR68" s="25"/>
      <c r="AX68" s="25"/>
      <c r="BA68" s="28"/>
      <c r="BF68" s="28"/>
    </row>
    <row r="69" spans="44:58" x14ac:dyDescent="0.25">
      <c r="AR69" s="25"/>
      <c r="AX69" s="25"/>
      <c r="BA69" s="28"/>
      <c r="BF69" s="28"/>
    </row>
    <row r="70" spans="44:58" x14ac:dyDescent="0.25">
      <c r="AR70" s="25"/>
      <c r="AX70" s="25"/>
      <c r="BA70" s="28"/>
      <c r="BF70" s="28"/>
    </row>
    <row r="71" spans="44:58" x14ac:dyDescent="0.25">
      <c r="AR71" s="25"/>
      <c r="AX71" s="25"/>
      <c r="BA71" s="28"/>
      <c r="BF71" s="28"/>
    </row>
    <row r="72" spans="44:58" x14ac:dyDescent="0.25">
      <c r="AR72" s="25"/>
      <c r="AX72" s="25"/>
      <c r="BA72" s="28"/>
      <c r="BF72" s="28"/>
    </row>
    <row r="73" spans="44:58" x14ac:dyDescent="0.25">
      <c r="AR73" s="25"/>
      <c r="AX73" s="25"/>
      <c r="BA73" s="28"/>
      <c r="BF73" s="28"/>
    </row>
    <row r="74" spans="44:58" x14ac:dyDescent="0.25">
      <c r="AR74" s="25"/>
      <c r="AX74" s="25"/>
      <c r="BA74" s="28"/>
      <c r="BF74" s="28"/>
    </row>
    <row r="75" spans="44:58" x14ac:dyDescent="0.25">
      <c r="AR75" s="25"/>
      <c r="AX75" s="25"/>
      <c r="BA75" s="28"/>
      <c r="BF75" s="28"/>
    </row>
    <row r="76" spans="44:58" x14ac:dyDescent="0.25">
      <c r="AR76" s="25"/>
      <c r="AX76" s="25"/>
      <c r="BA76" s="28"/>
      <c r="BF76" s="28"/>
    </row>
    <row r="77" spans="44:58" x14ac:dyDescent="0.25">
      <c r="AR77" s="25"/>
      <c r="AX77" s="25"/>
      <c r="BA77" s="28"/>
      <c r="BF77" s="28"/>
    </row>
    <row r="78" spans="44:58" x14ac:dyDescent="0.25">
      <c r="AR78" s="25"/>
      <c r="AX78" s="25"/>
      <c r="BA78" s="28"/>
      <c r="BF78" s="28"/>
    </row>
    <row r="79" spans="44:58" x14ac:dyDescent="0.25">
      <c r="AR79" s="25"/>
      <c r="AX79" s="25"/>
      <c r="BA79" s="28"/>
      <c r="BF79" s="28"/>
    </row>
    <row r="80" spans="44:58" x14ac:dyDescent="0.25">
      <c r="AR80" s="25"/>
      <c r="AX80" s="25"/>
      <c r="BA80" s="28"/>
      <c r="BF80" s="28"/>
    </row>
    <row r="81" spans="44:58" x14ac:dyDescent="0.25">
      <c r="AR81" s="25"/>
      <c r="AX81" s="25"/>
      <c r="BA81" s="28"/>
      <c r="BF81" s="28"/>
    </row>
    <row r="82" spans="44:58" x14ac:dyDescent="0.25">
      <c r="AR82" s="25"/>
      <c r="AX82" s="25"/>
      <c r="BA82" s="28"/>
      <c r="BF82" s="28"/>
    </row>
    <row r="83" spans="44:58" x14ac:dyDescent="0.25">
      <c r="AR83" s="25"/>
      <c r="AX83" s="25"/>
      <c r="BA83" s="28"/>
      <c r="BF83" s="28"/>
    </row>
    <row r="84" spans="44:58" x14ac:dyDescent="0.25">
      <c r="AR84" s="25"/>
      <c r="AX84" s="25"/>
      <c r="BA84" s="28"/>
      <c r="BF84" s="28"/>
    </row>
    <row r="85" spans="44:58" x14ac:dyDescent="0.25">
      <c r="AR85" s="25"/>
      <c r="AX85" s="25"/>
      <c r="BA85" s="28"/>
      <c r="BF85" s="28"/>
    </row>
    <row r="86" spans="44:58" x14ac:dyDescent="0.25">
      <c r="AR86" s="25"/>
      <c r="AX86" s="25"/>
      <c r="BA86" s="28"/>
      <c r="BF86" s="28"/>
    </row>
    <row r="87" spans="44:58" x14ac:dyDescent="0.25">
      <c r="AR87" s="25"/>
      <c r="AX87" s="25"/>
      <c r="BA87" s="28"/>
      <c r="BF87" s="28"/>
    </row>
    <row r="88" spans="44:58" x14ac:dyDescent="0.25">
      <c r="AR88" s="25"/>
      <c r="AX88" s="25"/>
      <c r="BA88" s="28"/>
      <c r="BF88" s="28"/>
    </row>
    <row r="89" spans="44:58" x14ac:dyDescent="0.25">
      <c r="AR89" s="25"/>
      <c r="AX89" s="25"/>
      <c r="BA89" s="28"/>
      <c r="BF89" s="28"/>
    </row>
    <row r="90" spans="44:58" x14ac:dyDescent="0.25">
      <c r="AR90" s="25"/>
      <c r="AX90" s="25"/>
      <c r="BA90" s="28"/>
      <c r="BF90" s="28"/>
    </row>
    <row r="91" spans="44:58" x14ac:dyDescent="0.25">
      <c r="AR91" s="25"/>
      <c r="AX91" s="25"/>
      <c r="BA91" s="28"/>
      <c r="BF91" s="28"/>
    </row>
    <row r="92" spans="44:58" x14ac:dyDescent="0.25">
      <c r="AR92" s="25"/>
      <c r="AX92" s="25"/>
      <c r="BA92" s="28"/>
      <c r="BF92" s="28"/>
    </row>
    <row r="93" spans="44:58" x14ac:dyDescent="0.25">
      <c r="AR93" s="25"/>
      <c r="AX93" s="25"/>
      <c r="BA93" s="28"/>
      <c r="BF93" s="28"/>
    </row>
    <row r="94" spans="44:58" x14ac:dyDescent="0.25">
      <c r="AR94" s="25"/>
      <c r="AX94" s="25"/>
      <c r="BA94" s="28"/>
      <c r="BF94" s="28"/>
    </row>
    <row r="95" spans="44:58" x14ac:dyDescent="0.25">
      <c r="AR95" s="25"/>
      <c r="AX95" s="25"/>
      <c r="BA95" s="28"/>
      <c r="BF95" s="28"/>
    </row>
    <row r="96" spans="44:58" x14ac:dyDescent="0.25">
      <c r="AR96" s="25"/>
      <c r="AX96" s="25"/>
      <c r="BA96" s="28"/>
      <c r="BF96" s="28"/>
    </row>
    <row r="97" spans="44:58" x14ac:dyDescent="0.25">
      <c r="AR97" s="25"/>
      <c r="AX97" s="25"/>
      <c r="BA97" s="28"/>
      <c r="BF97" s="28"/>
    </row>
    <row r="98" spans="44:58" x14ac:dyDescent="0.25">
      <c r="AR98" s="25"/>
      <c r="AX98" s="25"/>
      <c r="BA98" s="28"/>
      <c r="BF98" s="28"/>
    </row>
    <row r="99" spans="44:58" x14ac:dyDescent="0.25">
      <c r="AR99" s="25"/>
      <c r="AX99" s="25"/>
      <c r="BA99" s="28"/>
      <c r="BF99" s="28"/>
    </row>
    <row r="100" spans="44:58" x14ac:dyDescent="0.25">
      <c r="AR100" s="25"/>
      <c r="AX100" s="25"/>
      <c r="BA100" s="28"/>
      <c r="BF100" s="28"/>
    </row>
    <row r="101" spans="44:58" x14ac:dyDescent="0.25">
      <c r="AR101" s="25"/>
      <c r="AX101" s="25"/>
      <c r="BA101" s="28"/>
      <c r="BF101" s="28"/>
    </row>
    <row r="102" spans="44:58" x14ac:dyDescent="0.25">
      <c r="AR102" s="25"/>
      <c r="AX102" s="25"/>
      <c r="BA102" s="28"/>
      <c r="BF102" s="28"/>
    </row>
    <row r="103" spans="44:58" x14ac:dyDescent="0.25">
      <c r="AR103" s="25"/>
      <c r="AX103" s="25"/>
      <c r="BA103" s="28"/>
      <c r="BF103" s="28"/>
    </row>
    <row r="104" spans="44:58" x14ac:dyDescent="0.25">
      <c r="AR104" s="25"/>
      <c r="AX104" s="25"/>
      <c r="BA104" s="28"/>
      <c r="BF104" s="28"/>
    </row>
    <row r="105" spans="44:58" x14ac:dyDescent="0.25">
      <c r="AR105" s="25"/>
      <c r="AX105" s="25"/>
      <c r="BA105" s="28"/>
      <c r="BF105" s="28"/>
    </row>
    <row r="106" spans="44:58" x14ac:dyDescent="0.25">
      <c r="AR106" s="25"/>
      <c r="AX106" s="25"/>
      <c r="BA106" s="28"/>
      <c r="BF106" s="28"/>
    </row>
    <row r="107" spans="44:58" x14ac:dyDescent="0.25">
      <c r="AR107" s="25"/>
      <c r="AX107" s="25"/>
      <c r="BA107" s="28"/>
      <c r="BF107" s="28"/>
    </row>
    <row r="108" spans="44:58" x14ac:dyDescent="0.25">
      <c r="AR108" s="25"/>
      <c r="AX108" s="25"/>
      <c r="BA108" s="28"/>
      <c r="BF108" s="28"/>
    </row>
    <row r="109" spans="44:58" x14ac:dyDescent="0.25">
      <c r="AR109" s="25"/>
      <c r="AX109" s="25"/>
      <c r="BA109" s="28"/>
      <c r="BF109" s="28"/>
    </row>
    <row r="110" spans="44:58" x14ac:dyDescent="0.25">
      <c r="AR110" s="25"/>
      <c r="AX110" s="25"/>
      <c r="BA110" s="28"/>
      <c r="BF110" s="28"/>
    </row>
    <row r="111" spans="44:58" x14ac:dyDescent="0.25">
      <c r="AR111" s="25"/>
      <c r="AX111" s="25"/>
      <c r="BA111" s="28"/>
      <c r="BF111" s="28"/>
    </row>
    <row r="112" spans="44:58" x14ac:dyDescent="0.25">
      <c r="AR112" s="25"/>
      <c r="AX112" s="25"/>
      <c r="BA112" s="28"/>
      <c r="BF112" s="28"/>
    </row>
    <row r="113" spans="44:58" x14ac:dyDescent="0.25">
      <c r="AR113" s="25"/>
      <c r="AX113" s="25"/>
      <c r="BA113" s="28"/>
      <c r="BF113" s="28"/>
    </row>
    <row r="114" spans="44:58" x14ac:dyDescent="0.25">
      <c r="AR114" s="25"/>
      <c r="AX114" s="25"/>
      <c r="BA114" s="28"/>
      <c r="BF114" s="28"/>
    </row>
    <row r="115" spans="44:58" x14ac:dyDescent="0.25">
      <c r="AR115" s="25"/>
      <c r="AX115" s="25"/>
      <c r="BA115" s="28"/>
      <c r="BF115" s="28"/>
    </row>
    <row r="116" spans="44:58" x14ac:dyDescent="0.25">
      <c r="AR116" s="25"/>
      <c r="AX116" s="25"/>
      <c r="BA116" s="28"/>
      <c r="BF116" s="28"/>
    </row>
    <row r="117" spans="44:58" x14ac:dyDescent="0.25">
      <c r="AR117" s="25"/>
      <c r="AX117" s="25"/>
      <c r="BA117" s="28"/>
      <c r="BF117" s="28"/>
    </row>
    <row r="118" spans="44:58" x14ac:dyDescent="0.25">
      <c r="AR118" s="25"/>
      <c r="AX118" s="25"/>
      <c r="BA118" s="28"/>
      <c r="BF118" s="28"/>
    </row>
    <row r="119" spans="44:58" x14ac:dyDescent="0.25">
      <c r="AR119" s="25"/>
      <c r="AX119" s="25"/>
      <c r="BA119" s="28"/>
      <c r="BF119" s="28"/>
    </row>
    <row r="120" spans="44:58" x14ac:dyDescent="0.25">
      <c r="AR120" s="25"/>
      <c r="AX120" s="25"/>
      <c r="BA120" s="28"/>
      <c r="BF120" s="28"/>
    </row>
    <row r="121" spans="44:58" x14ac:dyDescent="0.25">
      <c r="AR121" s="25"/>
      <c r="AX121" s="25"/>
      <c r="BA121" s="28"/>
      <c r="BF121" s="28"/>
    </row>
    <row r="122" spans="44:58" x14ac:dyDescent="0.25">
      <c r="AR122" s="25"/>
      <c r="AX122" s="25"/>
      <c r="BA122" s="28"/>
      <c r="BF122" s="28"/>
    </row>
    <row r="123" spans="44:58" x14ac:dyDescent="0.25">
      <c r="AR123" s="25"/>
      <c r="AX123" s="25"/>
      <c r="BA123" s="28"/>
      <c r="BF123" s="28"/>
    </row>
    <row r="124" spans="44:58" x14ac:dyDescent="0.25">
      <c r="AR124" s="25"/>
      <c r="AX124" s="25"/>
      <c r="BA124" s="28"/>
      <c r="BF124" s="28"/>
    </row>
    <row r="125" spans="44:58" x14ac:dyDescent="0.25">
      <c r="AR125" s="25"/>
      <c r="AX125" s="25"/>
      <c r="BA125" s="28"/>
      <c r="BF125" s="28"/>
    </row>
    <row r="126" spans="44:58" x14ac:dyDescent="0.25">
      <c r="AR126" s="25"/>
      <c r="AX126" s="25"/>
      <c r="BA126" s="28"/>
      <c r="BF126" s="28"/>
    </row>
    <row r="127" spans="44:58" x14ac:dyDescent="0.25">
      <c r="AR127" s="25"/>
      <c r="AX127" s="25"/>
      <c r="BA127" s="28"/>
      <c r="BF127" s="28"/>
    </row>
    <row r="128" spans="44:58" x14ac:dyDescent="0.25">
      <c r="AR128" s="25"/>
      <c r="AX128" s="25"/>
      <c r="BA128" s="28"/>
      <c r="BF128" s="28"/>
    </row>
    <row r="129" spans="44:58" x14ac:dyDescent="0.25">
      <c r="AR129" s="25"/>
      <c r="AX129" s="25"/>
      <c r="BA129" s="28"/>
      <c r="BF129" s="28"/>
    </row>
    <row r="130" spans="44:58" x14ac:dyDescent="0.25">
      <c r="AR130" s="25"/>
      <c r="AX130" s="25"/>
      <c r="BA130" s="28"/>
      <c r="BF130" s="28"/>
    </row>
    <row r="131" spans="44:58" x14ac:dyDescent="0.25">
      <c r="AR131" s="25"/>
      <c r="AX131" s="25"/>
      <c r="BA131" s="28"/>
      <c r="BF131" s="28"/>
    </row>
    <row r="132" spans="44:58" x14ac:dyDescent="0.25">
      <c r="AR132" s="25"/>
      <c r="AX132" s="25"/>
      <c r="BA132" s="28"/>
      <c r="BF132" s="28"/>
    </row>
    <row r="133" spans="44:58" x14ac:dyDescent="0.25">
      <c r="AR133" s="25"/>
      <c r="AX133" s="25"/>
      <c r="BA133" s="28"/>
      <c r="BF133" s="28"/>
    </row>
    <row r="134" spans="44:58" x14ac:dyDescent="0.25">
      <c r="AR134" s="25"/>
      <c r="AX134" s="25"/>
      <c r="BA134" s="28"/>
      <c r="BF134" s="28"/>
    </row>
    <row r="135" spans="44:58" x14ac:dyDescent="0.25">
      <c r="AR135" s="25"/>
      <c r="AX135" s="25"/>
      <c r="BA135" s="28"/>
      <c r="BF135" s="28"/>
    </row>
    <row r="136" spans="44:58" x14ac:dyDescent="0.25">
      <c r="AR136" s="25"/>
      <c r="AX136" s="25"/>
      <c r="BA136" s="28"/>
      <c r="BF136" s="28"/>
    </row>
    <row r="137" spans="44:58" x14ac:dyDescent="0.25">
      <c r="AR137" s="25"/>
      <c r="AX137" s="25"/>
      <c r="BA137" s="28"/>
      <c r="BF137" s="28"/>
    </row>
    <row r="138" spans="44:58" x14ac:dyDescent="0.25">
      <c r="AR138" s="25"/>
      <c r="AX138" s="25"/>
      <c r="BA138" s="28"/>
      <c r="BF138" s="28"/>
    </row>
    <row r="139" spans="44:58" x14ac:dyDescent="0.25">
      <c r="AR139" s="25"/>
      <c r="AX139" s="25"/>
      <c r="BA139" s="28"/>
      <c r="BF139" s="28"/>
    </row>
    <row r="140" spans="44:58" x14ac:dyDescent="0.25">
      <c r="AR140" s="25"/>
      <c r="AX140" s="25"/>
      <c r="BA140" s="28"/>
      <c r="BF140" s="28"/>
    </row>
    <row r="141" spans="44:58" x14ac:dyDescent="0.25">
      <c r="AR141" s="25"/>
      <c r="AX141" s="25"/>
      <c r="BA141" s="28"/>
      <c r="BF141" s="28"/>
    </row>
    <row r="142" spans="44:58" x14ac:dyDescent="0.25">
      <c r="AR142" s="25"/>
      <c r="AX142" s="25"/>
      <c r="BA142" s="28"/>
      <c r="BF142" s="28"/>
    </row>
    <row r="143" spans="44:58" x14ac:dyDescent="0.25">
      <c r="AR143" s="25"/>
      <c r="AX143" s="25"/>
      <c r="BA143" s="28"/>
      <c r="BF143" s="28"/>
    </row>
    <row r="144" spans="44:58" x14ac:dyDescent="0.25">
      <c r="AR144" s="25"/>
      <c r="AX144" s="25"/>
      <c r="BA144" s="28"/>
      <c r="BF144" s="28"/>
    </row>
    <row r="145" spans="44:58" x14ac:dyDescent="0.25">
      <c r="AR145" s="25"/>
      <c r="AX145" s="25"/>
      <c r="BA145" s="28"/>
      <c r="BF145" s="28"/>
    </row>
    <row r="146" spans="44:58" x14ac:dyDescent="0.25">
      <c r="AR146" s="25"/>
      <c r="AX146" s="25"/>
      <c r="BA146" s="28"/>
      <c r="BF146" s="28"/>
    </row>
    <row r="147" spans="44:58" x14ac:dyDescent="0.25">
      <c r="AR147" s="25"/>
      <c r="AX147" s="25"/>
      <c r="BA147" s="28"/>
      <c r="BF147" s="28"/>
    </row>
    <row r="148" spans="44:58" x14ac:dyDescent="0.25">
      <c r="AR148" s="25"/>
      <c r="AX148" s="25"/>
      <c r="BA148" s="28"/>
      <c r="BF148" s="28"/>
    </row>
    <row r="149" spans="44:58" x14ac:dyDescent="0.25">
      <c r="AR149" s="25"/>
      <c r="AX149" s="25"/>
      <c r="BA149" s="28"/>
      <c r="BF149" s="28"/>
    </row>
    <row r="150" spans="44:58" x14ac:dyDescent="0.25">
      <c r="AR150" s="25"/>
      <c r="AX150" s="25"/>
      <c r="BA150" s="28"/>
      <c r="BF150" s="28"/>
    </row>
    <row r="151" spans="44:58" x14ac:dyDescent="0.25">
      <c r="AR151" s="25"/>
      <c r="AX151" s="25"/>
      <c r="BA151" s="28"/>
      <c r="BF151" s="28"/>
    </row>
    <row r="152" spans="44:58" x14ac:dyDescent="0.25">
      <c r="AR152" s="25"/>
      <c r="AX152" s="25"/>
      <c r="BA152" s="28"/>
      <c r="BF152" s="28"/>
    </row>
    <row r="153" spans="44:58" x14ac:dyDescent="0.25">
      <c r="AR153" s="25"/>
      <c r="AX153" s="25"/>
      <c r="BA153" s="28"/>
      <c r="BF153" s="28"/>
    </row>
    <row r="154" spans="44:58" x14ac:dyDescent="0.25">
      <c r="AR154" s="25"/>
      <c r="AX154" s="25"/>
      <c r="BA154" s="28"/>
      <c r="BF154" s="28"/>
    </row>
    <row r="155" spans="44:58" x14ac:dyDescent="0.25">
      <c r="AR155" s="25"/>
      <c r="AX155" s="25"/>
      <c r="BA155" s="28"/>
      <c r="BF155" s="28"/>
    </row>
    <row r="156" spans="44:58" x14ac:dyDescent="0.25">
      <c r="AR156" s="25"/>
      <c r="AX156" s="25"/>
      <c r="BA156" s="28"/>
      <c r="BF156" s="28"/>
    </row>
    <row r="157" spans="44:58" x14ac:dyDescent="0.25">
      <c r="AR157" s="25"/>
      <c r="AX157" s="25"/>
      <c r="BA157" s="28"/>
      <c r="BF157" s="28"/>
    </row>
    <row r="158" spans="44:58" x14ac:dyDescent="0.25">
      <c r="AR158" s="25"/>
      <c r="AX158" s="25"/>
      <c r="BA158" s="28"/>
      <c r="BF158" s="28"/>
    </row>
    <row r="159" spans="44:58" x14ac:dyDescent="0.25">
      <c r="AR159" s="25"/>
      <c r="AX159" s="25"/>
      <c r="BA159" s="28"/>
      <c r="BF159" s="28"/>
    </row>
    <row r="160" spans="44:58" x14ac:dyDescent="0.25">
      <c r="AR160" s="25"/>
      <c r="AX160" s="25"/>
      <c r="BA160" s="28"/>
      <c r="BF160" s="28"/>
    </row>
    <row r="161" spans="44:58" x14ac:dyDescent="0.25">
      <c r="AR161" s="25"/>
      <c r="AX161" s="25"/>
      <c r="BA161" s="28"/>
      <c r="BF161" s="28"/>
    </row>
    <row r="162" spans="44:58" x14ac:dyDescent="0.25">
      <c r="AR162" s="25"/>
      <c r="AX162" s="25"/>
      <c r="BA162" s="28"/>
      <c r="BF162" s="28"/>
    </row>
    <row r="163" spans="44:58" x14ac:dyDescent="0.25">
      <c r="AR163" s="25"/>
      <c r="AX163" s="25"/>
      <c r="BA163" s="28"/>
      <c r="BF163" s="28"/>
    </row>
    <row r="164" spans="44:58" x14ac:dyDescent="0.25">
      <c r="AR164" s="25"/>
      <c r="AX164" s="25"/>
      <c r="BA164" s="28"/>
      <c r="BF164" s="28"/>
    </row>
    <row r="165" spans="44:58" x14ac:dyDescent="0.25">
      <c r="AR165" s="25"/>
      <c r="AX165" s="25"/>
      <c r="BA165" s="28"/>
      <c r="BF165" s="28"/>
    </row>
    <row r="166" spans="44:58" x14ac:dyDescent="0.25">
      <c r="AR166" s="25"/>
      <c r="AX166" s="25"/>
      <c r="BA166" s="28"/>
      <c r="BF166" s="28"/>
    </row>
    <row r="167" spans="44:58" x14ac:dyDescent="0.25">
      <c r="AR167" s="25"/>
      <c r="AX167" s="25"/>
      <c r="BA167" s="28"/>
      <c r="BF167" s="28"/>
    </row>
    <row r="168" spans="44:58" x14ac:dyDescent="0.25">
      <c r="AR168" s="25"/>
      <c r="AX168" s="25"/>
      <c r="BA168" s="28"/>
      <c r="BF168" s="28"/>
    </row>
    <row r="169" spans="44:58" x14ac:dyDescent="0.25">
      <c r="AR169" s="25"/>
      <c r="AX169" s="25"/>
      <c r="BA169" s="28"/>
      <c r="BF169" s="28"/>
    </row>
    <row r="170" spans="44:58" x14ac:dyDescent="0.25">
      <c r="AR170" s="25"/>
      <c r="AX170" s="25"/>
      <c r="BA170" s="28"/>
      <c r="BF170" s="28"/>
    </row>
    <row r="171" spans="44:58" x14ac:dyDescent="0.25">
      <c r="AR171" s="25"/>
      <c r="AX171" s="25"/>
      <c r="BA171" s="28"/>
      <c r="BF171" s="28"/>
    </row>
    <row r="172" spans="44:58" x14ac:dyDescent="0.25">
      <c r="AR172" s="25"/>
      <c r="AX172" s="25"/>
      <c r="BA172" s="28"/>
      <c r="BF172" s="28"/>
    </row>
    <row r="173" spans="44:58" x14ac:dyDescent="0.25">
      <c r="AR173" s="25"/>
      <c r="AX173" s="25"/>
      <c r="BA173" s="28"/>
      <c r="BF173" s="28"/>
    </row>
    <row r="174" spans="44:58" x14ac:dyDescent="0.25">
      <c r="AR174" s="25"/>
      <c r="AX174" s="25"/>
      <c r="BA174" s="28"/>
      <c r="BF174" s="28"/>
    </row>
    <row r="175" spans="44:58" x14ac:dyDescent="0.25">
      <c r="AR175" s="25"/>
      <c r="AX175" s="25"/>
      <c r="BA175" s="28"/>
      <c r="BF175" s="28"/>
    </row>
    <row r="176" spans="44:58" x14ac:dyDescent="0.25">
      <c r="AR176" s="25"/>
      <c r="AX176" s="25"/>
      <c r="BA176" s="28"/>
      <c r="BF176" s="28"/>
    </row>
    <row r="177" spans="44:58" x14ac:dyDescent="0.25">
      <c r="AR177" s="25"/>
      <c r="AX177" s="25"/>
      <c r="BA177" s="28"/>
      <c r="BF177" s="28"/>
    </row>
    <row r="178" spans="44:58" x14ac:dyDescent="0.25">
      <c r="AR178" s="25"/>
      <c r="AX178" s="25"/>
      <c r="BA178" s="28"/>
      <c r="BF178" s="28"/>
    </row>
    <row r="179" spans="44:58" x14ac:dyDescent="0.25">
      <c r="AR179" s="25"/>
      <c r="AX179" s="25"/>
      <c r="BA179" s="28"/>
      <c r="BF179" s="28"/>
    </row>
    <row r="180" spans="44:58" x14ac:dyDescent="0.25">
      <c r="AR180" s="25"/>
      <c r="AX180" s="25"/>
      <c r="BA180" s="28"/>
      <c r="BF180" s="28"/>
    </row>
    <row r="181" spans="44:58" x14ac:dyDescent="0.25">
      <c r="AR181" s="25"/>
      <c r="AX181" s="25"/>
      <c r="BA181" s="28"/>
      <c r="BF181" s="28"/>
    </row>
    <row r="182" spans="44:58" x14ac:dyDescent="0.25">
      <c r="AR182" s="25"/>
      <c r="AX182" s="25"/>
      <c r="BA182" s="28"/>
      <c r="BF182" s="28"/>
    </row>
    <row r="183" spans="44:58" x14ac:dyDescent="0.25">
      <c r="AR183" s="25"/>
      <c r="AX183" s="25"/>
      <c r="BA183" s="28"/>
      <c r="BF183" s="28"/>
    </row>
    <row r="184" spans="44:58" x14ac:dyDescent="0.25">
      <c r="AR184" s="25"/>
      <c r="AX184" s="25"/>
      <c r="BA184" s="28"/>
      <c r="BF184" s="28"/>
    </row>
    <row r="185" spans="44:58" x14ac:dyDescent="0.25">
      <c r="AR185" s="25"/>
      <c r="AX185" s="25"/>
      <c r="BA185" s="28"/>
      <c r="BF185" s="28"/>
    </row>
    <row r="186" spans="44:58" x14ac:dyDescent="0.25">
      <c r="AR186" s="25"/>
      <c r="AX186" s="25"/>
      <c r="BA186" s="28"/>
      <c r="BF186" s="28"/>
    </row>
    <row r="187" spans="44:58" x14ac:dyDescent="0.25">
      <c r="AR187" s="25"/>
      <c r="AX187" s="25"/>
      <c r="BA187" s="28"/>
      <c r="BF187" s="28"/>
    </row>
    <row r="188" spans="44:58" x14ac:dyDescent="0.25">
      <c r="AR188" s="25"/>
      <c r="AX188" s="25"/>
      <c r="BA188" s="28"/>
      <c r="BF188" s="28"/>
    </row>
    <row r="189" spans="44:58" x14ac:dyDescent="0.25">
      <c r="AR189" s="25"/>
      <c r="AX189" s="25"/>
      <c r="BA189" s="28"/>
      <c r="BF189" s="28"/>
    </row>
    <row r="190" spans="44:58" x14ac:dyDescent="0.25">
      <c r="AR190" s="25"/>
      <c r="AX190" s="25"/>
      <c r="BA190" s="28"/>
      <c r="BF190" s="28"/>
    </row>
    <row r="191" spans="44:58" x14ac:dyDescent="0.25">
      <c r="AR191" s="25"/>
      <c r="AX191" s="25"/>
      <c r="BA191" s="28"/>
      <c r="BF191" s="28"/>
    </row>
    <row r="192" spans="44:58" x14ac:dyDescent="0.25">
      <c r="AR192" s="25"/>
      <c r="AX192" s="25"/>
      <c r="BA192" s="28"/>
      <c r="BF192" s="28"/>
    </row>
    <row r="193" spans="44:58" x14ac:dyDescent="0.25">
      <c r="AR193" s="25"/>
      <c r="AX193" s="25"/>
      <c r="BA193" s="28"/>
      <c r="BF193" s="28"/>
    </row>
    <row r="194" spans="44:58" x14ac:dyDescent="0.25">
      <c r="AR194" s="25"/>
      <c r="AX194" s="25"/>
      <c r="BA194" s="28"/>
      <c r="BF194" s="28"/>
    </row>
    <row r="195" spans="44:58" x14ac:dyDescent="0.25">
      <c r="AR195" s="25"/>
      <c r="AX195" s="25"/>
      <c r="BA195" s="28"/>
      <c r="BF195" s="28"/>
    </row>
    <row r="196" spans="44:58" x14ac:dyDescent="0.25">
      <c r="AR196" s="25"/>
      <c r="AX196" s="25"/>
      <c r="BA196" s="28"/>
      <c r="BF196" s="28"/>
    </row>
    <row r="197" spans="44:58" x14ac:dyDescent="0.25">
      <c r="AR197" s="25"/>
      <c r="AX197" s="25"/>
      <c r="BA197" s="28"/>
      <c r="BF197" s="28"/>
    </row>
    <row r="198" spans="44:58" x14ac:dyDescent="0.25">
      <c r="AR198" s="25"/>
      <c r="AX198" s="25"/>
      <c r="BA198" s="28"/>
      <c r="BF198" s="28"/>
    </row>
    <row r="199" spans="44:58" x14ac:dyDescent="0.25">
      <c r="AR199" s="25"/>
      <c r="AX199" s="25"/>
      <c r="BA199" s="28"/>
      <c r="BF199" s="28"/>
    </row>
    <row r="200" spans="44:58" x14ac:dyDescent="0.25">
      <c r="AR200" s="25"/>
      <c r="AX200" s="25"/>
      <c r="BA200" s="28"/>
      <c r="BF200" s="28"/>
    </row>
    <row r="201" spans="44:58" x14ac:dyDescent="0.25">
      <c r="AR201" s="25"/>
      <c r="AX201" s="25"/>
      <c r="BA201" s="28"/>
      <c r="BF201" s="28"/>
    </row>
    <row r="202" spans="44:58" x14ac:dyDescent="0.25">
      <c r="AR202" s="25"/>
      <c r="AX202" s="25"/>
      <c r="BA202" s="28"/>
      <c r="BF202" s="28"/>
    </row>
    <row r="203" spans="44:58" x14ac:dyDescent="0.25">
      <c r="AR203" s="25"/>
      <c r="AX203" s="25"/>
      <c r="BA203" s="28"/>
      <c r="BF203" s="28"/>
    </row>
    <row r="204" spans="44:58" x14ac:dyDescent="0.25">
      <c r="AR204" s="25"/>
      <c r="AX204" s="25"/>
      <c r="BA204" s="28"/>
      <c r="BF204" s="28"/>
    </row>
    <row r="205" spans="44:58" x14ac:dyDescent="0.25">
      <c r="AR205" s="25"/>
      <c r="AX205" s="25"/>
      <c r="BA205" s="28"/>
      <c r="BF205" s="28"/>
    </row>
    <row r="206" spans="44:58" x14ac:dyDescent="0.25">
      <c r="AR206" s="25"/>
      <c r="AX206" s="25"/>
      <c r="BA206" s="28"/>
      <c r="BF206" s="28"/>
    </row>
    <row r="207" spans="44:58" x14ac:dyDescent="0.25">
      <c r="AR207" s="25"/>
      <c r="AX207" s="25"/>
      <c r="BA207" s="28"/>
      <c r="BF207" s="28"/>
    </row>
    <row r="208" spans="44:58" x14ac:dyDescent="0.25">
      <c r="AR208" s="25"/>
      <c r="AX208" s="25"/>
      <c r="BA208" s="28"/>
      <c r="BF208" s="28"/>
    </row>
    <row r="209" spans="44:58" x14ac:dyDescent="0.25">
      <c r="AR209" s="25"/>
      <c r="AX209" s="25"/>
      <c r="BA209" s="28"/>
      <c r="BF209" s="28"/>
    </row>
    <row r="210" spans="44:58" x14ac:dyDescent="0.25">
      <c r="AR210" s="25"/>
      <c r="AX210" s="25"/>
      <c r="BA210" s="28"/>
      <c r="BF210" s="28"/>
    </row>
    <row r="211" spans="44:58" x14ac:dyDescent="0.25">
      <c r="AR211" s="25"/>
      <c r="AX211" s="25"/>
      <c r="BA211" s="28"/>
      <c r="BF211" s="28"/>
    </row>
    <row r="212" spans="44:58" x14ac:dyDescent="0.25">
      <c r="AR212" s="25"/>
      <c r="AX212" s="25"/>
      <c r="BA212" s="28"/>
      <c r="BF212" s="28"/>
    </row>
    <row r="213" spans="44:58" x14ac:dyDescent="0.25">
      <c r="AR213" s="25"/>
      <c r="AX213" s="25"/>
      <c r="BA213" s="28"/>
      <c r="BF213" s="28"/>
    </row>
    <row r="214" spans="44:58" x14ac:dyDescent="0.25">
      <c r="AR214" s="25"/>
      <c r="AX214" s="25"/>
      <c r="BA214" s="28"/>
      <c r="BF214" s="28"/>
    </row>
    <row r="215" spans="44:58" x14ac:dyDescent="0.25">
      <c r="AR215" s="25"/>
      <c r="AX215" s="25"/>
      <c r="BA215" s="28"/>
      <c r="BF215" s="28"/>
    </row>
    <row r="216" spans="44:58" x14ac:dyDescent="0.25">
      <c r="AR216" s="25"/>
      <c r="AX216" s="25"/>
      <c r="BA216" s="28"/>
      <c r="BF216" s="28"/>
    </row>
    <row r="217" spans="44:58" x14ac:dyDescent="0.25">
      <c r="AR217" s="25"/>
      <c r="AX217" s="25"/>
      <c r="BA217" s="28"/>
      <c r="BF217" s="28"/>
    </row>
    <row r="218" spans="44:58" x14ac:dyDescent="0.25">
      <c r="AR218" s="25"/>
      <c r="AX218" s="25"/>
      <c r="BA218" s="28"/>
      <c r="BF218" s="28"/>
    </row>
    <row r="219" spans="44:58" x14ac:dyDescent="0.25">
      <c r="AR219" s="25"/>
      <c r="AX219" s="25"/>
      <c r="BA219" s="28"/>
      <c r="BF219" s="28"/>
    </row>
    <row r="220" spans="44:58" x14ac:dyDescent="0.25">
      <c r="AR220" s="25"/>
      <c r="AX220" s="25"/>
      <c r="BA220" s="28"/>
      <c r="BF220" s="28"/>
    </row>
    <row r="221" spans="44:58" x14ac:dyDescent="0.25">
      <c r="AR221" s="25"/>
      <c r="AX221" s="25"/>
      <c r="BA221" s="28"/>
      <c r="BF221" s="28"/>
    </row>
    <row r="222" spans="44:58" x14ac:dyDescent="0.25">
      <c r="AR222" s="25"/>
      <c r="AX222" s="25"/>
      <c r="BA222" s="28"/>
      <c r="BF222" s="28"/>
    </row>
    <row r="223" spans="44:58" x14ac:dyDescent="0.25">
      <c r="AR223" s="25"/>
      <c r="AX223" s="25"/>
      <c r="BA223" s="28"/>
      <c r="BF223" s="28"/>
    </row>
    <row r="224" spans="44:58" x14ac:dyDescent="0.25">
      <c r="AR224" s="25"/>
      <c r="AX224" s="25"/>
      <c r="BA224" s="28"/>
      <c r="BF224" s="28"/>
    </row>
    <row r="225" spans="44:58" x14ac:dyDescent="0.25">
      <c r="AR225" s="25"/>
      <c r="AX225" s="25"/>
      <c r="BA225" s="28"/>
      <c r="BF225" s="28"/>
    </row>
    <row r="226" spans="44:58" x14ac:dyDescent="0.25">
      <c r="AR226" s="25"/>
      <c r="AX226" s="25"/>
      <c r="BA226" s="28"/>
      <c r="BF226" s="28"/>
    </row>
    <row r="227" spans="44:58" x14ac:dyDescent="0.25">
      <c r="AR227" s="25"/>
      <c r="AX227" s="25"/>
      <c r="BA227" s="28"/>
      <c r="BF227" s="28"/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zoomScale="55" zoomScaleNormal="55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A32" sqref="A32"/>
    </sheetView>
  </sheetViews>
  <sheetFormatPr defaultColWidth="9.140625" defaultRowHeight="15" x14ac:dyDescent="0.25"/>
  <cols>
    <col min="1" max="1" width="28.85546875" style="5" customWidth="1"/>
    <col min="2" max="29" width="9.42578125" style="5" customWidth="1"/>
    <col min="30" max="35" width="10.28515625" style="5" bestFit="1" customWidth="1"/>
    <col min="36" max="16384" width="9.140625" style="5"/>
  </cols>
  <sheetData>
    <row r="1" spans="1:36" ht="26.25" x14ac:dyDescent="0.4">
      <c r="A1" s="1" t="s">
        <v>74</v>
      </c>
    </row>
    <row r="2" spans="1:36" x14ac:dyDescent="0.25">
      <c r="B2" s="5" t="s">
        <v>57</v>
      </c>
      <c r="C2" s="5" t="s">
        <v>58</v>
      </c>
      <c r="D2" s="5" t="s">
        <v>59</v>
      </c>
      <c r="E2" s="5" t="s">
        <v>60</v>
      </c>
      <c r="F2" s="5" t="s">
        <v>61</v>
      </c>
      <c r="G2" s="5" t="s">
        <v>62</v>
      </c>
      <c r="H2" s="5" t="s">
        <v>63</v>
      </c>
      <c r="I2" s="5" t="s">
        <v>64</v>
      </c>
      <c r="J2" s="5" t="s">
        <v>65</v>
      </c>
    </row>
    <row r="4" spans="1:36" x14ac:dyDescent="0.25">
      <c r="B4" s="30">
        <v>2008</v>
      </c>
      <c r="C4" s="30">
        <v>2009</v>
      </c>
      <c r="D4" s="30">
        <v>2010</v>
      </c>
      <c r="E4" s="30">
        <v>2011</v>
      </c>
      <c r="F4" s="30">
        <v>2012</v>
      </c>
      <c r="G4" s="30">
        <v>2013</v>
      </c>
      <c r="H4" s="30">
        <v>2014</v>
      </c>
      <c r="I4" s="30">
        <v>2015</v>
      </c>
      <c r="J4" s="30">
        <v>2016</v>
      </c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6" x14ac:dyDescent="0.25">
      <c r="A5" s="5" t="s">
        <v>13</v>
      </c>
      <c r="B5" s="5">
        <f>ROUND(B11/10,0)*10</f>
        <v>820</v>
      </c>
      <c r="C5" s="5">
        <f t="shared" ref="C5:J5" si="0">ROUND(C11/10,0)*10</f>
        <v>750</v>
      </c>
      <c r="D5" s="5">
        <f t="shared" si="0"/>
        <v>650</v>
      </c>
      <c r="E5" s="5">
        <f t="shared" si="0"/>
        <v>630</v>
      </c>
      <c r="F5" s="5">
        <f t="shared" si="0"/>
        <v>670</v>
      </c>
      <c r="G5" s="5">
        <f t="shared" si="0"/>
        <v>740</v>
      </c>
      <c r="H5" s="5">
        <f t="shared" si="0"/>
        <v>670</v>
      </c>
      <c r="I5" s="5">
        <f t="shared" si="0"/>
        <v>870</v>
      </c>
      <c r="J5" s="5">
        <f t="shared" si="0"/>
        <v>830</v>
      </c>
      <c r="K5" s="4"/>
    </row>
    <row r="6" spans="1:36" x14ac:dyDescent="0.25">
      <c r="A6" s="5" t="s">
        <v>15</v>
      </c>
      <c r="B6" s="5">
        <f t="shared" ref="B6:J8" si="1">ROUND(B12/10,0)*10</f>
        <v>2100</v>
      </c>
      <c r="C6" s="5">
        <f t="shared" si="1"/>
        <v>2030</v>
      </c>
      <c r="D6" s="5">
        <f t="shared" si="1"/>
        <v>1810</v>
      </c>
      <c r="E6" s="5">
        <f t="shared" si="1"/>
        <v>1830</v>
      </c>
      <c r="F6" s="5">
        <f t="shared" si="1"/>
        <v>1780</v>
      </c>
      <c r="G6" s="5">
        <f t="shared" si="1"/>
        <v>1840</v>
      </c>
      <c r="H6" s="5">
        <f t="shared" si="1"/>
        <v>1740</v>
      </c>
      <c r="I6" s="5">
        <f t="shared" si="1"/>
        <v>1760</v>
      </c>
      <c r="J6" s="5">
        <f t="shared" si="1"/>
        <v>1710</v>
      </c>
      <c r="K6" s="4"/>
    </row>
    <row r="7" spans="1:36" x14ac:dyDescent="0.25">
      <c r="A7" s="5" t="s">
        <v>66</v>
      </c>
      <c r="B7" s="5">
        <f t="shared" si="1"/>
        <v>110</v>
      </c>
      <c r="C7" s="5">
        <f t="shared" si="1"/>
        <v>100</v>
      </c>
      <c r="D7" s="5">
        <f t="shared" si="1"/>
        <v>100</v>
      </c>
      <c r="E7" s="5">
        <f t="shared" si="1"/>
        <v>100</v>
      </c>
      <c r="F7" s="5">
        <f t="shared" si="1"/>
        <v>100</v>
      </c>
      <c r="G7" s="5">
        <f t="shared" si="1"/>
        <v>120</v>
      </c>
      <c r="H7" s="5">
        <f t="shared" si="1"/>
        <v>120</v>
      </c>
      <c r="I7" s="5">
        <f t="shared" si="1"/>
        <v>140</v>
      </c>
      <c r="J7" s="5">
        <f t="shared" si="1"/>
        <v>110</v>
      </c>
      <c r="K7" s="4"/>
    </row>
    <row r="8" spans="1:36" x14ac:dyDescent="0.25">
      <c r="A8" s="5" t="s">
        <v>16</v>
      </c>
      <c r="B8" s="5">
        <f t="shared" si="1"/>
        <v>1220</v>
      </c>
      <c r="C8" s="5">
        <f t="shared" si="1"/>
        <v>1210</v>
      </c>
      <c r="D8" s="5">
        <f t="shared" si="1"/>
        <v>1100</v>
      </c>
      <c r="E8" s="5">
        <f t="shared" si="1"/>
        <v>1100</v>
      </c>
      <c r="F8" s="5">
        <f t="shared" si="1"/>
        <v>1070</v>
      </c>
      <c r="G8" s="5">
        <f t="shared" si="1"/>
        <v>1150</v>
      </c>
      <c r="H8" s="5">
        <f t="shared" si="1"/>
        <v>1180</v>
      </c>
      <c r="I8" s="5">
        <f t="shared" si="1"/>
        <v>1400</v>
      </c>
      <c r="J8" s="5">
        <f t="shared" si="1"/>
        <v>1390</v>
      </c>
      <c r="K8" s="4"/>
    </row>
    <row r="9" spans="1:36" x14ac:dyDescent="0.25">
      <c r="A9" s="40" t="s">
        <v>67</v>
      </c>
      <c r="B9" s="5">
        <f t="shared" ref="B9:J9" si="2">B15/1000</f>
        <v>10.333813690918591</v>
      </c>
      <c r="C9" s="5">
        <f t="shared" si="2"/>
        <v>10.262216809969688</v>
      </c>
      <c r="D9" s="5">
        <f t="shared" si="2"/>
        <v>10.146556919918014</v>
      </c>
      <c r="E9" s="5">
        <f t="shared" si="2"/>
        <v>10.268664556242147</v>
      </c>
      <c r="F9" s="5">
        <f t="shared" si="2"/>
        <v>10.698314269093672</v>
      </c>
      <c r="G9" s="5">
        <f t="shared" si="2"/>
        <v>10.839299256893838</v>
      </c>
      <c r="H9" s="5">
        <f t="shared" si="2"/>
        <v>11.380160728390869</v>
      </c>
      <c r="I9" s="5">
        <f t="shared" si="2"/>
        <v>11.494897500557103</v>
      </c>
      <c r="J9" s="5">
        <f t="shared" si="2"/>
        <v>11.509601249703627</v>
      </c>
      <c r="K9" s="4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36" x14ac:dyDescent="0.25">
      <c r="K10" s="4"/>
    </row>
    <row r="11" spans="1:36" x14ac:dyDescent="0.25">
      <c r="A11" s="5" t="s">
        <v>13</v>
      </c>
      <c r="B11" s="5">
        <v>820.20533767776055</v>
      </c>
      <c r="C11" s="5">
        <v>752.24744920122964</v>
      </c>
      <c r="D11" s="5">
        <v>654.73183273868699</v>
      </c>
      <c r="E11" s="5">
        <v>625.61826448335648</v>
      </c>
      <c r="F11" s="5">
        <v>674.39882334928188</v>
      </c>
      <c r="G11" s="5">
        <v>742.24628754603543</v>
      </c>
      <c r="H11" s="5">
        <v>669.7119504196761</v>
      </c>
      <c r="I11" s="5">
        <v>869.34269184948448</v>
      </c>
      <c r="J11" s="5">
        <v>825.4895771112358</v>
      </c>
      <c r="K11" s="4"/>
    </row>
    <row r="12" spans="1:36" x14ac:dyDescent="0.25">
      <c r="A12" s="5" t="s">
        <v>15</v>
      </c>
      <c r="B12" s="5">
        <v>2098.986975978592</v>
      </c>
      <c r="C12" s="5">
        <v>2031.7603500411974</v>
      </c>
      <c r="D12" s="5">
        <v>1806.4614056391467</v>
      </c>
      <c r="E12" s="5">
        <v>1832.2550509347013</v>
      </c>
      <c r="F12" s="5">
        <v>1781.2932623994971</v>
      </c>
      <c r="G12" s="5">
        <v>1837.8327421719932</v>
      </c>
      <c r="H12" s="5">
        <v>1744.6321747471441</v>
      </c>
      <c r="I12" s="5">
        <v>1756.0316936901934</v>
      </c>
      <c r="J12" s="5">
        <v>1711.508415843439</v>
      </c>
      <c r="K12" s="4"/>
    </row>
    <row r="13" spans="1:36" x14ac:dyDescent="0.25">
      <c r="A13" s="5" t="s">
        <v>66</v>
      </c>
      <c r="B13" s="5">
        <v>108.83158601693493</v>
      </c>
      <c r="C13" s="5">
        <v>103.55568043160292</v>
      </c>
      <c r="D13" s="5">
        <v>102.70509994335423</v>
      </c>
      <c r="E13" s="5">
        <v>96.86773334522826</v>
      </c>
      <c r="F13" s="5">
        <v>102.55648090182119</v>
      </c>
      <c r="G13" s="5">
        <v>122.847646334064</v>
      </c>
      <c r="H13" s="5">
        <v>118.16927068650557</v>
      </c>
      <c r="I13" s="5">
        <v>136.13369077076885</v>
      </c>
      <c r="J13" s="5">
        <v>111.10937648797695</v>
      </c>
      <c r="K13" s="4"/>
    </row>
    <row r="14" spans="1:36" x14ac:dyDescent="0.25">
      <c r="A14" s="5" t="s">
        <v>16</v>
      </c>
      <c r="B14" s="5">
        <v>1222.6575736923194</v>
      </c>
      <c r="C14" s="5">
        <v>1207.180177342774</v>
      </c>
      <c r="D14" s="5">
        <v>1098.2615020654621</v>
      </c>
      <c r="E14" s="5">
        <v>1098.4026024308994</v>
      </c>
      <c r="F14" s="5">
        <v>1073.4527659201378</v>
      </c>
      <c r="G14" s="5">
        <v>1149.3124137772738</v>
      </c>
      <c r="H14" s="5">
        <v>1181.5689907778294</v>
      </c>
      <c r="I14" s="5">
        <v>1400.5971934648687</v>
      </c>
      <c r="J14" s="5">
        <v>1387.738735384165</v>
      </c>
      <c r="K14" s="4"/>
    </row>
    <row r="15" spans="1:36" x14ac:dyDescent="0.25">
      <c r="A15" s="5" t="s">
        <v>17</v>
      </c>
      <c r="B15" s="5">
        <f t="shared" ref="B15:J15" si="3">SUM(B17:B23)</f>
        <v>10333.813690918591</v>
      </c>
      <c r="C15" s="5">
        <f t="shared" si="3"/>
        <v>10262.216809969688</v>
      </c>
      <c r="D15" s="5">
        <f t="shared" si="3"/>
        <v>10146.556919918014</v>
      </c>
      <c r="E15" s="5">
        <f t="shared" si="3"/>
        <v>10268.664556242147</v>
      </c>
      <c r="F15" s="5">
        <f t="shared" si="3"/>
        <v>10698.314269093671</v>
      </c>
      <c r="G15" s="5">
        <f t="shared" si="3"/>
        <v>10839.299256893839</v>
      </c>
      <c r="H15" s="5">
        <f t="shared" si="3"/>
        <v>11380.160728390869</v>
      </c>
      <c r="I15" s="5">
        <f t="shared" si="3"/>
        <v>11494.897500557103</v>
      </c>
      <c r="J15" s="5">
        <f t="shared" si="3"/>
        <v>11509.601249703626</v>
      </c>
      <c r="K15" s="4"/>
    </row>
    <row r="16" spans="1:36" x14ac:dyDescent="0.25">
      <c r="K16" s="4"/>
    </row>
    <row r="17" spans="1:11" x14ac:dyDescent="0.25">
      <c r="A17" s="5" t="s">
        <v>68</v>
      </c>
      <c r="B17" s="5">
        <v>3270.5599031326169</v>
      </c>
      <c r="C17" s="5">
        <v>3155.505997044927</v>
      </c>
      <c r="D17" s="5">
        <v>3054.9926089004275</v>
      </c>
      <c r="E17" s="5">
        <v>3102.8747814613312</v>
      </c>
      <c r="F17" s="5">
        <v>3136.4251466541587</v>
      </c>
      <c r="G17" s="5">
        <v>3086.625562274472</v>
      </c>
      <c r="H17" s="5">
        <v>3178.6649788546606</v>
      </c>
      <c r="I17" s="5">
        <v>3118.7084146626271</v>
      </c>
      <c r="J17" s="5">
        <v>3136.2235434682325</v>
      </c>
      <c r="K17" s="4"/>
    </row>
    <row r="18" spans="1:11" x14ac:dyDescent="0.25">
      <c r="A18" s="5" t="s">
        <v>69</v>
      </c>
      <c r="B18" s="5">
        <v>832.41114821297174</v>
      </c>
      <c r="C18" s="5">
        <v>779.5445468895764</v>
      </c>
      <c r="D18" s="5">
        <v>809.83020177482047</v>
      </c>
      <c r="E18" s="5">
        <v>822.14143715980265</v>
      </c>
      <c r="F18" s="5">
        <v>834.37339611820119</v>
      </c>
      <c r="G18" s="5">
        <v>897.04234077770082</v>
      </c>
      <c r="H18" s="5">
        <v>947.47097339621098</v>
      </c>
      <c r="I18" s="5">
        <v>922.20368990953864</v>
      </c>
      <c r="J18" s="5">
        <v>861.89669584162027</v>
      </c>
      <c r="K18" s="4"/>
    </row>
    <row r="19" spans="1:11" x14ac:dyDescent="0.25">
      <c r="A19" s="5" t="s">
        <v>70</v>
      </c>
      <c r="B19" s="5">
        <v>1812.5755750457784</v>
      </c>
      <c r="C19" s="5">
        <v>1853.7301126689679</v>
      </c>
      <c r="D19" s="5">
        <v>1824.5172875811224</v>
      </c>
      <c r="E19" s="5">
        <v>1814.4006962820449</v>
      </c>
      <c r="F19" s="5">
        <v>1859.5159590871117</v>
      </c>
      <c r="G19" s="5">
        <v>1966.6946404107157</v>
      </c>
      <c r="H19" s="5">
        <v>2011.528642027597</v>
      </c>
      <c r="I19" s="5">
        <v>2164.3444891992845</v>
      </c>
      <c r="J19" s="5">
        <v>2220.24198685176</v>
      </c>
      <c r="K19" s="4"/>
    </row>
    <row r="20" spans="1:11" x14ac:dyDescent="0.25">
      <c r="A20" s="5" t="s">
        <v>71</v>
      </c>
      <c r="B20" s="5">
        <v>2785.2946473016709</v>
      </c>
      <c r="C20" s="5">
        <v>2835.5595232487726</v>
      </c>
      <c r="D20" s="5">
        <v>2866.0550430663156</v>
      </c>
      <c r="E20" s="5">
        <v>3008.3564654808224</v>
      </c>
      <c r="F20" s="5">
        <v>3224.271379554079</v>
      </c>
      <c r="G20" s="5">
        <v>3266.0614581521181</v>
      </c>
      <c r="H20" s="5">
        <v>3530.7014688324739</v>
      </c>
      <c r="I20" s="5">
        <v>3548.1470712517594</v>
      </c>
      <c r="J20" s="5">
        <v>3543.754104228346</v>
      </c>
      <c r="K20" s="4"/>
    </row>
    <row r="21" spans="1:11" x14ac:dyDescent="0.25">
      <c r="A21" s="5" t="s">
        <v>72</v>
      </c>
      <c r="B21" s="5">
        <v>1255.4274226529772</v>
      </c>
      <c r="C21" s="5">
        <v>1286.0156796612</v>
      </c>
      <c r="D21" s="5">
        <v>1251.4992590923621</v>
      </c>
      <c r="E21" s="5">
        <v>1216.1867060387499</v>
      </c>
      <c r="F21" s="5">
        <v>1255.3078863450246</v>
      </c>
      <c r="G21" s="5">
        <v>1215.4474209417056</v>
      </c>
      <c r="H21" s="5">
        <v>1290.2691171924578</v>
      </c>
      <c r="I21" s="5">
        <v>1291.7544127675872</v>
      </c>
      <c r="J21" s="5">
        <v>1296.096703367273</v>
      </c>
      <c r="K21" s="4"/>
    </row>
    <row r="22" spans="1:11" x14ac:dyDescent="0.25">
      <c r="A22" s="5" t="s">
        <v>17</v>
      </c>
      <c r="B22" s="5">
        <v>4.7478768653396433</v>
      </c>
      <c r="C22" s="5">
        <v>2.3469214757463943</v>
      </c>
      <c r="D22" s="5">
        <v>7.169384445366072</v>
      </c>
      <c r="E22" s="5">
        <v>2.9846389539402569</v>
      </c>
      <c r="F22" s="5">
        <v>4.3467861717602219</v>
      </c>
      <c r="G22" s="5">
        <v>4.1065279715013183</v>
      </c>
      <c r="H22" s="5">
        <v>2.6258783403059409</v>
      </c>
      <c r="I22" s="5">
        <v>3.7076830401678116</v>
      </c>
      <c r="J22" s="5">
        <v>4.195966257553347</v>
      </c>
      <c r="K22" s="4"/>
    </row>
    <row r="23" spans="1:11" x14ac:dyDescent="0.25">
      <c r="A23" s="5" t="s">
        <v>14</v>
      </c>
      <c r="B23" s="5">
        <v>372.79711770723577</v>
      </c>
      <c r="C23" s="5">
        <v>349.51402898049651</v>
      </c>
      <c r="D23" s="5">
        <v>332.49313505760068</v>
      </c>
      <c r="E23" s="5">
        <v>301.71983086545583</v>
      </c>
      <c r="F23" s="5">
        <v>384.07371516333615</v>
      </c>
      <c r="G23" s="5">
        <v>403.32130636562459</v>
      </c>
      <c r="H23" s="5">
        <v>418.899669747161</v>
      </c>
      <c r="I23" s="5">
        <v>446.0317397261411</v>
      </c>
      <c r="J23" s="5">
        <v>447.19224968883941</v>
      </c>
      <c r="K23" s="4"/>
    </row>
    <row r="24" spans="1:11" x14ac:dyDescent="0.25">
      <c r="A24" s="5" t="s">
        <v>34</v>
      </c>
      <c r="B24" s="5">
        <v>14584.495164284137</v>
      </c>
      <c r="C24" s="5">
        <v>14356.96046698648</v>
      </c>
      <c r="D24" s="5">
        <v>13808.716760304625</v>
      </c>
      <c r="E24" s="5">
        <v>13921.808207436383</v>
      </c>
      <c r="F24" s="5">
        <v>14330.015601664352</v>
      </c>
      <c r="G24" s="5">
        <v>14691.538346723291</v>
      </c>
      <c r="H24" s="5">
        <v>15094.243115021973</v>
      </c>
      <c r="I24" s="5">
        <v>15657.002770332387</v>
      </c>
      <c r="J24" s="5">
        <v>15545.447354530606</v>
      </c>
      <c r="K24" s="4"/>
    </row>
    <row r="25" spans="1:11" x14ac:dyDescent="0.25">
      <c r="B25" s="4"/>
      <c r="C25" s="4"/>
      <c r="D25" s="4"/>
      <c r="E25" s="4"/>
      <c r="F25" s="4"/>
      <c r="G25" s="4"/>
      <c r="H25" s="4"/>
      <c r="I25" s="4"/>
      <c r="J25" s="4"/>
    </row>
    <row r="27" spans="1:11" x14ac:dyDescent="0.25">
      <c r="A27" s="42" t="s">
        <v>73</v>
      </c>
      <c r="B27" s="5">
        <f>B24-B5-B23</f>
        <v>13391.698046576901</v>
      </c>
      <c r="C27" s="5">
        <f t="shared" ref="C27:J27" si="4">C24-C5-C23</f>
        <v>13257.446438005984</v>
      </c>
      <c r="D27" s="5">
        <f t="shared" si="4"/>
        <v>12826.223625247025</v>
      </c>
      <c r="E27" s="5">
        <f t="shared" si="4"/>
        <v>12990.088376570928</v>
      </c>
      <c r="F27" s="5">
        <f t="shared" si="4"/>
        <v>13275.941886501016</v>
      </c>
      <c r="G27" s="5">
        <f t="shared" si="4"/>
        <v>13548.217040357667</v>
      </c>
      <c r="H27" s="5">
        <f t="shared" si="4"/>
        <v>14005.343445274812</v>
      </c>
      <c r="I27" s="5">
        <f t="shared" si="4"/>
        <v>14340.971030606246</v>
      </c>
      <c r="J27" s="5">
        <f t="shared" si="4"/>
        <v>14268.255104841766</v>
      </c>
    </row>
    <row r="28" spans="1:11" x14ac:dyDescent="0.25">
      <c r="B28" s="4" t="e">
        <f t="shared" ref="B28:I28" si="5">B27/A27-1</f>
        <v>#VALUE!</v>
      </c>
      <c r="C28" s="4">
        <f t="shared" si="5"/>
        <v>-1.0024987727768719E-2</v>
      </c>
      <c r="D28" s="4">
        <f t="shared" si="5"/>
        <v>-3.2526838013295256E-2</v>
      </c>
      <c r="E28" s="4">
        <f t="shared" si="5"/>
        <v>1.2775759733469227E-2</v>
      </c>
      <c r="F28" s="4">
        <f t="shared" si="5"/>
        <v>2.2005509250087707E-2</v>
      </c>
      <c r="G28" s="4">
        <f t="shared" si="5"/>
        <v>2.0508914258919875E-2</v>
      </c>
      <c r="H28" s="4">
        <f t="shared" si="5"/>
        <v>3.3740705773715352E-2</v>
      </c>
      <c r="I28" s="4">
        <f t="shared" si="5"/>
        <v>2.3964252404297115E-2</v>
      </c>
      <c r="J28" s="4">
        <f>J27/I27-1</f>
        <v>-5.0705022420930446E-3</v>
      </c>
    </row>
    <row r="30" spans="1:11" x14ac:dyDescent="0.25">
      <c r="B30" s="5">
        <f>SUM(B11:B14)</f>
        <v>4250.6814733656074</v>
      </c>
      <c r="C30" s="5">
        <f t="shared" ref="C30:J30" si="6">SUM(C11:C14)</f>
        <v>4094.7436570168038</v>
      </c>
      <c r="D30" s="5">
        <f t="shared" si="6"/>
        <v>3662.1598403866501</v>
      </c>
      <c r="E30" s="5">
        <f t="shared" si="6"/>
        <v>3653.1436511941856</v>
      </c>
      <c r="F30" s="5">
        <f t="shared" si="6"/>
        <v>3631.7013325707376</v>
      </c>
      <c r="G30" s="5">
        <f t="shared" si="6"/>
        <v>3852.2390898293665</v>
      </c>
      <c r="H30" s="5">
        <f t="shared" si="6"/>
        <v>3714.0823866311548</v>
      </c>
      <c r="I30" s="5">
        <f t="shared" si="6"/>
        <v>4162.1052697753148</v>
      </c>
      <c r="J30" s="5">
        <f t="shared" si="6"/>
        <v>4035.8461048268168</v>
      </c>
    </row>
    <row r="32" spans="1:11" x14ac:dyDescent="0.25">
      <c r="A32" s="5" t="s">
        <v>262</v>
      </c>
    </row>
  </sheetData>
  <pageMargins left="0.4" right="0.43" top="1" bottom="1" header="0.5" footer="0.5"/>
  <pageSetup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="51" zoomScaleNormal="51" workbookViewId="0"/>
  </sheetViews>
  <sheetFormatPr defaultRowHeight="12.75" x14ac:dyDescent="0.2"/>
  <cols>
    <col min="1" max="1" width="9.28515625" style="44" bestFit="1" customWidth="1"/>
    <col min="2" max="2" width="11.28515625" style="43" bestFit="1" customWidth="1"/>
    <col min="3" max="3" width="9.85546875" style="43" bestFit="1" customWidth="1"/>
    <col min="4" max="4" width="11.28515625" style="43" bestFit="1" customWidth="1"/>
    <col min="5" max="5" width="9.140625" style="43"/>
    <col min="6" max="6" width="10.85546875" style="43" bestFit="1" customWidth="1"/>
    <col min="7" max="7" width="10" style="43" bestFit="1" customWidth="1"/>
    <col min="8" max="8" width="9.140625" style="43"/>
    <col min="9" max="10" width="11.28515625" style="43" bestFit="1" customWidth="1"/>
    <col min="11" max="11" width="10.85546875" style="43" bestFit="1" customWidth="1"/>
    <col min="12" max="12" width="9.28515625" style="43" bestFit="1" customWidth="1"/>
    <col min="13" max="14" width="9.140625" style="43"/>
    <col min="15" max="15" width="11.28515625" style="43" bestFit="1" customWidth="1"/>
    <col min="16" max="16" width="10.28515625" style="43" bestFit="1" customWidth="1"/>
    <col min="17" max="16384" width="9.140625" style="43"/>
  </cols>
  <sheetData>
    <row r="1" spans="1:11" ht="26.25" x14ac:dyDescent="0.4">
      <c r="A1" s="1" t="s">
        <v>264</v>
      </c>
    </row>
    <row r="5" spans="1:11" ht="15" x14ac:dyDescent="0.25">
      <c r="A5" s="30" t="s">
        <v>75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5" x14ac:dyDescent="0.25">
      <c r="A6" s="30"/>
      <c r="B6" s="42" t="s">
        <v>76</v>
      </c>
      <c r="C6" s="5"/>
      <c r="D6" s="5"/>
      <c r="E6" s="5"/>
      <c r="F6" s="5"/>
      <c r="G6" s="5"/>
      <c r="H6" s="5"/>
      <c r="I6" s="5"/>
      <c r="J6" s="5"/>
      <c r="K6" s="5"/>
    </row>
    <row r="7" spans="1:11" ht="15" x14ac:dyDescent="0.25">
      <c r="A7" s="30">
        <v>2010</v>
      </c>
      <c r="B7" s="5">
        <v>491000</v>
      </c>
      <c r="C7" s="5"/>
      <c r="D7" s="5"/>
      <c r="E7" s="5"/>
      <c r="F7" s="5"/>
      <c r="G7" s="5"/>
      <c r="H7" s="5"/>
      <c r="I7" s="5"/>
      <c r="J7" s="5"/>
      <c r="K7" s="5"/>
    </row>
    <row r="8" spans="1:11" ht="15" x14ac:dyDescent="0.25">
      <c r="A8" s="30"/>
      <c r="B8" s="5">
        <v>497000</v>
      </c>
      <c r="C8" s="4"/>
      <c r="D8" s="5"/>
      <c r="E8" s="5"/>
      <c r="F8" s="5"/>
      <c r="G8" s="5"/>
      <c r="H8" s="5"/>
      <c r="I8" s="5"/>
      <c r="J8" s="5"/>
      <c r="K8" s="5"/>
    </row>
    <row r="9" spans="1:11" ht="15" x14ac:dyDescent="0.25">
      <c r="A9" s="30"/>
      <c r="B9" s="5">
        <v>505000</v>
      </c>
      <c r="C9" s="4"/>
      <c r="D9" s="5"/>
      <c r="E9" s="5"/>
      <c r="F9" s="5"/>
      <c r="G9" s="5"/>
      <c r="H9" s="5"/>
      <c r="I9" s="5"/>
      <c r="J9" s="5"/>
      <c r="K9" s="5"/>
    </row>
    <row r="10" spans="1:11" ht="15" x14ac:dyDescent="0.25">
      <c r="A10" s="30"/>
      <c r="B10" s="5">
        <v>504000</v>
      </c>
      <c r="C10" s="4"/>
      <c r="D10" s="5"/>
      <c r="E10" s="5"/>
      <c r="F10" s="5"/>
      <c r="G10" s="5"/>
      <c r="H10" s="5"/>
      <c r="I10" s="5"/>
      <c r="J10" s="5"/>
      <c r="K10" s="5"/>
    </row>
    <row r="11" spans="1:11" ht="15" x14ac:dyDescent="0.25">
      <c r="A11" s="30">
        <v>2011</v>
      </c>
      <c r="B11" s="5">
        <v>511000</v>
      </c>
      <c r="C11" s="4"/>
      <c r="D11" s="5"/>
      <c r="E11" s="5"/>
      <c r="F11" s="5"/>
      <c r="G11" s="5"/>
      <c r="H11" s="5"/>
      <c r="I11" s="5"/>
      <c r="J11" s="5"/>
      <c r="K11" s="5"/>
    </row>
    <row r="12" spans="1:11" ht="15" x14ac:dyDescent="0.25">
      <c r="A12" s="30"/>
      <c r="B12" s="5">
        <v>517000</v>
      </c>
      <c r="C12" s="4"/>
      <c r="D12" s="5"/>
      <c r="E12" s="5"/>
      <c r="F12" s="5"/>
      <c r="G12" s="5"/>
      <c r="H12" s="5"/>
      <c r="I12" s="5"/>
      <c r="J12" s="5"/>
      <c r="K12" s="5"/>
    </row>
    <row r="13" spans="1:11" ht="15" x14ac:dyDescent="0.25">
      <c r="A13" s="30"/>
      <c r="B13" s="5">
        <v>519000</v>
      </c>
      <c r="C13" s="4"/>
      <c r="D13" s="5"/>
      <c r="E13" s="5"/>
      <c r="F13" s="5"/>
      <c r="G13" s="5"/>
      <c r="H13" s="5"/>
      <c r="I13" s="5"/>
      <c r="J13" s="5"/>
      <c r="K13" s="5"/>
    </row>
    <row r="14" spans="1:11" ht="15" x14ac:dyDescent="0.25">
      <c r="A14" s="30"/>
      <c r="B14" s="5">
        <v>518000</v>
      </c>
      <c r="C14" s="4"/>
      <c r="D14" s="5"/>
      <c r="E14" s="5"/>
      <c r="F14" s="5"/>
      <c r="G14" s="5"/>
      <c r="H14" s="5"/>
      <c r="I14" s="5"/>
      <c r="J14" s="5"/>
      <c r="K14" s="5"/>
    </row>
    <row r="15" spans="1:11" ht="15" x14ac:dyDescent="0.25">
      <c r="A15" s="30">
        <v>2012</v>
      </c>
      <c r="B15" s="5">
        <v>523000</v>
      </c>
      <c r="C15" s="4"/>
      <c r="D15" s="5"/>
      <c r="E15" s="5"/>
      <c r="F15" s="5"/>
      <c r="G15" s="5"/>
      <c r="H15" s="5"/>
      <c r="I15" s="5"/>
      <c r="J15" s="5"/>
      <c r="K15" s="5"/>
    </row>
    <row r="16" spans="1:11" ht="15" x14ac:dyDescent="0.25">
      <c r="A16" s="30"/>
      <c r="B16" s="5">
        <v>534000</v>
      </c>
      <c r="C16" s="4"/>
      <c r="D16" s="5"/>
      <c r="E16" s="5"/>
      <c r="F16" s="5"/>
      <c r="G16" s="5"/>
      <c r="H16" s="5"/>
      <c r="I16" s="5"/>
      <c r="J16" s="5"/>
      <c r="K16" s="5"/>
    </row>
    <row r="17" spans="1:18" ht="15" x14ac:dyDescent="0.25">
      <c r="A17" s="30"/>
      <c r="B17" s="5">
        <v>518000</v>
      </c>
      <c r="C17" s="4"/>
      <c r="D17" s="5"/>
      <c r="E17" s="5"/>
      <c r="F17" s="5"/>
      <c r="G17" s="5"/>
      <c r="H17" s="5"/>
      <c r="I17" s="5"/>
      <c r="J17" s="5"/>
      <c r="K17" s="5"/>
    </row>
    <row r="18" spans="1:18" ht="15" x14ac:dyDescent="0.25">
      <c r="A18" s="30"/>
      <c r="B18" s="5">
        <v>515000</v>
      </c>
      <c r="C18" s="4"/>
      <c r="D18" s="5"/>
      <c r="E18" s="5"/>
      <c r="F18" s="5"/>
      <c r="G18" s="5"/>
      <c r="H18" s="5"/>
      <c r="I18" s="5"/>
      <c r="J18" s="5"/>
      <c r="K18" s="5"/>
    </row>
    <row r="19" spans="1:18" ht="15" x14ac:dyDescent="0.25">
      <c r="A19" s="30">
        <v>2013</v>
      </c>
      <c r="B19" s="5">
        <v>515000</v>
      </c>
      <c r="C19" s="4"/>
      <c r="E19" s="5"/>
      <c r="F19" s="5"/>
      <c r="K19" s="5"/>
      <c r="L19" s="5"/>
      <c r="M19" s="5"/>
      <c r="N19" s="5"/>
      <c r="O19" s="5"/>
      <c r="P19" s="5"/>
      <c r="Q19" s="5"/>
      <c r="R19" s="5"/>
    </row>
    <row r="20" spans="1:18" ht="15" x14ac:dyDescent="0.25">
      <c r="A20" s="30"/>
      <c r="B20" s="5">
        <v>511000</v>
      </c>
      <c r="C20" s="4"/>
      <c r="E20" s="5"/>
      <c r="F20" s="5"/>
      <c r="K20" s="5"/>
      <c r="L20" s="5"/>
      <c r="M20" s="5"/>
      <c r="N20" s="5"/>
      <c r="O20" s="5"/>
      <c r="P20" s="5"/>
      <c r="Q20" s="5"/>
      <c r="R20" s="5"/>
    </row>
    <row r="21" spans="1:18" ht="15" x14ac:dyDescent="0.25">
      <c r="B21" s="5">
        <v>507000</v>
      </c>
      <c r="C21" s="4"/>
      <c r="D21" s="5"/>
      <c r="E21" s="5"/>
      <c r="F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" x14ac:dyDescent="0.25">
      <c r="B22" s="5">
        <v>499000</v>
      </c>
      <c r="C22" s="4"/>
      <c r="D22" s="5"/>
      <c r="E22" s="5"/>
      <c r="F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" x14ac:dyDescent="0.25">
      <c r="A23" s="30">
        <v>2014</v>
      </c>
      <c r="B23" s="5">
        <v>491000</v>
      </c>
      <c r="C23" s="4"/>
      <c r="E23" s="5"/>
      <c r="F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5" x14ac:dyDescent="0.25">
      <c r="B24" s="5">
        <v>491000</v>
      </c>
      <c r="C24" s="4"/>
      <c r="D24" s="5"/>
      <c r="E24" s="5"/>
      <c r="F24" s="5"/>
      <c r="K24" s="5"/>
      <c r="L24" s="5"/>
      <c r="M24" s="5"/>
      <c r="N24" s="5"/>
      <c r="O24" s="5"/>
      <c r="P24" s="5"/>
      <c r="Q24" s="5"/>
      <c r="R24" s="5"/>
    </row>
    <row r="25" spans="1:18" ht="15" x14ac:dyDescent="0.25">
      <c r="B25" s="5">
        <v>498000</v>
      </c>
      <c r="C25" s="4"/>
      <c r="D25" s="5"/>
      <c r="E25" s="5"/>
      <c r="F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5" x14ac:dyDescent="0.25">
      <c r="B26" s="5">
        <v>491000</v>
      </c>
      <c r="C26" s="4"/>
      <c r="D26" s="5"/>
      <c r="E26" s="5"/>
      <c r="F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5" x14ac:dyDescent="0.25">
      <c r="A27" s="30">
        <v>2015</v>
      </c>
      <c r="B27" s="5">
        <v>490000</v>
      </c>
      <c r="C27" s="4"/>
      <c r="E27" s="5"/>
      <c r="F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5" x14ac:dyDescent="0.25">
      <c r="B28" s="5">
        <v>489000</v>
      </c>
      <c r="C28" s="4"/>
      <c r="D28" s="5"/>
      <c r="E28" s="5"/>
      <c r="F28" s="5"/>
      <c r="K28" s="5"/>
      <c r="L28" s="5"/>
      <c r="M28" s="5"/>
      <c r="N28" s="5"/>
      <c r="O28" s="5"/>
      <c r="P28" s="5"/>
      <c r="Q28" s="5"/>
      <c r="R28" s="5"/>
    </row>
    <row r="29" spans="1:18" ht="15" x14ac:dyDescent="0.25">
      <c r="B29" s="5">
        <v>476000</v>
      </c>
      <c r="C29" s="4"/>
      <c r="D29" s="5"/>
      <c r="E29" s="5"/>
      <c r="F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5" x14ac:dyDescent="0.25">
      <c r="B30" s="5">
        <v>459000</v>
      </c>
      <c r="C30" s="4"/>
      <c r="D30" s="5"/>
      <c r="E30" s="5"/>
      <c r="F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5" x14ac:dyDescent="0.25">
      <c r="A31" s="30">
        <v>2016</v>
      </c>
      <c r="B31" s="5">
        <v>455000</v>
      </c>
      <c r="C31" s="4"/>
      <c r="D31" s="45"/>
      <c r="E31" s="5"/>
      <c r="F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5" x14ac:dyDescent="0.25">
      <c r="J32" s="5"/>
      <c r="K32" s="5"/>
      <c r="L32" s="5"/>
      <c r="M32" s="5"/>
      <c r="N32" s="5"/>
      <c r="P32" s="5"/>
      <c r="Q32" s="5"/>
      <c r="R32" s="5"/>
    </row>
    <row r="33" spans="1:1" ht="26.25" x14ac:dyDescent="0.4">
      <c r="A33" s="1"/>
    </row>
    <row r="34" spans="1:1" x14ac:dyDescent="0.2">
      <c r="A34" s="88" t="s">
        <v>263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5"/>
  <cols>
    <col min="1" max="1" width="28.85546875" style="5" customWidth="1"/>
    <col min="2" max="29" width="9.42578125" style="5" customWidth="1"/>
    <col min="30" max="35" width="10.28515625" style="5" bestFit="1" customWidth="1"/>
    <col min="36" max="16384" width="9.140625" style="5"/>
  </cols>
  <sheetData>
    <row r="1" spans="1:39" ht="26.25" x14ac:dyDescent="0.4">
      <c r="A1" s="1" t="s">
        <v>103</v>
      </c>
    </row>
    <row r="2" spans="1:39" x14ac:dyDescent="0.25">
      <c r="B2" s="5" t="s">
        <v>77</v>
      </c>
      <c r="C2" s="5" t="s">
        <v>57</v>
      </c>
      <c r="D2" s="5" t="s">
        <v>78</v>
      </c>
      <c r="E2" s="5" t="s">
        <v>79</v>
      </c>
      <c r="F2" s="5" t="s">
        <v>80</v>
      </c>
      <c r="G2" s="5" t="s">
        <v>58</v>
      </c>
      <c r="H2" s="5" t="s">
        <v>81</v>
      </c>
      <c r="I2" s="5" t="s">
        <v>82</v>
      </c>
      <c r="J2" s="5" t="s">
        <v>83</v>
      </c>
      <c r="K2" s="5" t="s">
        <v>59</v>
      </c>
      <c r="L2" s="5" t="s">
        <v>84</v>
      </c>
      <c r="M2" s="5" t="s">
        <v>85</v>
      </c>
      <c r="N2" s="5" t="s">
        <v>86</v>
      </c>
      <c r="O2" s="5" t="s">
        <v>60</v>
      </c>
      <c r="P2" s="5" t="s">
        <v>87</v>
      </c>
      <c r="Q2" s="5" t="s">
        <v>88</v>
      </c>
      <c r="R2" s="5" t="s">
        <v>89</v>
      </c>
      <c r="S2" s="5" t="s">
        <v>61</v>
      </c>
      <c r="T2" s="5" t="s">
        <v>90</v>
      </c>
      <c r="U2" s="5" t="s">
        <v>91</v>
      </c>
      <c r="V2" s="5" t="s">
        <v>92</v>
      </c>
      <c r="W2" s="5" t="s">
        <v>62</v>
      </c>
      <c r="X2" s="5" t="s">
        <v>93</v>
      </c>
      <c r="Y2" s="5" t="s">
        <v>94</v>
      </c>
      <c r="Z2" s="5" t="s">
        <v>95</v>
      </c>
      <c r="AA2" s="5" t="s">
        <v>63</v>
      </c>
      <c r="AB2" s="5" t="s">
        <v>96</v>
      </c>
      <c r="AC2" s="5" t="s">
        <v>97</v>
      </c>
      <c r="AD2" s="5" t="s">
        <v>98</v>
      </c>
      <c r="AE2" s="5" t="s">
        <v>64</v>
      </c>
      <c r="AF2" s="5" t="s">
        <v>99</v>
      </c>
      <c r="AG2" s="5" t="s">
        <v>100</v>
      </c>
      <c r="AH2" s="5" t="s">
        <v>101</v>
      </c>
      <c r="AI2" s="5" t="s">
        <v>65</v>
      </c>
    </row>
    <row r="4" spans="1:39" x14ac:dyDescent="0.25">
      <c r="B4" s="30">
        <v>2008</v>
      </c>
      <c r="C4" s="30"/>
      <c r="D4" s="30"/>
      <c r="E4" s="30"/>
      <c r="F4" s="30">
        <v>2009</v>
      </c>
      <c r="G4" s="30"/>
      <c r="H4" s="30"/>
      <c r="I4" s="30"/>
      <c r="J4" s="30">
        <v>2010</v>
      </c>
      <c r="K4" s="30"/>
      <c r="L4" s="30"/>
      <c r="M4" s="30"/>
      <c r="N4" s="30">
        <v>2011</v>
      </c>
      <c r="O4" s="30"/>
      <c r="P4" s="30"/>
      <c r="Q4" s="30"/>
      <c r="R4" s="30">
        <v>2012</v>
      </c>
      <c r="S4" s="30"/>
      <c r="T4" s="30"/>
      <c r="U4" s="30"/>
      <c r="V4" s="30">
        <v>2013</v>
      </c>
      <c r="W4" s="30"/>
      <c r="X4" s="30"/>
      <c r="Y4" s="30"/>
      <c r="Z4" s="30">
        <v>2014</v>
      </c>
      <c r="AA4" s="30"/>
      <c r="AB4" s="30"/>
      <c r="AC4" s="30"/>
      <c r="AD4" s="30">
        <v>2015</v>
      </c>
      <c r="AE4" s="30"/>
      <c r="AF4" s="30"/>
      <c r="AG4" s="30"/>
      <c r="AH4" s="30">
        <v>2016</v>
      </c>
      <c r="AI4" s="30"/>
    </row>
    <row r="5" spans="1:39" x14ac:dyDescent="0.25">
      <c r="A5" s="5" t="s">
        <v>15</v>
      </c>
      <c r="B5" s="5">
        <f>B8/$B8*100</f>
        <v>100</v>
      </c>
      <c r="C5" s="5">
        <f t="shared" ref="C5:AI6" si="0">C8/$B8*100</f>
        <v>99.416815108848652</v>
      </c>
      <c r="D5" s="5">
        <f t="shared" si="0"/>
        <v>97.350246847756537</v>
      </c>
      <c r="E5" s="5">
        <f t="shared" si="0"/>
        <v>99.330945876920779</v>
      </c>
      <c r="F5" s="5">
        <f t="shared" si="0"/>
        <v>96.2185343855908</v>
      </c>
      <c r="G5" s="5">
        <f t="shared" si="0"/>
        <v>96.232680515496199</v>
      </c>
      <c r="H5" s="5">
        <f t="shared" si="0"/>
        <v>88.353741857368234</v>
      </c>
      <c r="I5" s="5">
        <f t="shared" si="0"/>
        <v>89.340634413858382</v>
      </c>
      <c r="J5" s="5">
        <f t="shared" si="0"/>
        <v>87.449184837843433</v>
      </c>
      <c r="K5" s="5">
        <f t="shared" si="0"/>
        <v>85.561578809686523</v>
      </c>
      <c r="L5" s="5">
        <f t="shared" si="0"/>
        <v>85.949646539455145</v>
      </c>
      <c r="M5" s="5">
        <f t="shared" si="0"/>
        <v>89.451281491554468</v>
      </c>
      <c r="N5" s="5">
        <f t="shared" si="0"/>
        <v>90.266583579055677</v>
      </c>
      <c r="O5" s="5">
        <f t="shared" si="0"/>
        <v>86.78327389149419</v>
      </c>
      <c r="P5" s="5">
        <f t="shared" si="0"/>
        <v>86.978848883819651</v>
      </c>
      <c r="Q5" s="5">
        <f t="shared" si="0"/>
        <v>90.435989131074436</v>
      </c>
      <c r="R5" s="5">
        <f t="shared" si="0"/>
        <v>87.038078201555123</v>
      </c>
      <c r="S5" s="5">
        <f t="shared" si="0"/>
        <v>84.369510125257108</v>
      </c>
      <c r="T5" s="5">
        <f t="shared" si="0"/>
        <v>86.807381316404928</v>
      </c>
      <c r="U5" s="5">
        <f t="shared" si="0"/>
        <v>85.941372172286847</v>
      </c>
      <c r="V5" s="5">
        <f t="shared" si="0"/>
        <v>87.917187617573433</v>
      </c>
      <c r="W5" s="5">
        <f t="shared" si="0"/>
        <v>87.047456711501241</v>
      </c>
      <c r="X5" s="5">
        <f t="shared" si="0"/>
        <v>84.224105122238726</v>
      </c>
      <c r="Y5" s="5">
        <f t="shared" si="0"/>
        <v>83.661493886692256</v>
      </c>
      <c r="Z5" s="5">
        <f t="shared" si="0"/>
        <v>85.453145914671609</v>
      </c>
      <c r="AA5" s="5">
        <f t="shared" si="0"/>
        <v>82.633087453494696</v>
      </c>
      <c r="AB5" s="5">
        <f t="shared" si="0"/>
        <v>82.43761318187552</v>
      </c>
      <c r="AC5" s="5">
        <f t="shared" si="0"/>
        <v>82.859318444856072</v>
      </c>
      <c r="AD5" s="5">
        <f t="shared" si="0"/>
        <v>84.241728153874433</v>
      </c>
      <c r="AE5" s="5">
        <f t="shared" si="0"/>
        <v>83.17301641925809</v>
      </c>
      <c r="AF5" s="5">
        <f t="shared" si="0"/>
        <v>84.037614692946661</v>
      </c>
      <c r="AG5" s="5">
        <f t="shared" si="0"/>
        <v>82.325790419829019</v>
      </c>
      <c r="AH5" s="5">
        <f t="shared" si="0"/>
        <v>77.89904614213404</v>
      </c>
      <c r="AI5" s="5">
        <f t="shared" si="0"/>
        <v>81.06420748790822</v>
      </c>
    </row>
    <row r="6" spans="1:39" x14ac:dyDescent="0.25">
      <c r="A6" s="42" t="s">
        <v>102</v>
      </c>
      <c r="B6" s="5">
        <f>B9/$B9*100</f>
        <v>100</v>
      </c>
      <c r="C6" s="5">
        <f t="shared" si="0"/>
        <v>101.29045841176602</v>
      </c>
      <c r="D6" s="5">
        <f t="shared" si="0"/>
        <v>101.35248623208383</v>
      </c>
      <c r="E6" s="5">
        <f t="shared" si="0"/>
        <v>102.79954680739314</v>
      </c>
      <c r="F6" s="5">
        <f t="shared" si="0"/>
        <v>102.08981354763935</v>
      </c>
      <c r="G6" s="5">
        <f t="shared" si="0"/>
        <v>99.989936415360958</v>
      </c>
      <c r="H6" s="5">
        <f t="shared" si="0"/>
        <v>97.062774634476995</v>
      </c>
      <c r="I6" s="5">
        <f t="shared" si="0"/>
        <v>98.055786597880527</v>
      </c>
      <c r="J6" s="5">
        <f t="shared" si="0"/>
        <v>96.953685508968192</v>
      </c>
      <c r="K6" s="5">
        <f t="shared" si="0"/>
        <v>97.370001165657712</v>
      </c>
      <c r="L6" s="5">
        <f t="shared" si="0"/>
        <v>95.997939798541495</v>
      </c>
      <c r="M6" s="5">
        <f t="shared" si="0"/>
        <v>97.429314561209921</v>
      </c>
      <c r="N6" s="5">
        <f t="shared" si="0"/>
        <v>97.333815860156122</v>
      </c>
      <c r="O6" s="5">
        <f t="shared" si="0"/>
        <v>98.078216981383235</v>
      </c>
      <c r="P6" s="5">
        <f t="shared" si="0"/>
        <v>99.639476202806577</v>
      </c>
      <c r="Q6" s="5">
        <f t="shared" si="0"/>
        <v>100.81612132438585</v>
      </c>
      <c r="R6" s="5">
        <f t="shared" si="0"/>
        <v>100.9735199927176</v>
      </c>
      <c r="S6" s="5">
        <f t="shared" si="0"/>
        <v>101.80329218931115</v>
      </c>
      <c r="T6" s="5">
        <f t="shared" si="0"/>
        <v>103.26461176692013</v>
      </c>
      <c r="U6" s="5">
        <f t="shared" si="0"/>
        <v>103.10657335297077</v>
      </c>
      <c r="V6" s="5">
        <f t="shared" si="0"/>
        <v>103.04823632702815</v>
      </c>
      <c r="W6" s="5">
        <f t="shared" si="0"/>
        <v>104.27751224370314</v>
      </c>
      <c r="X6" s="5">
        <f t="shared" si="0"/>
        <v>107.55432398604306</v>
      </c>
      <c r="Y6" s="5">
        <f t="shared" si="0"/>
        <v>108.7938547693162</v>
      </c>
      <c r="Z6" s="5">
        <f t="shared" si="0"/>
        <v>107.49753074048454</v>
      </c>
      <c r="AA6" s="5">
        <f t="shared" si="0"/>
        <v>108.30061470991473</v>
      </c>
      <c r="AB6" s="5">
        <f t="shared" si="0"/>
        <v>108.51521509221004</v>
      </c>
      <c r="AC6" s="5">
        <f t="shared" si="0"/>
        <v>110.09019488257019</v>
      </c>
      <c r="AD6" s="5">
        <f t="shared" si="0"/>
        <v>110.98763023895444</v>
      </c>
      <c r="AE6" s="5">
        <f t="shared" si="0"/>
        <v>112.77360212222796</v>
      </c>
      <c r="AF6" s="5">
        <f t="shared" si="0"/>
        <v>114.0163146529942</v>
      </c>
      <c r="AG6" s="5">
        <f t="shared" si="0"/>
        <v>115.84791208937834</v>
      </c>
      <c r="AH6" s="5">
        <f t="shared" si="0"/>
        <v>113.81899635296018</v>
      </c>
      <c r="AI6" s="5">
        <f t="shared" si="0"/>
        <v>112.22979438293666</v>
      </c>
    </row>
    <row r="7" spans="1:39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1:39" x14ac:dyDescent="0.25">
      <c r="A8" s="5" t="s">
        <v>15</v>
      </c>
      <c r="B8" s="5">
        <v>2111.2997571693186</v>
      </c>
      <c r="C8" s="5">
        <v>2098.986975978592</v>
      </c>
      <c r="D8" s="5">
        <v>2055.355525300416</v>
      </c>
      <c r="E8" s="5">
        <v>2097.1740190934156</v>
      </c>
      <c r="F8" s="5">
        <v>2031.461682834856</v>
      </c>
      <c r="G8" s="5">
        <v>2031.7603500411974</v>
      </c>
      <c r="H8" s="5">
        <v>1865.412337284622</v>
      </c>
      <c r="I8" s="5">
        <v>1886.2485974333208</v>
      </c>
      <c r="J8" s="5">
        <v>1846.3144271279368</v>
      </c>
      <c r="K8" s="5">
        <v>1806.4614056391467</v>
      </c>
      <c r="L8" s="5">
        <v>1814.6546786754043</v>
      </c>
      <c r="M8" s="5">
        <v>1888.5846889160332</v>
      </c>
      <c r="N8" s="5">
        <v>1905.7981599096424</v>
      </c>
      <c r="O8" s="5">
        <v>1832.2550509347013</v>
      </c>
      <c r="P8" s="5">
        <v>1836.3842252727527</v>
      </c>
      <c r="Q8" s="5">
        <v>1909.3748189180458</v>
      </c>
      <c r="R8" s="5">
        <v>1837.6347337142749</v>
      </c>
      <c r="S8" s="5">
        <v>1781.2932623994971</v>
      </c>
      <c r="T8" s="5">
        <v>1832.7640309383016</v>
      </c>
      <c r="U8" s="5">
        <v>1814.4799819814725</v>
      </c>
      <c r="V8" s="5">
        <v>1856.195368679922</v>
      </c>
      <c r="W8" s="5">
        <v>1837.8327421719932</v>
      </c>
      <c r="X8" s="5">
        <v>1778.2233269238577</v>
      </c>
      <c r="Y8" s="5">
        <v>1766.3449172739579</v>
      </c>
      <c r="Z8" s="5">
        <v>1804.1720621900051</v>
      </c>
      <c r="AA8" s="5">
        <v>1744.6321747471441</v>
      </c>
      <c r="AB8" s="5">
        <v>1740.5051269251198</v>
      </c>
      <c r="AC8" s="5">
        <v>1749.4085891183986</v>
      </c>
      <c r="AD8" s="5">
        <v>1778.5954019479886</v>
      </c>
      <c r="AE8" s="5">
        <v>1756.0316936901934</v>
      </c>
      <c r="AF8" s="5">
        <v>1774.2859549430705</v>
      </c>
      <c r="AG8" s="5">
        <v>1738.144213221572</v>
      </c>
      <c r="AH8" s="5">
        <v>1644.6823720360915</v>
      </c>
      <c r="AI8" s="5">
        <v>1711.508415843439</v>
      </c>
      <c r="AJ8" s="4">
        <f t="shared" ref="AJ8:AJ10" si="1">AI8/AH8-1</f>
        <v>4.0631580263499778E-2</v>
      </c>
      <c r="AK8" s="5">
        <f t="shared" ref="AK8" si="2">AI8-AH8</f>
        <v>66.82604380734756</v>
      </c>
      <c r="AL8" s="5">
        <f>AI8-AE8</f>
        <v>-44.523277846754354</v>
      </c>
      <c r="AM8" s="5">
        <f>C8-AI8</f>
        <v>387.47856013515297</v>
      </c>
    </row>
    <row r="9" spans="1:39" x14ac:dyDescent="0.25">
      <c r="A9" s="42" t="s">
        <v>102</v>
      </c>
      <c r="B9" s="5">
        <f>B10-B8</f>
        <v>12326.440598727917</v>
      </c>
      <c r="C9" s="5">
        <f t="shared" ref="C9:AI9" si="3">C10-C8</f>
        <v>12485.508188305545</v>
      </c>
      <c r="D9" s="5">
        <f t="shared" si="3"/>
        <v>12493.154010731705</v>
      </c>
      <c r="E9" s="5">
        <f t="shared" si="3"/>
        <v>12671.525072974817</v>
      </c>
      <c r="F9" s="5">
        <f t="shared" si="3"/>
        <v>12584.040224301851</v>
      </c>
      <c r="G9" s="5">
        <f t="shared" si="3"/>
        <v>12325.200116945283</v>
      </c>
      <c r="H9" s="5">
        <f t="shared" si="3"/>
        <v>11964.385258795955</v>
      </c>
      <c r="I9" s="5">
        <f t="shared" si="3"/>
        <v>12086.788288603153</v>
      </c>
      <c r="J9" s="5">
        <f t="shared" si="3"/>
        <v>11950.93845254044</v>
      </c>
      <c r="K9" s="5">
        <f t="shared" si="3"/>
        <v>12002.255354665478</v>
      </c>
      <c r="L9" s="5">
        <f t="shared" si="3"/>
        <v>11833.129025269804</v>
      </c>
      <c r="M9" s="5">
        <f t="shared" si="3"/>
        <v>12009.56658513531</v>
      </c>
      <c r="N9" s="5">
        <f t="shared" si="3"/>
        <v>11997.794994477357</v>
      </c>
      <c r="O9" s="5">
        <f t="shared" si="3"/>
        <v>12089.553156501681</v>
      </c>
      <c r="P9" s="5">
        <f t="shared" si="3"/>
        <v>12282.000847022591</v>
      </c>
      <c r="Q9" s="5">
        <f t="shared" si="3"/>
        <v>12427.039308991889</v>
      </c>
      <c r="R9" s="5">
        <f t="shared" si="3"/>
        <v>12446.440962346993</v>
      </c>
      <c r="S9" s="5">
        <f t="shared" si="3"/>
        <v>12548.722339264856</v>
      </c>
      <c r="T9" s="5">
        <f t="shared" si="3"/>
        <v>12728.851028956407</v>
      </c>
      <c r="U9" s="5">
        <f t="shared" si="3"/>
        <v>12709.370517737769</v>
      </c>
      <c r="V9" s="5">
        <f t="shared" si="3"/>
        <v>12702.179638887888</v>
      </c>
      <c r="W9" s="5">
        <f t="shared" si="3"/>
        <v>12853.705604551298</v>
      </c>
      <c r="X9" s="5">
        <f t="shared" si="3"/>
        <v>13257.61985750297</v>
      </c>
      <c r="Y9" s="5">
        <f t="shared" si="3"/>
        <v>13410.409883206079</v>
      </c>
      <c r="Z9" s="5">
        <f t="shared" si="3"/>
        <v>13250.619271825108</v>
      </c>
      <c r="AA9" s="5">
        <f t="shared" si="3"/>
        <v>13349.610940274828</v>
      </c>
      <c r="AB9" s="5">
        <f t="shared" si="3"/>
        <v>13376.063528923103</v>
      </c>
      <c r="AC9" s="5">
        <f t="shared" si="3"/>
        <v>13570.202477223815</v>
      </c>
      <c r="AD9" s="5">
        <f t="shared" si="3"/>
        <v>13680.824313340503</v>
      </c>
      <c r="AE9" s="5">
        <f t="shared" si="3"/>
        <v>13900.971076642194</v>
      </c>
      <c r="AF9" s="5">
        <f t="shared" si="3"/>
        <v>14054.153298560044</v>
      </c>
      <c r="AG9" s="5">
        <f t="shared" si="3"/>
        <v>14279.924068563758</v>
      </c>
      <c r="AH9" s="5">
        <f t="shared" si="3"/>
        <v>14029.83097551593</v>
      </c>
      <c r="AI9" s="5">
        <f t="shared" si="3"/>
        <v>13833.938938687168</v>
      </c>
      <c r="AJ9" s="4"/>
    </row>
    <row r="10" spans="1:39" x14ac:dyDescent="0.25">
      <c r="A10" s="5" t="s">
        <v>34</v>
      </c>
      <c r="B10" s="5">
        <v>14437.740355897236</v>
      </c>
      <c r="C10" s="5">
        <v>14584.495164284137</v>
      </c>
      <c r="D10" s="5">
        <v>14548.509536032121</v>
      </c>
      <c r="E10" s="5">
        <v>14768.699092068233</v>
      </c>
      <c r="F10" s="5">
        <v>14615.501907136706</v>
      </c>
      <c r="G10" s="5">
        <v>14356.96046698648</v>
      </c>
      <c r="H10" s="5">
        <v>13829.797596080578</v>
      </c>
      <c r="I10" s="5">
        <v>13973.036886036474</v>
      </c>
      <c r="J10" s="5">
        <v>13797.252879668376</v>
      </c>
      <c r="K10" s="5">
        <v>13808.716760304625</v>
      </c>
      <c r="L10" s="5">
        <v>13647.783703945208</v>
      </c>
      <c r="M10" s="5">
        <v>13898.151274051343</v>
      </c>
      <c r="N10" s="5">
        <v>13903.593154386999</v>
      </c>
      <c r="O10" s="5">
        <v>13921.808207436383</v>
      </c>
      <c r="P10" s="5">
        <v>14118.385072295345</v>
      </c>
      <c r="Q10" s="5">
        <v>14336.414127909935</v>
      </c>
      <c r="R10" s="5">
        <v>14284.075696061267</v>
      </c>
      <c r="S10" s="5">
        <v>14330.015601664352</v>
      </c>
      <c r="T10" s="5">
        <v>14561.61505989471</v>
      </c>
      <c r="U10" s="5">
        <v>14523.850499719241</v>
      </c>
      <c r="V10" s="5">
        <v>14558.375007567811</v>
      </c>
      <c r="W10" s="5">
        <v>14691.538346723291</v>
      </c>
      <c r="X10" s="5">
        <v>15035.843184426829</v>
      </c>
      <c r="Y10" s="5">
        <v>15176.754800480037</v>
      </c>
      <c r="Z10" s="5">
        <v>15054.791334015114</v>
      </c>
      <c r="AA10" s="5">
        <v>15094.243115021973</v>
      </c>
      <c r="AB10" s="5">
        <v>15116.568655848223</v>
      </c>
      <c r="AC10" s="5">
        <v>15319.611066342213</v>
      </c>
      <c r="AD10" s="5">
        <v>15459.419715288492</v>
      </c>
      <c r="AE10" s="5">
        <v>15657.002770332387</v>
      </c>
      <c r="AF10" s="5">
        <v>15828.439253503115</v>
      </c>
      <c r="AG10" s="5">
        <v>16018.06828178533</v>
      </c>
      <c r="AH10" s="5">
        <v>15674.513347552022</v>
      </c>
      <c r="AI10" s="5">
        <v>15545.447354530606</v>
      </c>
      <c r="AJ10" s="4">
        <f t="shared" si="1"/>
        <v>-8.2341307930667851E-3</v>
      </c>
      <c r="AK10" s="5">
        <f>AI10-AH10</f>
        <v>-129.06599302141512</v>
      </c>
    </row>
    <row r="12" spans="1:39" x14ac:dyDescent="0.25">
      <c r="A12" s="5" t="s">
        <v>262</v>
      </c>
    </row>
  </sheetData>
  <pageMargins left="0.4" right="0.43" top="1" bottom="1" header="0.5" footer="0.5"/>
  <pageSetup scale="7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75" zoomScaleNormal="7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5" x14ac:dyDescent="0.25"/>
  <cols>
    <col min="1" max="1" width="19.42578125" style="46" customWidth="1"/>
    <col min="2" max="2" width="17.140625" style="46" bestFit="1" customWidth="1"/>
    <col min="3" max="5" width="12.28515625" style="46" bestFit="1" customWidth="1"/>
    <col min="6" max="6" width="12.28515625" style="46" customWidth="1"/>
    <col min="7" max="7" width="12.28515625" style="46" bestFit="1" customWidth="1"/>
    <col min="8" max="8" width="12" style="46" bestFit="1" customWidth="1"/>
    <col min="9" max="15" width="9.85546875" style="46" bestFit="1" customWidth="1"/>
    <col min="16" max="16" width="10.85546875" style="46" bestFit="1" customWidth="1"/>
    <col min="17" max="17" width="22.28515625" style="46" bestFit="1" customWidth="1"/>
    <col min="18" max="18" width="17" style="46" bestFit="1" customWidth="1"/>
    <col min="19" max="16384" width="9.140625" style="46"/>
  </cols>
  <sheetData>
    <row r="1" spans="1:12" ht="26.25" x14ac:dyDescent="0.4">
      <c r="A1" s="1" t="s">
        <v>122</v>
      </c>
      <c r="B1" s="47"/>
    </row>
    <row r="3" spans="1:12" x14ac:dyDescent="0.25">
      <c r="B3" s="46" t="s">
        <v>104</v>
      </c>
    </row>
    <row r="4" spans="1:12" x14ac:dyDescent="0.25">
      <c r="B4" s="46" t="s">
        <v>105</v>
      </c>
      <c r="H4" s="30"/>
      <c r="I4" s="30"/>
      <c r="J4" s="30"/>
      <c r="K4" s="30"/>
    </row>
    <row r="5" spans="1:12" s="48" customFormat="1" x14ac:dyDescent="0.25">
      <c r="B5" s="49" t="s">
        <v>106</v>
      </c>
      <c r="C5" s="49" t="s">
        <v>37</v>
      </c>
      <c r="D5" s="49" t="s">
        <v>38</v>
      </c>
      <c r="E5" s="49" t="s">
        <v>39</v>
      </c>
      <c r="F5" s="49" t="s">
        <v>40</v>
      </c>
      <c r="G5" s="49" t="s">
        <v>41</v>
      </c>
      <c r="H5" s="5"/>
      <c r="I5" s="5"/>
      <c r="J5" s="5"/>
      <c r="K5" s="5"/>
    </row>
    <row r="6" spans="1:12" ht="26.25" x14ac:dyDescent="0.25">
      <c r="A6" s="50" t="s">
        <v>107</v>
      </c>
      <c r="B6" s="46">
        <f>B18/1000</f>
        <v>305.5942452068</v>
      </c>
      <c r="C6" s="46">
        <f t="shared" ref="C6:G15" si="0">C18/1000</f>
        <v>313.36913553580007</v>
      </c>
      <c r="D6" s="46">
        <f t="shared" si="0"/>
        <v>375.24630644659987</v>
      </c>
      <c r="E6" s="46">
        <f t="shared" si="0"/>
        <v>387.79276018460007</v>
      </c>
      <c r="F6" s="46">
        <f t="shared" si="0"/>
        <v>332.8356046935001</v>
      </c>
      <c r="G6" s="46">
        <f t="shared" si="0"/>
        <v>352.59492909440002</v>
      </c>
      <c r="H6" s="5">
        <f t="shared" ref="H6:H15" si="1">G6-F6</f>
        <v>19.759324400899914</v>
      </c>
      <c r="I6" s="45">
        <f>H6/H$16</f>
        <v>0.33710323515464996</v>
      </c>
      <c r="J6" s="45">
        <f>G6/G$16</f>
        <v>0.20601413690438239</v>
      </c>
      <c r="K6" s="5"/>
    </row>
    <row r="7" spans="1:12" ht="26.25" x14ac:dyDescent="0.25">
      <c r="A7" s="50" t="s">
        <v>108</v>
      </c>
      <c r="B7" s="46">
        <f t="shared" ref="B7:G15" si="2">B19/1000</f>
        <v>286.29760577330001</v>
      </c>
      <c r="C7" s="46">
        <f t="shared" si="2"/>
        <v>240.47493116250004</v>
      </c>
      <c r="D7" s="46">
        <f t="shared" si="2"/>
        <v>246.93503008140001</v>
      </c>
      <c r="E7" s="46">
        <f t="shared" si="2"/>
        <v>212.89523995959996</v>
      </c>
      <c r="F7" s="46">
        <f t="shared" si="0"/>
        <v>236.79202800729999</v>
      </c>
      <c r="G7" s="46">
        <f t="shared" si="2"/>
        <v>262.36022850130001</v>
      </c>
      <c r="H7" s="5">
        <f t="shared" si="1"/>
        <v>25.568200494000024</v>
      </c>
      <c r="I7" s="45">
        <f t="shared" ref="I7:I15" si="3">H7/H$16</f>
        <v>0.43620535443092279</v>
      </c>
      <c r="J7" s="45">
        <f t="shared" ref="J7:J15" si="4">G7/G$16</f>
        <v>0.15329181327579761</v>
      </c>
      <c r="K7" s="5"/>
    </row>
    <row r="8" spans="1:12" ht="26.25" x14ac:dyDescent="0.25">
      <c r="A8" s="50" t="s">
        <v>109</v>
      </c>
      <c r="B8" s="46">
        <f t="shared" si="2"/>
        <v>152.24723860519998</v>
      </c>
      <c r="C8" s="46">
        <f t="shared" si="2"/>
        <v>129.82750572460003</v>
      </c>
      <c r="D8" s="46">
        <f t="shared" si="2"/>
        <v>102.55422807949999</v>
      </c>
      <c r="E8" s="46">
        <f t="shared" si="2"/>
        <v>122.90137851760001</v>
      </c>
      <c r="F8" s="46">
        <f t="shared" si="0"/>
        <v>75.141096447899983</v>
      </c>
      <c r="G8" s="46">
        <f t="shared" si="2"/>
        <v>91.904235921399987</v>
      </c>
      <c r="H8" s="5">
        <f t="shared" si="1"/>
        <v>16.763139473500004</v>
      </c>
      <c r="I8" s="45">
        <f t="shared" si="3"/>
        <v>0.28598693119326002</v>
      </c>
      <c r="J8" s="45">
        <f t="shared" si="4"/>
        <v>5.3697799596360278E-2</v>
      </c>
      <c r="K8" s="45">
        <f>SUM(I6:I8)+I14</f>
        <v>1.3407931624427385</v>
      </c>
      <c r="L8" s="45">
        <f>SUM(J6:J8)+J14</f>
        <v>0.489316374246341</v>
      </c>
    </row>
    <row r="9" spans="1:12" ht="26.25" x14ac:dyDescent="0.25">
      <c r="A9" s="50" t="s">
        <v>110</v>
      </c>
      <c r="B9" s="46">
        <f t="shared" si="2"/>
        <v>89.511114548499989</v>
      </c>
      <c r="C9" s="46">
        <f t="shared" si="2"/>
        <v>91.816804561500035</v>
      </c>
      <c r="D9" s="46">
        <f t="shared" si="2"/>
        <v>63.538689730000002</v>
      </c>
      <c r="E9" s="46">
        <f t="shared" si="2"/>
        <v>71.87164779630001</v>
      </c>
      <c r="F9" s="46">
        <f t="shared" si="0"/>
        <v>101.17072939010001</v>
      </c>
      <c r="G9" s="46">
        <f t="shared" si="2"/>
        <v>89.123061578599973</v>
      </c>
      <c r="H9" s="5">
        <f t="shared" si="1"/>
        <v>-12.047667811500034</v>
      </c>
      <c r="I9" s="45">
        <f t="shared" si="3"/>
        <v>-0.20553879843888972</v>
      </c>
      <c r="J9" s="45">
        <f t="shared" si="4"/>
        <v>5.207281527431077E-2</v>
      </c>
      <c r="K9" s="5"/>
    </row>
    <row r="10" spans="1:12" ht="26.25" x14ac:dyDescent="0.25">
      <c r="A10" s="50" t="s">
        <v>111</v>
      </c>
      <c r="B10" s="46">
        <f t="shared" si="2"/>
        <v>260.96889409700009</v>
      </c>
      <c r="C10" s="46">
        <f t="shared" si="2"/>
        <v>217.86061085419996</v>
      </c>
      <c r="D10" s="46">
        <f t="shared" si="2"/>
        <v>206.37084748709995</v>
      </c>
      <c r="E10" s="46">
        <f t="shared" si="2"/>
        <v>213.1102108609</v>
      </c>
      <c r="F10" s="46">
        <f t="shared" si="0"/>
        <v>222.37093323529996</v>
      </c>
      <c r="G10" s="46">
        <f t="shared" si="2"/>
        <v>216.0718474036</v>
      </c>
      <c r="H10" s="5">
        <f t="shared" si="1"/>
        <v>-6.299085831699955</v>
      </c>
      <c r="I10" s="45">
        <f t="shared" si="3"/>
        <v>-0.10746532468924719</v>
      </c>
      <c r="J10" s="45">
        <f t="shared" si="4"/>
        <v>0.12624644167888871</v>
      </c>
      <c r="K10" s="5"/>
    </row>
    <row r="11" spans="1:12" ht="26.25" x14ac:dyDescent="0.25">
      <c r="A11" s="50" t="s">
        <v>112</v>
      </c>
      <c r="B11" s="46">
        <f t="shared" si="2"/>
        <v>358.36652012440004</v>
      </c>
      <c r="C11" s="46">
        <f t="shared" si="2"/>
        <v>322.43392084789997</v>
      </c>
      <c r="D11" s="46">
        <f t="shared" si="2"/>
        <v>285.59512305740003</v>
      </c>
      <c r="E11" s="46">
        <f t="shared" si="2"/>
        <v>272.56330271050007</v>
      </c>
      <c r="F11" s="46">
        <f t="shared" si="0"/>
        <v>252.72448758600004</v>
      </c>
      <c r="G11" s="46">
        <f t="shared" si="2"/>
        <v>252.96586565810006</v>
      </c>
      <c r="H11" s="5">
        <f t="shared" si="1"/>
        <v>0.24137807210001938</v>
      </c>
      <c r="I11" s="45">
        <f t="shared" si="3"/>
        <v>4.1180218184283177E-3</v>
      </c>
      <c r="J11" s="45">
        <f t="shared" si="4"/>
        <v>0.1478028757069017</v>
      </c>
      <c r="K11" s="5"/>
    </row>
    <row r="12" spans="1:12" ht="26.25" x14ac:dyDescent="0.25">
      <c r="A12" s="50" t="s">
        <v>113</v>
      </c>
      <c r="B12" s="46">
        <f t="shared" si="2"/>
        <v>231.621451751</v>
      </c>
      <c r="C12" s="46">
        <f t="shared" si="2"/>
        <v>131.902936361</v>
      </c>
      <c r="D12" s="46">
        <f t="shared" si="2"/>
        <v>155.04812279410007</v>
      </c>
      <c r="E12" s="46">
        <f t="shared" si="2"/>
        <v>138.01614785319998</v>
      </c>
      <c r="F12" s="46">
        <f t="shared" si="0"/>
        <v>148.84330200149998</v>
      </c>
      <c r="G12" s="46">
        <f t="shared" si="2"/>
        <v>144.96350965750003</v>
      </c>
      <c r="H12" s="5">
        <f t="shared" si="1"/>
        <v>-3.8797923439999522</v>
      </c>
      <c r="I12" s="45">
        <f t="shared" si="3"/>
        <v>-6.6191056149220384E-2</v>
      </c>
      <c r="J12" s="45">
        <f t="shared" si="4"/>
        <v>8.4699267801223416E-2</v>
      </c>
      <c r="K12" s="5"/>
    </row>
    <row r="13" spans="1:12" ht="26.25" x14ac:dyDescent="0.25">
      <c r="A13" s="50" t="s">
        <v>114</v>
      </c>
      <c r="B13" s="46">
        <f t="shared" si="2"/>
        <v>164.40497007720001</v>
      </c>
      <c r="C13" s="46">
        <f t="shared" si="2"/>
        <v>136.70131483009999</v>
      </c>
      <c r="D13" s="46">
        <f t="shared" si="2"/>
        <v>125.00657114459999</v>
      </c>
      <c r="E13" s="46">
        <f t="shared" si="2"/>
        <v>103.64406126390001</v>
      </c>
      <c r="F13" s="46">
        <f t="shared" si="0"/>
        <v>89.745523426900007</v>
      </c>
      <c r="G13" s="46">
        <f t="shared" si="2"/>
        <v>92.00162051689999</v>
      </c>
      <c r="H13" s="5">
        <f t="shared" si="1"/>
        <v>2.256097089999983</v>
      </c>
      <c r="I13" s="45">
        <f t="shared" si="3"/>
        <v>3.8490062333677161E-2</v>
      </c>
      <c r="J13" s="45">
        <f t="shared" si="4"/>
        <v>5.3754699460011872E-2</v>
      </c>
      <c r="K13" s="5"/>
    </row>
    <row r="14" spans="1:12" ht="26.25" x14ac:dyDescent="0.25">
      <c r="A14" s="50" t="s">
        <v>115</v>
      </c>
      <c r="B14" s="46">
        <f t="shared" si="2"/>
        <v>119.4700419286</v>
      </c>
      <c r="C14" s="46">
        <f t="shared" si="2"/>
        <v>110.70155171700002</v>
      </c>
      <c r="D14" s="46">
        <f t="shared" si="2"/>
        <v>93.76337936930004</v>
      </c>
      <c r="E14" s="46">
        <f t="shared" si="2"/>
        <v>120.37248675579998</v>
      </c>
      <c r="F14" s="46">
        <f t="shared" si="0"/>
        <v>114.10969949070001</v>
      </c>
      <c r="G14" s="46">
        <f t="shared" si="2"/>
        <v>130.60969901509992</v>
      </c>
      <c r="H14" s="5">
        <f t="shared" si="1"/>
        <v>16.499999524399911</v>
      </c>
      <c r="I14" s="45">
        <f t="shared" si="3"/>
        <v>0.2814976416639059</v>
      </c>
      <c r="J14" s="45">
        <f t="shared" si="4"/>
        <v>7.6312624469800749E-2</v>
      </c>
      <c r="K14" s="5"/>
    </row>
    <row r="15" spans="1:12" ht="26.25" x14ac:dyDescent="0.25">
      <c r="A15" s="50" t="s">
        <v>116</v>
      </c>
      <c r="B15" s="46">
        <f t="shared" si="2"/>
        <v>130.50489386560002</v>
      </c>
      <c r="C15" s="46">
        <f t="shared" si="2"/>
        <v>111.37269404320003</v>
      </c>
      <c r="D15" s="46">
        <f t="shared" si="2"/>
        <v>90.573876554799995</v>
      </c>
      <c r="E15" s="46">
        <f t="shared" si="2"/>
        <v>112.86445778669999</v>
      </c>
      <c r="F15" s="46">
        <f t="shared" si="0"/>
        <v>79.159957359500012</v>
      </c>
      <c r="G15" s="46">
        <f t="shared" si="2"/>
        <v>78.9134184957</v>
      </c>
      <c r="H15" s="5">
        <f t="shared" si="1"/>
        <v>-0.24653886380001211</v>
      </c>
      <c r="I15" s="45">
        <f t="shared" si="3"/>
        <v>-4.2060673174914116E-3</v>
      </c>
      <c r="J15" s="45">
        <f t="shared" si="4"/>
        <v>4.6107525832322478E-2</v>
      </c>
      <c r="K15" s="5"/>
    </row>
    <row r="16" spans="1:12" x14ac:dyDescent="0.25">
      <c r="B16" s="46">
        <f>SUM(B6:B15)</f>
        <v>2098.9869759776002</v>
      </c>
      <c r="C16" s="46">
        <f t="shared" ref="C16:G16" si="5">SUM(C6:C15)</f>
        <v>1806.4614056378002</v>
      </c>
      <c r="D16" s="46">
        <f t="shared" si="5"/>
        <v>1744.6321747448001</v>
      </c>
      <c r="E16" s="46">
        <f t="shared" si="5"/>
        <v>1756.0316936891004</v>
      </c>
      <c r="F16" s="46">
        <f t="shared" si="5"/>
        <v>1652.8933616386998</v>
      </c>
      <c r="G16" s="46">
        <f t="shared" si="5"/>
        <v>1711.5084158426</v>
      </c>
      <c r="H16" s="5">
        <f>G16-F16</f>
        <v>58.615054203900172</v>
      </c>
      <c r="I16" s="45">
        <f>H16/H$16</f>
        <v>1</v>
      </c>
      <c r="J16" s="45">
        <f>G16/G$16</f>
        <v>1</v>
      </c>
    </row>
    <row r="18" spans="1:7" x14ac:dyDescent="0.25">
      <c r="A18" s="51" t="s">
        <v>42</v>
      </c>
      <c r="B18" s="46">
        <v>305594.2452068</v>
      </c>
      <c r="C18" s="46">
        <v>313369.13553580007</v>
      </c>
      <c r="D18" s="46">
        <v>375246.30644659989</v>
      </c>
      <c r="E18" s="46">
        <v>387792.76018460008</v>
      </c>
      <c r="F18" s="5">
        <v>332835.60469350009</v>
      </c>
      <c r="G18" s="46">
        <v>352594.92909440002</v>
      </c>
    </row>
    <row r="19" spans="1:7" x14ac:dyDescent="0.25">
      <c r="A19" s="51" t="s">
        <v>51</v>
      </c>
      <c r="B19" s="46">
        <v>286297.60577329999</v>
      </c>
      <c r="C19" s="46">
        <v>240474.93116250006</v>
      </c>
      <c r="D19" s="46">
        <v>246935.03008140001</v>
      </c>
      <c r="E19" s="46">
        <v>212895.23995959997</v>
      </c>
      <c r="F19" s="5">
        <v>236792.02800729999</v>
      </c>
      <c r="G19" s="46">
        <v>262360.22850130004</v>
      </c>
    </row>
    <row r="20" spans="1:7" x14ac:dyDescent="0.25">
      <c r="A20" s="51" t="s">
        <v>47</v>
      </c>
      <c r="B20" s="46">
        <v>152247.23860519999</v>
      </c>
      <c r="C20" s="46">
        <v>129827.50572460002</v>
      </c>
      <c r="D20" s="46">
        <v>102554.2280795</v>
      </c>
      <c r="E20" s="46">
        <v>122901.37851760001</v>
      </c>
      <c r="F20" s="5">
        <v>75141.096447899981</v>
      </c>
      <c r="G20" s="46">
        <v>91904.235921399988</v>
      </c>
    </row>
    <row r="21" spans="1:7" x14ac:dyDescent="0.25">
      <c r="A21" s="51" t="s">
        <v>117</v>
      </c>
      <c r="B21" s="46">
        <v>89511.114548499987</v>
      </c>
      <c r="C21" s="46">
        <v>91816.80456150003</v>
      </c>
      <c r="D21" s="46">
        <v>63538.689729999998</v>
      </c>
      <c r="E21" s="46">
        <v>71871.647796300007</v>
      </c>
      <c r="F21" s="5">
        <v>101170.72939010001</v>
      </c>
      <c r="G21" s="46">
        <v>89123.061578599969</v>
      </c>
    </row>
    <row r="22" spans="1:7" x14ac:dyDescent="0.25">
      <c r="A22" s="51" t="s">
        <v>118</v>
      </c>
      <c r="B22" s="46">
        <v>260968.8940970001</v>
      </c>
      <c r="C22" s="46">
        <v>217860.61085419997</v>
      </c>
      <c r="D22" s="46">
        <v>206370.84748709996</v>
      </c>
      <c r="E22" s="46">
        <v>213110.2108609</v>
      </c>
      <c r="F22" s="5">
        <v>222370.93323529995</v>
      </c>
      <c r="G22" s="46">
        <v>216071.8474036</v>
      </c>
    </row>
    <row r="23" spans="1:7" x14ac:dyDescent="0.25">
      <c r="A23" s="51" t="s">
        <v>119</v>
      </c>
      <c r="B23" s="46">
        <v>358366.52012440003</v>
      </c>
      <c r="C23" s="46">
        <v>322433.92084789998</v>
      </c>
      <c r="D23" s="46">
        <v>285595.12305740005</v>
      </c>
      <c r="E23" s="46">
        <v>272563.30271050008</v>
      </c>
      <c r="F23" s="5">
        <v>252724.48758600003</v>
      </c>
      <c r="G23" s="46">
        <v>252965.86565810005</v>
      </c>
    </row>
    <row r="24" spans="1:7" x14ac:dyDescent="0.25">
      <c r="A24" s="51" t="s">
        <v>120</v>
      </c>
      <c r="B24" s="46">
        <v>231621.45175099999</v>
      </c>
      <c r="C24" s="46">
        <v>131902.936361</v>
      </c>
      <c r="D24" s="46">
        <v>155048.12279410005</v>
      </c>
      <c r="E24" s="46">
        <v>138016.14785319997</v>
      </c>
      <c r="F24" s="5">
        <v>148843.30200149998</v>
      </c>
      <c r="G24" s="46">
        <v>144963.50965750002</v>
      </c>
    </row>
    <row r="25" spans="1:7" x14ac:dyDescent="0.25">
      <c r="A25" s="51" t="s">
        <v>45</v>
      </c>
      <c r="B25" s="46">
        <v>164404.97007720001</v>
      </c>
      <c r="C25" s="46">
        <v>136701.31483009999</v>
      </c>
      <c r="D25" s="46">
        <v>125006.57114459999</v>
      </c>
      <c r="E25" s="46">
        <v>103644.06126390002</v>
      </c>
      <c r="F25" s="5">
        <v>89745.523426900007</v>
      </c>
      <c r="G25" s="46">
        <v>92001.620516899988</v>
      </c>
    </row>
    <row r="26" spans="1:7" x14ac:dyDescent="0.25">
      <c r="A26" s="51" t="s">
        <v>50</v>
      </c>
      <c r="B26" s="46">
        <v>119470.0419286</v>
      </c>
      <c r="C26" s="46">
        <v>110701.55171700001</v>
      </c>
      <c r="D26" s="46">
        <v>93763.379369300033</v>
      </c>
      <c r="E26" s="46">
        <v>120372.48675579998</v>
      </c>
      <c r="F26" s="5">
        <v>114109.6994907</v>
      </c>
      <c r="G26" s="46">
        <v>130609.69901509993</v>
      </c>
    </row>
    <row r="27" spans="1:7" x14ac:dyDescent="0.25">
      <c r="A27" s="51" t="s">
        <v>121</v>
      </c>
      <c r="B27" s="46">
        <v>130504.89386560002</v>
      </c>
      <c r="C27" s="46">
        <v>111372.69404320003</v>
      </c>
      <c r="D27" s="46">
        <v>90573.876554799994</v>
      </c>
      <c r="E27" s="46">
        <v>112864.45778669999</v>
      </c>
      <c r="F27" s="5">
        <v>79159.957359500011</v>
      </c>
      <c r="G27" s="46">
        <v>78913.418495699996</v>
      </c>
    </row>
    <row r="30" spans="1:7" x14ac:dyDescent="0.25">
      <c r="A30" s="5" t="s">
        <v>265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="53" zoomScaleNormal="53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9.140625" style="53"/>
    <col min="2" max="5" width="9.140625" style="52"/>
    <col min="6" max="7" width="17.7109375" style="52" customWidth="1"/>
    <col min="8" max="16384" width="9.140625" style="52"/>
  </cols>
  <sheetData>
    <row r="1" spans="1:7" ht="26.25" x14ac:dyDescent="0.4">
      <c r="A1" s="1" t="s">
        <v>127</v>
      </c>
    </row>
    <row r="2" spans="1:7" x14ac:dyDescent="0.25">
      <c r="B2" s="60" t="s">
        <v>126</v>
      </c>
      <c r="F2" s="60"/>
    </row>
    <row r="3" spans="1:7" x14ac:dyDescent="0.25">
      <c r="B3" s="60" t="s">
        <v>125</v>
      </c>
      <c r="C3" s="60" t="s">
        <v>124</v>
      </c>
      <c r="D3" s="60" t="s">
        <v>123</v>
      </c>
      <c r="E3" s="60"/>
      <c r="F3" s="60"/>
      <c r="G3" s="60"/>
    </row>
    <row r="4" spans="1:7" x14ac:dyDescent="0.25">
      <c r="A4" s="59">
        <v>2010</v>
      </c>
      <c r="B4" s="57">
        <v>19.368691621721229</v>
      </c>
      <c r="C4" s="57">
        <v>19.039601391214571</v>
      </c>
      <c r="D4" s="57">
        <v>0.32909023050665809</v>
      </c>
      <c r="E4" s="57"/>
      <c r="F4" s="54"/>
      <c r="G4" s="54"/>
    </row>
    <row r="5" spans="1:7" x14ac:dyDescent="0.25">
      <c r="A5" s="59"/>
      <c r="B5" s="57">
        <v>21.546967135297976</v>
      </c>
      <c r="C5" s="57">
        <v>19.564757031733031</v>
      </c>
      <c r="D5" s="57">
        <v>1.9822101035649444</v>
      </c>
      <c r="E5" s="57"/>
      <c r="F5" s="54"/>
      <c r="G5" s="54"/>
    </row>
    <row r="6" spans="1:7" x14ac:dyDescent="0.25">
      <c r="A6" s="59"/>
      <c r="B6" s="57">
        <v>24.032575984881944</v>
      </c>
      <c r="C6" s="57">
        <v>22.093693155858599</v>
      </c>
      <c r="D6" s="57">
        <v>1.9388828290233446</v>
      </c>
      <c r="E6" s="57"/>
      <c r="F6" s="54"/>
      <c r="G6" s="54"/>
    </row>
    <row r="7" spans="1:7" x14ac:dyDescent="0.25">
      <c r="A7" s="59"/>
      <c r="B7" s="57">
        <v>26.382828422020843</v>
      </c>
      <c r="C7" s="57">
        <v>22.249572980633104</v>
      </c>
      <c r="D7" s="57">
        <v>4.1332554413877372</v>
      </c>
      <c r="E7" s="57"/>
      <c r="F7" s="54"/>
      <c r="G7" s="54"/>
    </row>
    <row r="8" spans="1:7" x14ac:dyDescent="0.25">
      <c r="A8" s="59">
        <v>2011</v>
      </c>
      <c r="B8" s="57">
        <v>25.01018600330173</v>
      </c>
      <c r="C8" s="57">
        <v>23.689199297872158</v>
      </c>
      <c r="D8" s="57">
        <v>1.3209867054295712</v>
      </c>
      <c r="E8" s="57"/>
      <c r="F8" s="54"/>
      <c r="G8" s="54"/>
    </row>
    <row r="9" spans="1:7" x14ac:dyDescent="0.25">
      <c r="A9" s="59"/>
      <c r="B9" s="57">
        <v>27.882332621408146</v>
      </c>
      <c r="C9" s="57">
        <v>25.376630102704389</v>
      </c>
      <c r="D9" s="57">
        <v>2.5057025187037532</v>
      </c>
      <c r="E9" s="57"/>
      <c r="F9" s="54"/>
      <c r="G9" s="54"/>
    </row>
    <row r="10" spans="1:7" x14ac:dyDescent="0.25">
      <c r="A10" s="59"/>
      <c r="B10" s="57">
        <v>29.345397295082392</v>
      </c>
      <c r="C10" s="57">
        <v>27.545288050886207</v>
      </c>
      <c r="D10" s="57">
        <v>1.8001092441961895</v>
      </c>
      <c r="E10" s="57"/>
      <c r="F10" s="54"/>
      <c r="G10" s="54"/>
    </row>
    <row r="11" spans="1:7" x14ac:dyDescent="0.25">
      <c r="A11" s="59"/>
      <c r="B11" s="57">
        <v>26.706967031747865</v>
      </c>
      <c r="C11" s="57">
        <v>26.196416156542831</v>
      </c>
      <c r="D11" s="57">
        <v>0.51055087520503939</v>
      </c>
      <c r="E11" s="57"/>
      <c r="F11" s="54"/>
      <c r="G11" s="54"/>
    </row>
    <row r="12" spans="1:7" x14ac:dyDescent="0.25">
      <c r="A12" s="59">
        <v>2012</v>
      </c>
      <c r="B12" s="57">
        <v>25.242421138681582</v>
      </c>
      <c r="C12" s="57">
        <v>26.156047392441714</v>
      </c>
      <c r="D12" s="57">
        <v>-0.91362625376013273</v>
      </c>
      <c r="E12" s="57"/>
      <c r="F12" s="54"/>
      <c r="G12" s="54"/>
    </row>
    <row r="13" spans="1:7" x14ac:dyDescent="0.25">
      <c r="A13" s="59"/>
      <c r="B13" s="57">
        <v>24.837413165719575</v>
      </c>
      <c r="C13" s="57">
        <v>25.459535413028341</v>
      </c>
      <c r="D13" s="57">
        <v>-0.62212224730876642</v>
      </c>
      <c r="E13" s="57"/>
      <c r="F13" s="54"/>
      <c r="G13" s="54"/>
    </row>
    <row r="14" spans="1:7" x14ac:dyDescent="0.25">
      <c r="A14" s="59"/>
      <c r="B14" s="57">
        <v>24.984551050221519</v>
      </c>
      <c r="C14" s="57">
        <v>26.675670440080069</v>
      </c>
      <c r="D14" s="57">
        <v>-1.6911193898585495</v>
      </c>
      <c r="E14" s="57"/>
      <c r="F14" s="54"/>
      <c r="G14" s="54"/>
    </row>
    <row r="15" spans="1:7" x14ac:dyDescent="0.25">
      <c r="A15" s="59"/>
      <c r="B15" s="57">
        <v>24.496352843291824</v>
      </c>
      <c r="C15" s="57">
        <v>25.855205735332426</v>
      </c>
      <c r="D15" s="57">
        <v>-1.358852892040602</v>
      </c>
      <c r="E15" s="57"/>
      <c r="F15" s="54"/>
      <c r="G15" s="54"/>
    </row>
    <row r="16" spans="1:7" x14ac:dyDescent="0.25">
      <c r="A16" s="59">
        <v>2013</v>
      </c>
      <c r="B16" s="57">
        <v>23.092457928446709</v>
      </c>
      <c r="C16" s="57">
        <v>25.525159269114162</v>
      </c>
      <c r="D16" s="57">
        <v>-2.4327013406674522</v>
      </c>
      <c r="E16" s="57"/>
      <c r="F16" s="54"/>
      <c r="G16" s="54"/>
    </row>
    <row r="17" spans="1:7" x14ac:dyDescent="0.25">
      <c r="A17" s="59"/>
      <c r="B17" s="57">
        <v>24.088625357375207</v>
      </c>
      <c r="C17" s="57">
        <v>25.582070769850311</v>
      </c>
      <c r="D17" s="57">
        <v>-1.4934454124751069</v>
      </c>
      <c r="E17" s="57"/>
      <c r="F17" s="54"/>
      <c r="G17" s="54"/>
    </row>
    <row r="18" spans="1:7" x14ac:dyDescent="0.25">
      <c r="A18" s="59"/>
      <c r="B18" s="57">
        <v>24.523864261088345</v>
      </c>
      <c r="C18" s="57">
        <v>27.243671964729515</v>
      </c>
      <c r="D18" s="57">
        <v>-2.7198077036411741</v>
      </c>
      <c r="E18" s="57"/>
      <c r="F18" s="54"/>
      <c r="G18" s="54"/>
    </row>
    <row r="19" spans="1:7" x14ac:dyDescent="0.25">
      <c r="A19" s="59"/>
      <c r="B19" s="57">
        <v>24.495866403456354</v>
      </c>
      <c r="C19" s="57">
        <v>25.173409746060898</v>
      </c>
      <c r="D19" s="57">
        <v>-0.67754334260453852</v>
      </c>
      <c r="E19" s="57"/>
      <c r="F19" s="54"/>
      <c r="G19" s="54"/>
    </row>
    <row r="20" spans="1:7" x14ac:dyDescent="0.25">
      <c r="A20" s="59">
        <v>2014</v>
      </c>
      <c r="B20" s="57">
        <v>22.466730569677559</v>
      </c>
      <c r="C20" s="57">
        <v>24.672836695646218</v>
      </c>
      <c r="D20" s="57">
        <v>-2.2061061259686587</v>
      </c>
      <c r="E20" s="57"/>
      <c r="F20" s="54"/>
      <c r="G20" s="54"/>
    </row>
    <row r="21" spans="1:7" x14ac:dyDescent="0.25">
      <c r="A21" s="59"/>
      <c r="B21" s="57">
        <v>22.581944984961499</v>
      </c>
      <c r="C21" s="57">
        <v>24.253271599342224</v>
      </c>
      <c r="D21" s="57">
        <v>-1.671326614380729</v>
      </c>
      <c r="E21" s="57"/>
      <c r="F21" s="54"/>
      <c r="G21" s="54"/>
    </row>
    <row r="22" spans="1:7" x14ac:dyDescent="0.25">
      <c r="A22" s="59"/>
      <c r="B22" s="57">
        <v>23.874515539709407</v>
      </c>
      <c r="C22" s="57">
        <v>25.99805215712162</v>
      </c>
      <c r="D22" s="57">
        <v>-2.1235366174122143</v>
      </c>
      <c r="E22" s="57"/>
      <c r="F22" s="54"/>
      <c r="G22" s="54"/>
    </row>
    <row r="23" spans="1:7" x14ac:dyDescent="0.25">
      <c r="A23" s="59"/>
      <c r="B23" s="57">
        <v>23.332069245686078</v>
      </c>
      <c r="C23" s="57">
        <v>25.050698763944908</v>
      </c>
      <c r="D23" s="57">
        <v>-1.7186295182588296</v>
      </c>
      <c r="E23" s="57"/>
      <c r="F23" s="54"/>
      <c r="G23" s="54"/>
    </row>
    <row r="24" spans="1:7" x14ac:dyDescent="0.25">
      <c r="A24" s="59">
        <v>2015</v>
      </c>
      <c r="B24" s="57">
        <v>20.233767751432907</v>
      </c>
      <c r="C24" s="57">
        <v>22.793495648488932</v>
      </c>
      <c r="D24" s="57">
        <v>-2.5597278970560264</v>
      </c>
      <c r="E24" s="57"/>
      <c r="F24" s="54"/>
      <c r="G24" s="54"/>
    </row>
    <row r="25" spans="1:7" x14ac:dyDescent="0.25">
      <c r="A25" s="59"/>
      <c r="B25" s="57">
        <v>21.648657954170549</v>
      </c>
      <c r="C25" s="57">
        <v>21.111160421763749</v>
      </c>
      <c r="D25" s="57">
        <v>0.53749753240680143</v>
      </c>
      <c r="E25" s="57"/>
      <c r="F25" s="54"/>
      <c r="G25" s="54"/>
    </row>
    <row r="26" spans="1:7" x14ac:dyDescent="0.25">
      <c r="A26" s="59"/>
      <c r="B26" s="57">
        <v>20.875076627246987</v>
      </c>
      <c r="C26" s="57">
        <v>21.961011401490115</v>
      </c>
      <c r="D26" s="57">
        <v>-1.0859347742431265</v>
      </c>
      <c r="E26" s="57"/>
      <c r="F26" s="54"/>
      <c r="G26" s="54"/>
    </row>
    <row r="27" spans="1:7" x14ac:dyDescent="0.25">
      <c r="A27" s="59"/>
      <c r="B27" s="57">
        <v>18.770149683074877</v>
      </c>
      <c r="C27" s="57">
        <v>19.922879793769653</v>
      </c>
      <c r="D27" s="57">
        <v>-1.1527301106947769</v>
      </c>
      <c r="E27" s="57"/>
      <c r="F27" s="54"/>
      <c r="G27" s="54"/>
    </row>
    <row r="28" spans="1:7" x14ac:dyDescent="0.25">
      <c r="A28" s="59">
        <v>2016</v>
      </c>
      <c r="B28" s="57">
        <v>16.138315641563988</v>
      </c>
      <c r="C28" s="57">
        <v>17.242997616855632</v>
      </c>
      <c r="D28" s="57">
        <v>-1.1046819752916486</v>
      </c>
      <c r="E28" s="57"/>
      <c r="F28" s="54"/>
      <c r="G28" s="54"/>
    </row>
    <row r="29" spans="1:7" x14ac:dyDescent="0.25">
      <c r="A29" s="59"/>
      <c r="B29" s="57">
        <v>20.055442194260287</v>
      </c>
      <c r="C29" s="57">
        <v>18.062800680695567</v>
      </c>
      <c r="D29" s="57">
        <v>1.9926415135647186</v>
      </c>
      <c r="E29" s="57"/>
      <c r="F29" s="54"/>
      <c r="G29" s="54"/>
    </row>
    <row r="30" spans="1:7" x14ac:dyDescent="0.25">
      <c r="B30" s="57"/>
      <c r="C30" s="57"/>
      <c r="D30" s="56"/>
      <c r="E30" s="57"/>
      <c r="F30" s="54"/>
      <c r="G30" s="54"/>
    </row>
    <row r="31" spans="1:7" x14ac:dyDescent="0.25">
      <c r="B31" s="58">
        <f>B29/B25-1</f>
        <v>-7.3594204466763902E-2</v>
      </c>
      <c r="C31" s="58">
        <f>C29/C25-1</f>
        <v>-0.14439565046010416</v>
      </c>
      <c r="D31" s="56"/>
      <c r="E31" s="57"/>
      <c r="F31" s="54"/>
      <c r="G31" s="54"/>
    </row>
    <row r="32" spans="1:7" x14ac:dyDescent="0.25">
      <c r="B32" s="57"/>
      <c r="C32" s="57"/>
      <c r="D32" s="56"/>
      <c r="E32" s="57"/>
      <c r="F32" s="54"/>
      <c r="G32" s="54"/>
    </row>
    <row r="33" spans="1:7" x14ac:dyDescent="0.25">
      <c r="A33" s="54" t="s">
        <v>266</v>
      </c>
      <c r="B33" s="57"/>
      <c r="C33" s="57"/>
      <c r="D33" s="56"/>
      <c r="E33" s="57"/>
      <c r="F33" s="54"/>
      <c r="G33" s="54"/>
    </row>
    <row r="34" spans="1:7" x14ac:dyDescent="0.25">
      <c r="B34" s="57"/>
      <c r="C34" s="57"/>
      <c r="D34" s="56"/>
      <c r="E34" s="57"/>
      <c r="F34" s="54"/>
      <c r="G34" s="54"/>
    </row>
    <row r="35" spans="1:7" x14ac:dyDescent="0.25">
      <c r="B35" s="57"/>
      <c r="C35" s="57"/>
      <c r="D35" s="56"/>
      <c r="E35" s="57"/>
      <c r="F35" s="54"/>
      <c r="G35" s="54"/>
    </row>
    <row r="36" spans="1:7" x14ac:dyDescent="0.25">
      <c r="B36" s="57"/>
      <c r="C36" s="57"/>
      <c r="D36" s="56"/>
      <c r="E36" s="57"/>
      <c r="F36" s="54"/>
      <c r="G36" s="54"/>
    </row>
    <row r="37" spans="1:7" x14ac:dyDescent="0.25">
      <c r="B37" s="57"/>
      <c r="C37" s="57"/>
      <c r="D37" s="56"/>
      <c r="E37" s="57"/>
      <c r="F37" s="54"/>
      <c r="G37" s="54"/>
    </row>
    <row r="38" spans="1:7" x14ac:dyDescent="0.25">
      <c r="B38" s="57"/>
      <c r="C38" s="57"/>
      <c r="D38" s="56"/>
      <c r="E38" s="57"/>
      <c r="F38" s="54"/>
      <c r="G38" s="54"/>
    </row>
    <row r="39" spans="1:7" x14ac:dyDescent="0.25">
      <c r="B39" s="57"/>
      <c r="C39" s="57"/>
      <c r="D39" s="56"/>
      <c r="E39" s="57"/>
      <c r="F39" s="54"/>
      <c r="G39" s="54"/>
    </row>
    <row r="40" spans="1:7" x14ac:dyDescent="0.25">
      <c r="B40" s="57"/>
      <c r="C40" s="57"/>
      <c r="D40" s="56"/>
      <c r="E40" s="57"/>
      <c r="F40" s="54"/>
      <c r="G40" s="54"/>
    </row>
    <row r="41" spans="1:7" x14ac:dyDescent="0.25">
      <c r="B41" s="57"/>
      <c r="C41" s="57"/>
      <c r="D41" s="56"/>
      <c r="E41" s="57"/>
      <c r="F41" s="54"/>
      <c r="G41" s="54"/>
    </row>
    <row r="42" spans="1:7" x14ac:dyDescent="0.25">
      <c r="B42" s="57"/>
      <c r="C42" s="57"/>
      <c r="D42" s="56"/>
      <c r="E42" s="57"/>
      <c r="F42" s="54"/>
      <c r="G42" s="54"/>
    </row>
    <row r="43" spans="1:7" x14ac:dyDescent="0.25">
      <c r="B43" s="57"/>
      <c r="C43" s="57"/>
      <c r="D43" s="56"/>
      <c r="E43" s="57"/>
      <c r="F43" s="54"/>
      <c r="G43" s="54"/>
    </row>
    <row r="44" spans="1:7" x14ac:dyDescent="0.25">
      <c r="B44" s="57"/>
      <c r="C44" s="57"/>
      <c r="D44" s="56"/>
      <c r="E44" s="57"/>
      <c r="F44" s="54"/>
      <c r="G44" s="54"/>
    </row>
    <row r="45" spans="1:7" x14ac:dyDescent="0.25">
      <c r="B45" s="57"/>
      <c r="C45" s="57"/>
      <c r="D45" s="56"/>
      <c r="E45" s="57"/>
      <c r="F45" s="54"/>
      <c r="G45" s="54"/>
    </row>
    <row r="46" spans="1:7" x14ac:dyDescent="0.25">
      <c r="B46" s="57"/>
      <c r="C46" s="57"/>
      <c r="D46" s="56"/>
      <c r="E46" s="57"/>
      <c r="F46" s="54"/>
      <c r="G46" s="54"/>
    </row>
    <row r="47" spans="1:7" x14ac:dyDescent="0.25">
      <c r="B47" s="57"/>
      <c r="C47" s="57"/>
      <c r="D47" s="56"/>
      <c r="E47" s="57"/>
      <c r="F47" s="54"/>
      <c r="G47" s="54"/>
    </row>
    <row r="48" spans="1:7" x14ac:dyDescent="0.25">
      <c r="B48" s="57"/>
      <c r="C48" s="57"/>
      <c r="D48" s="56"/>
      <c r="E48" s="57"/>
      <c r="F48" s="54"/>
      <c r="G48" s="54"/>
    </row>
    <row r="49" spans="2:7" x14ac:dyDescent="0.25">
      <c r="B49" s="57"/>
      <c r="C49" s="57"/>
      <c r="D49" s="56"/>
      <c r="E49" s="57"/>
      <c r="F49" s="54"/>
      <c r="G49" s="54"/>
    </row>
    <row r="50" spans="2:7" x14ac:dyDescent="0.25">
      <c r="B50" s="57"/>
      <c r="C50" s="57"/>
      <c r="D50" s="56"/>
      <c r="E50" s="57"/>
      <c r="F50" s="54"/>
      <c r="G50" s="54"/>
    </row>
    <row r="51" spans="2:7" x14ac:dyDescent="0.25">
      <c r="B51" s="57"/>
      <c r="C51" s="57"/>
      <c r="D51" s="56"/>
      <c r="E51" s="57"/>
      <c r="F51" s="54"/>
      <c r="G51" s="54"/>
    </row>
    <row r="52" spans="2:7" x14ac:dyDescent="0.25">
      <c r="B52" s="57"/>
      <c r="C52" s="57"/>
      <c r="D52" s="56"/>
      <c r="E52" s="57"/>
      <c r="F52" s="54"/>
      <c r="G52" s="54"/>
    </row>
    <row r="53" spans="2:7" x14ac:dyDescent="0.25">
      <c r="B53" s="57"/>
      <c r="C53" s="57"/>
      <c r="D53" s="56"/>
      <c r="E53" s="57"/>
      <c r="F53" s="54"/>
      <c r="G53" s="54"/>
    </row>
    <row r="54" spans="2:7" x14ac:dyDescent="0.25">
      <c r="B54" s="57"/>
      <c r="C54" s="57"/>
      <c r="D54" s="56"/>
      <c r="E54" s="57"/>
      <c r="F54" s="54"/>
      <c r="G54" s="54"/>
    </row>
    <row r="55" spans="2:7" x14ac:dyDescent="0.25">
      <c r="B55" s="57"/>
      <c r="C55" s="57"/>
      <c r="D55" s="56"/>
      <c r="E55" s="57"/>
      <c r="F55" s="54"/>
      <c r="G55" s="54"/>
    </row>
    <row r="56" spans="2:7" x14ac:dyDescent="0.25">
      <c r="B56" s="57"/>
      <c r="C56" s="57"/>
      <c r="D56" s="56"/>
      <c r="E56" s="57"/>
      <c r="F56" s="54"/>
      <c r="G56" s="54"/>
    </row>
    <row r="57" spans="2:7" x14ac:dyDescent="0.25">
      <c r="B57" s="57"/>
      <c r="C57" s="57"/>
      <c r="D57" s="56"/>
      <c r="E57" s="57"/>
      <c r="F57" s="54"/>
      <c r="G57" s="54"/>
    </row>
    <row r="58" spans="2:7" x14ac:dyDescent="0.25">
      <c r="B58" s="57"/>
      <c r="C58" s="57"/>
      <c r="D58" s="56"/>
      <c r="E58" s="57"/>
      <c r="F58" s="54"/>
      <c r="G58" s="54"/>
    </row>
    <row r="59" spans="2:7" x14ac:dyDescent="0.25">
      <c r="B59" s="57"/>
      <c r="C59" s="57"/>
      <c r="D59" s="56"/>
      <c r="E59" s="57"/>
      <c r="F59" s="54"/>
      <c r="G59" s="54"/>
    </row>
    <row r="60" spans="2:7" x14ac:dyDescent="0.25">
      <c r="B60" s="57"/>
      <c r="C60" s="57"/>
      <c r="D60" s="56"/>
      <c r="E60" s="57"/>
      <c r="F60" s="54"/>
      <c r="G60" s="54"/>
    </row>
    <row r="61" spans="2:7" x14ac:dyDescent="0.25">
      <c r="B61" s="57"/>
      <c r="C61" s="57"/>
      <c r="D61" s="56"/>
      <c r="E61" s="57"/>
      <c r="F61" s="54"/>
      <c r="G61" s="54"/>
    </row>
    <row r="62" spans="2:7" x14ac:dyDescent="0.25">
      <c r="B62" s="57"/>
      <c r="C62" s="57"/>
      <c r="D62" s="56"/>
      <c r="E62" s="57"/>
      <c r="F62" s="54"/>
      <c r="G62" s="54"/>
    </row>
    <row r="63" spans="2:7" x14ac:dyDescent="0.25">
      <c r="B63" s="57"/>
      <c r="C63" s="57"/>
      <c r="D63" s="56"/>
      <c r="E63" s="57"/>
      <c r="F63" s="54"/>
      <c r="G63" s="54"/>
    </row>
    <row r="64" spans="2:7" x14ac:dyDescent="0.25">
      <c r="B64" s="57"/>
      <c r="C64" s="57"/>
      <c r="D64" s="56"/>
      <c r="E64" s="57"/>
      <c r="F64" s="54"/>
      <c r="G64" s="54"/>
    </row>
    <row r="65" spans="2:7" x14ac:dyDescent="0.25">
      <c r="B65" s="57"/>
      <c r="C65" s="57"/>
      <c r="D65" s="56"/>
      <c r="E65" s="57"/>
      <c r="F65" s="54"/>
      <c r="G65" s="54"/>
    </row>
    <row r="66" spans="2:7" x14ac:dyDescent="0.25">
      <c r="B66" s="57"/>
      <c r="C66" s="57"/>
      <c r="D66" s="56"/>
      <c r="E66" s="57"/>
      <c r="F66" s="54"/>
      <c r="G66" s="54"/>
    </row>
    <row r="67" spans="2:7" x14ac:dyDescent="0.25">
      <c r="B67" s="57"/>
      <c r="C67" s="57"/>
      <c r="D67" s="56"/>
      <c r="E67" s="57"/>
      <c r="F67" s="54"/>
      <c r="G67" s="54"/>
    </row>
    <row r="68" spans="2:7" x14ac:dyDescent="0.25">
      <c r="B68" s="57"/>
      <c r="C68" s="57"/>
      <c r="D68" s="56"/>
      <c r="E68" s="57"/>
      <c r="F68" s="54"/>
      <c r="G68" s="54"/>
    </row>
    <row r="69" spans="2:7" x14ac:dyDescent="0.25">
      <c r="B69" s="57"/>
      <c r="C69" s="57"/>
      <c r="D69" s="56"/>
      <c r="E69" s="57"/>
      <c r="F69" s="54"/>
      <c r="G69" s="54"/>
    </row>
    <row r="70" spans="2:7" x14ac:dyDescent="0.25">
      <c r="B70" s="57"/>
      <c r="C70" s="57"/>
      <c r="D70" s="56"/>
      <c r="E70" s="57"/>
      <c r="F70" s="54"/>
      <c r="G70" s="54"/>
    </row>
    <row r="71" spans="2:7" x14ac:dyDescent="0.25">
      <c r="B71" s="57"/>
      <c r="C71" s="57"/>
      <c r="D71" s="56"/>
      <c r="E71" s="57"/>
      <c r="F71" s="54"/>
      <c r="G71" s="54"/>
    </row>
    <row r="72" spans="2:7" x14ac:dyDescent="0.25">
      <c r="B72" s="57"/>
      <c r="C72" s="57"/>
      <c r="D72" s="56"/>
      <c r="E72" s="57"/>
      <c r="F72" s="54"/>
      <c r="G72" s="54"/>
    </row>
    <row r="73" spans="2:7" x14ac:dyDescent="0.25">
      <c r="B73" s="57"/>
      <c r="C73" s="57"/>
      <c r="D73" s="56"/>
      <c r="E73" s="57"/>
      <c r="F73" s="54"/>
      <c r="G73" s="54"/>
    </row>
    <row r="74" spans="2:7" x14ac:dyDescent="0.25">
      <c r="B74" s="57"/>
      <c r="C74" s="57"/>
      <c r="D74" s="56"/>
      <c r="E74" s="57"/>
      <c r="F74" s="54"/>
      <c r="G74" s="54"/>
    </row>
    <row r="75" spans="2:7" x14ac:dyDescent="0.25">
      <c r="B75" s="57"/>
      <c r="C75" s="57"/>
      <c r="D75" s="56"/>
      <c r="E75" s="57"/>
      <c r="F75" s="54"/>
      <c r="G75" s="54"/>
    </row>
    <row r="76" spans="2:7" x14ac:dyDescent="0.25">
      <c r="B76" s="57"/>
      <c r="C76" s="57"/>
      <c r="D76" s="56"/>
      <c r="E76" s="57"/>
      <c r="F76" s="54"/>
      <c r="G76" s="54"/>
    </row>
    <row r="77" spans="2:7" x14ac:dyDescent="0.25">
      <c r="B77" s="57"/>
      <c r="C77" s="57"/>
      <c r="D77" s="56"/>
      <c r="E77" s="57"/>
      <c r="F77" s="54"/>
      <c r="G77" s="54"/>
    </row>
    <row r="78" spans="2:7" x14ac:dyDescent="0.25">
      <c r="B78" s="57"/>
      <c r="C78" s="57"/>
      <c r="D78" s="56"/>
      <c r="E78" s="57"/>
      <c r="F78" s="54"/>
      <c r="G78" s="54"/>
    </row>
    <row r="79" spans="2:7" x14ac:dyDescent="0.25">
      <c r="B79" s="57"/>
      <c r="C79" s="57"/>
      <c r="D79" s="56"/>
      <c r="E79" s="57"/>
      <c r="F79" s="54"/>
      <c r="G79" s="54"/>
    </row>
    <row r="80" spans="2:7" x14ac:dyDescent="0.25">
      <c r="B80" s="57"/>
      <c r="C80" s="57"/>
      <c r="D80" s="56"/>
      <c r="E80" s="57"/>
      <c r="F80" s="54"/>
      <c r="G80" s="54"/>
    </row>
    <row r="81" spans="2:7" x14ac:dyDescent="0.25">
      <c r="B81" s="57"/>
      <c r="C81" s="57"/>
      <c r="D81" s="56"/>
      <c r="E81" s="57"/>
      <c r="F81" s="54"/>
      <c r="G81" s="54"/>
    </row>
    <row r="82" spans="2:7" x14ac:dyDescent="0.25">
      <c r="B82" s="57"/>
      <c r="C82" s="57"/>
      <c r="D82" s="56"/>
      <c r="E82" s="57"/>
      <c r="F82" s="54"/>
      <c r="G82" s="54"/>
    </row>
    <row r="83" spans="2:7" x14ac:dyDescent="0.25">
      <c r="B83" s="57"/>
      <c r="C83" s="57"/>
      <c r="D83" s="56"/>
      <c r="E83" s="57"/>
      <c r="F83" s="54"/>
      <c r="G83" s="54"/>
    </row>
    <row r="84" spans="2:7" x14ac:dyDescent="0.25">
      <c r="B84" s="57"/>
      <c r="C84" s="57"/>
      <c r="D84" s="56"/>
      <c r="E84" s="57"/>
      <c r="F84" s="54"/>
      <c r="G84" s="54"/>
    </row>
    <row r="85" spans="2:7" x14ac:dyDescent="0.25">
      <c r="B85" s="57"/>
      <c r="C85" s="57"/>
      <c r="D85" s="56"/>
      <c r="E85" s="57"/>
      <c r="F85" s="54"/>
      <c r="G85" s="54"/>
    </row>
    <row r="86" spans="2:7" x14ac:dyDescent="0.25">
      <c r="B86" s="57"/>
      <c r="C86" s="57"/>
      <c r="D86" s="56"/>
      <c r="E86" s="57"/>
      <c r="F86" s="54"/>
      <c r="G86" s="54"/>
    </row>
    <row r="87" spans="2:7" x14ac:dyDescent="0.25">
      <c r="B87" s="57"/>
      <c r="C87" s="57"/>
      <c r="D87" s="56"/>
      <c r="E87" s="57"/>
      <c r="F87" s="54"/>
      <c r="G87" s="54"/>
    </row>
    <row r="88" spans="2:7" x14ac:dyDescent="0.25">
      <c r="B88" s="57"/>
      <c r="C88" s="57"/>
      <c r="D88" s="56"/>
      <c r="E88" s="57"/>
      <c r="F88" s="54"/>
      <c r="G88" s="54"/>
    </row>
    <row r="89" spans="2:7" x14ac:dyDescent="0.25">
      <c r="B89" s="57"/>
      <c r="C89" s="57"/>
      <c r="D89" s="56"/>
      <c r="E89" s="57"/>
      <c r="F89" s="54"/>
      <c r="G89" s="54"/>
    </row>
    <row r="90" spans="2:7" x14ac:dyDescent="0.25">
      <c r="B90" s="57"/>
      <c r="C90" s="57"/>
      <c r="D90" s="56"/>
      <c r="E90" s="57"/>
      <c r="F90" s="54"/>
      <c r="G90" s="54"/>
    </row>
    <row r="91" spans="2:7" x14ac:dyDescent="0.25">
      <c r="B91" s="57"/>
      <c r="C91" s="57"/>
      <c r="D91" s="56"/>
      <c r="E91" s="57"/>
      <c r="F91" s="54"/>
      <c r="G91" s="54"/>
    </row>
    <row r="92" spans="2:7" x14ac:dyDescent="0.25">
      <c r="B92" s="57"/>
      <c r="C92" s="57"/>
      <c r="D92" s="56"/>
      <c r="E92" s="57"/>
      <c r="F92" s="54"/>
      <c r="G92" s="54"/>
    </row>
    <row r="93" spans="2:7" x14ac:dyDescent="0.25">
      <c r="B93" s="57"/>
      <c r="C93" s="57"/>
      <c r="D93" s="56"/>
      <c r="E93" s="57"/>
      <c r="F93" s="54"/>
      <c r="G93" s="54"/>
    </row>
    <row r="94" spans="2:7" x14ac:dyDescent="0.25">
      <c r="B94" s="57"/>
      <c r="C94" s="57"/>
      <c r="D94" s="56"/>
      <c r="E94" s="57"/>
      <c r="F94" s="54"/>
      <c r="G94" s="54"/>
    </row>
    <row r="95" spans="2:7" x14ac:dyDescent="0.25">
      <c r="B95" s="57"/>
      <c r="C95" s="57"/>
      <c r="D95" s="56"/>
      <c r="E95" s="57"/>
      <c r="F95" s="54"/>
      <c r="G95" s="54"/>
    </row>
    <row r="96" spans="2:7" x14ac:dyDescent="0.25">
      <c r="B96" s="57"/>
      <c r="C96" s="57"/>
      <c r="D96" s="56"/>
      <c r="E96" s="57"/>
      <c r="F96" s="54"/>
      <c r="G96" s="54"/>
    </row>
    <row r="97" spans="2:7" x14ac:dyDescent="0.25">
      <c r="B97" s="57"/>
      <c r="C97" s="57"/>
      <c r="D97" s="56"/>
      <c r="E97" s="57"/>
      <c r="F97" s="54"/>
      <c r="G97" s="54"/>
    </row>
    <row r="98" spans="2:7" x14ac:dyDescent="0.25">
      <c r="B98" s="57"/>
      <c r="C98" s="57"/>
      <c r="D98" s="56"/>
      <c r="E98" s="57"/>
      <c r="F98" s="54"/>
      <c r="G98" s="54"/>
    </row>
    <row r="99" spans="2:7" x14ac:dyDescent="0.25">
      <c r="B99" s="57"/>
      <c r="C99" s="57"/>
      <c r="D99" s="56"/>
      <c r="E99" s="57"/>
      <c r="F99" s="54"/>
      <c r="G99" s="54"/>
    </row>
    <row r="100" spans="2:7" x14ac:dyDescent="0.25">
      <c r="B100" s="57"/>
      <c r="C100" s="57"/>
      <c r="D100" s="56"/>
      <c r="E100" s="57"/>
      <c r="F100" s="54"/>
      <c r="G100" s="54"/>
    </row>
    <row r="101" spans="2:7" x14ac:dyDescent="0.25">
      <c r="B101" s="57"/>
      <c r="C101" s="57"/>
      <c r="D101" s="56"/>
      <c r="E101" s="57"/>
      <c r="F101" s="54"/>
      <c r="G101" s="54"/>
    </row>
    <row r="102" spans="2:7" x14ac:dyDescent="0.25">
      <c r="B102" s="57"/>
      <c r="C102" s="57"/>
      <c r="D102" s="56"/>
      <c r="E102" s="57"/>
      <c r="F102" s="54"/>
      <c r="G102" s="54"/>
    </row>
    <row r="103" spans="2:7" x14ac:dyDescent="0.25">
      <c r="B103" s="57"/>
      <c r="C103" s="57"/>
      <c r="D103" s="56"/>
      <c r="E103" s="57"/>
      <c r="F103" s="54"/>
      <c r="G103" s="54"/>
    </row>
    <row r="104" spans="2:7" x14ac:dyDescent="0.25">
      <c r="B104" s="57"/>
      <c r="C104" s="57"/>
      <c r="D104" s="56"/>
      <c r="E104" s="57"/>
      <c r="F104" s="54"/>
      <c r="G104" s="54"/>
    </row>
    <row r="105" spans="2:7" x14ac:dyDescent="0.25">
      <c r="B105" s="57"/>
      <c r="C105" s="57"/>
      <c r="D105" s="56"/>
      <c r="E105" s="57"/>
      <c r="F105" s="54"/>
      <c r="G105" s="54"/>
    </row>
    <row r="106" spans="2:7" x14ac:dyDescent="0.25">
      <c r="B106" s="57"/>
      <c r="C106" s="57"/>
      <c r="D106" s="56"/>
      <c r="E106" s="57"/>
      <c r="F106" s="54"/>
      <c r="G106" s="54"/>
    </row>
    <row r="107" spans="2:7" x14ac:dyDescent="0.25">
      <c r="B107" s="57"/>
      <c r="C107" s="57"/>
      <c r="D107" s="56"/>
      <c r="E107" s="55"/>
      <c r="F107" s="54"/>
      <c r="G107" s="5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69" zoomScaleNormal="69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15.85546875" defaultRowHeight="15" x14ac:dyDescent="0.25"/>
  <cols>
    <col min="1" max="1" width="15.85546875" style="54"/>
    <col min="2" max="2" width="15.85546875" style="61"/>
    <col min="3" max="16384" width="15.85546875" style="54"/>
  </cols>
  <sheetData>
    <row r="1" spans="1:7" ht="26.25" x14ac:dyDescent="0.4">
      <c r="A1" s="1" t="s">
        <v>138</v>
      </c>
    </row>
    <row r="2" spans="1:7" x14ac:dyDescent="0.25">
      <c r="C2" s="54" t="s">
        <v>128</v>
      </c>
      <c r="F2" s="54" t="s">
        <v>129</v>
      </c>
    </row>
    <row r="3" spans="1:7" x14ac:dyDescent="0.25">
      <c r="C3" s="54" t="s">
        <v>130</v>
      </c>
      <c r="D3" s="54" t="s">
        <v>131</v>
      </c>
      <c r="E3" s="54" t="s">
        <v>132</v>
      </c>
      <c r="F3" s="62" t="s">
        <v>133</v>
      </c>
      <c r="G3" s="62"/>
    </row>
    <row r="4" spans="1:7" x14ac:dyDescent="0.25">
      <c r="A4" s="54" t="s">
        <v>134</v>
      </c>
      <c r="B4" s="61">
        <v>2010</v>
      </c>
      <c r="C4" s="54">
        <v>202.44338184796345</v>
      </c>
      <c r="D4" s="54">
        <v>199.09613132581296</v>
      </c>
      <c r="E4" s="54">
        <v>3.3472505221505129</v>
      </c>
      <c r="F4" s="63">
        <v>0.71826371826371838</v>
      </c>
      <c r="G4" s="64"/>
    </row>
    <row r="5" spans="1:7" x14ac:dyDescent="0.25">
      <c r="A5" s="54" t="s">
        <v>135</v>
      </c>
      <c r="C5" s="54">
        <v>225.68480484693748</v>
      </c>
      <c r="D5" s="54">
        <v>204.73570142459999</v>
      </c>
      <c r="E5" s="54">
        <v>20.949103422337497</v>
      </c>
      <c r="F5" s="63">
        <v>0.7207207207207208</v>
      </c>
      <c r="G5" s="64"/>
    </row>
    <row r="6" spans="1:7" x14ac:dyDescent="0.25">
      <c r="A6" s="54" t="s">
        <v>136</v>
      </c>
      <c r="C6" s="54">
        <v>242.41464317165614</v>
      </c>
      <c r="D6" s="54">
        <v>222.9150271243258</v>
      </c>
      <c r="E6" s="54">
        <v>19.499616047330324</v>
      </c>
      <c r="F6" s="63">
        <v>0.72645372645372652</v>
      </c>
      <c r="G6" s="64"/>
    </row>
    <row r="7" spans="1:7" x14ac:dyDescent="0.25">
      <c r="A7" s="54" t="s">
        <v>137</v>
      </c>
      <c r="C7" s="54">
        <v>249.42383959401789</v>
      </c>
      <c r="D7" s="54">
        <v>210.45958465565246</v>
      </c>
      <c r="E7" s="54">
        <v>38.964254938365464</v>
      </c>
      <c r="F7" s="63">
        <v>0.7305487305487306</v>
      </c>
      <c r="G7" s="64"/>
    </row>
    <row r="8" spans="1:7" x14ac:dyDescent="0.25">
      <c r="A8" s="54" t="s">
        <v>134</v>
      </c>
      <c r="B8" s="61">
        <v>2011</v>
      </c>
      <c r="C8" s="54">
        <v>234.05439982153013</v>
      </c>
      <c r="D8" s="54">
        <v>221.66946892351808</v>
      </c>
      <c r="E8" s="54">
        <v>12.384930898012048</v>
      </c>
      <c r="F8" s="63">
        <v>0.74774774774774777</v>
      </c>
      <c r="G8" s="64"/>
    </row>
    <row r="9" spans="1:7" x14ac:dyDescent="0.25">
      <c r="A9" s="54" t="s">
        <v>135</v>
      </c>
      <c r="C9" s="54">
        <v>250.32028752124998</v>
      </c>
      <c r="D9" s="54">
        <v>227.85991509610713</v>
      </c>
      <c r="E9" s="54">
        <v>22.460372425142854</v>
      </c>
      <c r="F9" s="63">
        <v>0.7567567567567568</v>
      </c>
      <c r="G9" s="64"/>
    </row>
    <row r="10" spans="1:7" x14ac:dyDescent="0.25">
      <c r="A10" s="54" t="s">
        <v>136</v>
      </c>
      <c r="C10" s="54">
        <v>272.51298643011938</v>
      </c>
      <c r="D10" s="54">
        <v>255.40603802971853</v>
      </c>
      <c r="E10" s="54">
        <v>17.106948400400853</v>
      </c>
      <c r="F10" s="63">
        <v>0.76822276822276825</v>
      </c>
      <c r="G10" s="64"/>
    </row>
    <row r="11" spans="1:7" x14ac:dyDescent="0.25">
      <c r="A11" s="54" t="s">
        <v>137</v>
      </c>
      <c r="C11" s="54">
        <v>279.01699189786046</v>
      </c>
      <c r="D11" s="54">
        <v>273.48386885672096</v>
      </c>
      <c r="E11" s="54">
        <v>5.5331230411395351</v>
      </c>
      <c r="F11" s="63">
        <v>0.77477477477477474</v>
      </c>
      <c r="G11" s="64"/>
    </row>
    <row r="12" spans="1:7" x14ac:dyDescent="0.25">
      <c r="A12" s="54" t="s">
        <v>134</v>
      </c>
      <c r="B12" s="61">
        <v>2012</v>
      </c>
      <c r="C12" s="54">
        <v>246.44226355885226</v>
      </c>
      <c r="D12" s="54">
        <v>255.80390178068183</v>
      </c>
      <c r="E12" s="54">
        <v>-9.361638221829546</v>
      </c>
      <c r="F12" s="63">
        <v>0.7927927927927928</v>
      </c>
      <c r="G12" s="64"/>
    </row>
    <row r="13" spans="1:7" x14ac:dyDescent="0.25">
      <c r="A13" s="54" t="s">
        <v>135</v>
      </c>
      <c r="C13" s="54">
        <v>253.04130899970153</v>
      </c>
      <c r="D13" s="54">
        <v>259.11620729848619</v>
      </c>
      <c r="E13" s="54">
        <v>-6.074898298784615</v>
      </c>
      <c r="F13" s="63">
        <v>0.79852579852579852</v>
      </c>
      <c r="G13" s="64"/>
    </row>
    <row r="14" spans="1:7" x14ac:dyDescent="0.25">
      <c r="A14" s="54" t="s">
        <v>136</v>
      </c>
      <c r="C14" s="54">
        <v>254.98150715880485</v>
      </c>
      <c r="D14" s="54">
        <v>272.25580887938821</v>
      </c>
      <c r="E14" s="54">
        <v>-17.274301720583413</v>
      </c>
      <c r="F14" s="63">
        <v>0.80999180999181009</v>
      </c>
      <c r="G14" s="64"/>
    </row>
    <row r="15" spans="1:7" x14ac:dyDescent="0.25">
      <c r="A15" s="54" t="s">
        <v>137</v>
      </c>
      <c r="C15" s="54">
        <v>260.09648694720897</v>
      </c>
      <c r="D15" s="54">
        <v>274.42602072022498</v>
      </c>
      <c r="E15" s="54">
        <v>-14.329533773015999</v>
      </c>
      <c r="F15" s="63">
        <v>0.819000819000819</v>
      </c>
      <c r="G15" s="64"/>
    </row>
    <row r="16" spans="1:7" x14ac:dyDescent="0.25">
      <c r="A16" s="54" t="s">
        <v>134</v>
      </c>
      <c r="B16" s="61">
        <v>2013</v>
      </c>
      <c r="C16" s="54">
        <v>246.29581978928488</v>
      </c>
      <c r="D16" s="54">
        <v>271.84796738937951</v>
      </c>
      <c r="E16" s="54">
        <v>-25.552147600094635</v>
      </c>
      <c r="F16" s="63">
        <v>0.83947583947583948</v>
      </c>
      <c r="G16" s="64"/>
    </row>
    <row r="17" spans="1:7" x14ac:dyDescent="0.25">
      <c r="A17" s="54" t="s">
        <v>135</v>
      </c>
      <c r="C17" s="54">
        <v>271.18901198451312</v>
      </c>
      <c r="D17" s="54">
        <v>287.57440190179886</v>
      </c>
      <c r="E17" s="54">
        <v>-16.385389917285714</v>
      </c>
      <c r="F17" s="63">
        <v>0.84275184275184278</v>
      </c>
      <c r="G17" s="64"/>
    </row>
    <row r="18" spans="1:7" x14ac:dyDescent="0.25">
      <c r="A18" s="54" t="s">
        <v>136</v>
      </c>
      <c r="C18" s="54">
        <v>285.4243606492758</v>
      </c>
      <c r="D18" s="54">
        <v>317.134935734333</v>
      </c>
      <c r="E18" s="54">
        <v>-31.710575085057254</v>
      </c>
      <c r="F18" s="63">
        <v>0.85831285831285831</v>
      </c>
      <c r="G18" s="64"/>
    </row>
    <row r="19" spans="1:7" x14ac:dyDescent="0.25">
      <c r="A19" s="54" t="s">
        <v>137</v>
      </c>
      <c r="C19" s="54">
        <v>288.08654411933395</v>
      </c>
      <c r="D19" s="54">
        <v>295.73934073331498</v>
      </c>
      <c r="E19" s="54">
        <v>-7.6527966139810246</v>
      </c>
      <c r="F19" s="63">
        <v>0.86322686322686326</v>
      </c>
      <c r="G19" s="64"/>
    </row>
    <row r="20" spans="1:7" x14ac:dyDescent="0.25">
      <c r="A20" s="54" t="s">
        <v>134</v>
      </c>
      <c r="B20" s="61">
        <v>2014</v>
      </c>
      <c r="C20" s="54">
        <v>274.29690518101376</v>
      </c>
      <c r="D20" s="54">
        <v>301.06416853349862</v>
      </c>
      <c r="E20" s="54">
        <v>-26.767263352484818</v>
      </c>
      <c r="F20" s="63">
        <v>0.89025389025389035</v>
      </c>
      <c r="G20" s="64"/>
    </row>
    <row r="21" spans="1:7" x14ac:dyDescent="0.25">
      <c r="A21" s="54" t="s">
        <v>135</v>
      </c>
      <c r="C21" s="54">
        <v>264.92055259014307</v>
      </c>
      <c r="D21" s="54">
        <v>284.43851155939194</v>
      </c>
      <c r="E21" s="54">
        <v>-19.517958969248859</v>
      </c>
      <c r="F21" s="63">
        <v>0.89844389844389849</v>
      </c>
      <c r="G21" s="64"/>
    </row>
    <row r="22" spans="1:7" x14ac:dyDescent="0.25">
      <c r="A22" s="54" t="s">
        <v>136</v>
      </c>
      <c r="C22" s="54">
        <v>282.70811702980001</v>
      </c>
      <c r="D22" s="54">
        <v>307.69632650129995</v>
      </c>
      <c r="E22" s="54">
        <v>-24.988209471499999</v>
      </c>
      <c r="F22" s="63">
        <v>0.90909090909090917</v>
      </c>
      <c r="G22" s="64"/>
    </row>
    <row r="23" spans="1:7" x14ac:dyDescent="0.25">
      <c r="A23" s="54" t="s">
        <v>137</v>
      </c>
      <c r="C23" s="54">
        <v>287.64556430389996</v>
      </c>
      <c r="D23" s="54">
        <v>308.28517881810001</v>
      </c>
      <c r="E23" s="54">
        <v>-20.639614514199998</v>
      </c>
      <c r="F23" s="63">
        <v>0.90909090909090917</v>
      </c>
      <c r="G23" s="64"/>
    </row>
    <row r="24" spans="1:7" x14ac:dyDescent="0.25">
      <c r="A24" s="54" t="s">
        <v>134</v>
      </c>
      <c r="B24" s="61">
        <v>2015</v>
      </c>
      <c r="C24" s="54">
        <v>256.83348435934215</v>
      </c>
      <c r="D24" s="54">
        <v>288.73688888773211</v>
      </c>
      <c r="E24" s="54">
        <v>-31.90340452838992</v>
      </c>
      <c r="F24" s="63">
        <v>0.92628992628992624</v>
      </c>
      <c r="G24" s="64"/>
    </row>
    <row r="25" spans="1:7" x14ac:dyDescent="0.25">
      <c r="A25" s="54" t="s">
        <v>135</v>
      </c>
      <c r="C25" s="54">
        <v>278.24291289928976</v>
      </c>
      <c r="D25" s="54">
        <v>271.28229808443342</v>
      </c>
      <c r="E25" s="54">
        <v>6.9606148148563962</v>
      </c>
      <c r="F25" s="63">
        <v>0.9410319410319411</v>
      </c>
      <c r="G25" s="64"/>
    </row>
    <row r="26" spans="1:7" x14ac:dyDescent="0.25">
      <c r="A26" s="54" t="s">
        <v>136</v>
      </c>
      <c r="C26" s="54">
        <v>284.76641768760464</v>
      </c>
      <c r="D26" s="54">
        <v>299.55599296341859</v>
      </c>
      <c r="E26" s="54">
        <v>-14.789575275813952</v>
      </c>
      <c r="F26" s="63">
        <v>0.9508599508599509</v>
      </c>
      <c r="G26" s="64"/>
    </row>
    <row r="27" spans="1:7" x14ac:dyDescent="0.25">
      <c r="A27" s="54" t="s">
        <v>137</v>
      </c>
      <c r="C27" s="54">
        <v>277.94350012775084</v>
      </c>
      <c r="D27" s="54">
        <v>293.48615240061986</v>
      </c>
      <c r="E27" s="54">
        <v>-15.542652272869006</v>
      </c>
      <c r="F27" s="63">
        <v>0.95659295659295662</v>
      </c>
      <c r="G27" s="64"/>
    </row>
    <row r="28" spans="1:7" x14ac:dyDescent="0.25">
      <c r="A28" s="54" t="s">
        <v>134</v>
      </c>
      <c r="B28" s="61">
        <v>2016</v>
      </c>
      <c r="C28" s="54">
        <v>258.98186151810398</v>
      </c>
      <c r="D28" s="54">
        <v>277.47161588147173</v>
      </c>
      <c r="E28" s="54">
        <v>-18.489754363367719</v>
      </c>
      <c r="F28" s="63">
        <v>0.98443898443898448</v>
      </c>
      <c r="G28" s="64"/>
    </row>
    <row r="29" spans="1:7" x14ac:dyDescent="0.25">
      <c r="A29" s="54" t="s">
        <v>135</v>
      </c>
      <c r="C29" s="54">
        <v>301.386441623</v>
      </c>
      <c r="D29" s="54">
        <v>271.00937830300001</v>
      </c>
      <c r="E29" s="54">
        <v>30.377063320000001</v>
      </c>
      <c r="F29" s="63">
        <v>1</v>
      </c>
      <c r="G29" s="64"/>
    </row>
    <row r="31" spans="1:7" x14ac:dyDescent="0.25">
      <c r="A31" s="54" t="s">
        <v>266</v>
      </c>
      <c r="C31" s="58">
        <v>8.3177423937072836E-2</v>
      </c>
      <c r="D31" s="58">
        <v>-1.0060360862487183E-3</v>
      </c>
    </row>
  </sheetData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10</vt:i4>
      </vt:variant>
    </vt:vector>
  </HeadingPairs>
  <TitlesOfParts>
    <vt:vector size="34" baseType="lpstr">
      <vt:lpstr>GDP growth, annual to Q2 2016</vt:lpstr>
      <vt:lpstr>real econ shares in GDP </vt:lpstr>
      <vt:lpstr>sales in constant rand Q2 2016</vt:lpstr>
      <vt:lpstr>employment in second quarter</vt:lpstr>
      <vt:lpstr>QES re mining</vt:lpstr>
      <vt:lpstr>mfg empl comp rest of economy</vt:lpstr>
      <vt:lpstr>employment in mfg subsectors</vt:lpstr>
      <vt:lpstr>trade in USD</vt:lpstr>
      <vt:lpstr>trade in constant rand</vt:lpstr>
      <vt:lpstr>imports in rand &amp; USD by sector</vt:lpstr>
      <vt:lpstr>exports in rand &amp; USD by sector</vt:lpstr>
      <vt:lpstr>trade by mfg subsectors</vt:lpstr>
      <vt:lpstr>exports by country</vt:lpstr>
      <vt:lpstr>investment</vt:lpstr>
      <vt:lpstr>expenditure drivers for GDP</vt:lpstr>
      <vt:lpstr>GDP growth from 1994</vt:lpstr>
      <vt:lpstr>growth trading ptners</vt:lpstr>
      <vt:lpstr>GDP growth all sectors</vt:lpstr>
      <vt:lpstr>mfg industry groups growth</vt:lpstr>
      <vt:lpstr>BRICS growth</vt:lpstr>
      <vt:lpstr>long term commodity prices</vt:lpstr>
      <vt:lpstr>SA exports to Af rand</vt:lpstr>
      <vt:lpstr>SA exports to africa usd</vt:lpstr>
      <vt:lpstr>share of SA exports to SADC</vt:lpstr>
      <vt:lpstr>'employment in second quarter'!Print_Area</vt:lpstr>
      <vt:lpstr>'expenditure drivers for GDP'!Print_Area</vt:lpstr>
      <vt:lpstr>investment!Print_Area</vt:lpstr>
      <vt:lpstr>'mfg empl comp rest of economy'!Print_Area</vt:lpstr>
      <vt:lpstr>'real econ shares in GDP '!Print_Area</vt:lpstr>
      <vt:lpstr>'expenditure drivers for GDP'!Print_Titles</vt:lpstr>
      <vt:lpstr>investment!Print_Titles</vt:lpstr>
      <vt:lpstr>'real econ shares in GDP '!Print_Titles</vt:lpstr>
      <vt:lpstr>'employment in second quarter'!Summary_Tables_6</vt:lpstr>
      <vt:lpstr>'mfg empl comp rest of economy'!Summary_Tables_6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 Makgetla</dc:creator>
  <cp:lastModifiedBy>Neva Makgetla</cp:lastModifiedBy>
  <dcterms:created xsi:type="dcterms:W3CDTF">2016-09-12T06:23:29Z</dcterms:created>
  <dcterms:modified xsi:type="dcterms:W3CDTF">2016-09-12T13:37:35Z</dcterms:modified>
</cp:coreProperties>
</file>