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720" yWindow="360" windowWidth="16035" windowHeight="7710" tabRatio="826" activeTab="14"/>
  </bookViews>
  <sheets>
    <sheet name="GDP growth, annual to Q3 2016" sheetId="2" r:id="rId1"/>
    <sheet name="quarterly production volumes" sheetId="26" r:id="rId2"/>
    <sheet name="real econ shares in GDP " sheetId="3" r:id="rId3"/>
    <sheet name="sales in constant rand Q3 2016" sheetId="28" r:id="rId4"/>
    <sheet name="GDP growth by sector" sheetId="22" r:id="rId5"/>
    <sheet name="employment in the third quarter" sheetId="30" r:id="rId6"/>
    <sheet name="mfg empl comp rest of economy" sheetId="31" r:id="rId7"/>
    <sheet name="employment in mfg subsectors" sheetId="32" r:id="rId8"/>
    <sheet name="retrenchment data from CCMA" sheetId="40" r:id="rId9"/>
    <sheet name="trade in constant rand" sheetId="34" r:id="rId10"/>
    <sheet name="trade in USD" sheetId="33" r:id="rId11"/>
    <sheet name="exports in rand &amp; USD by sector" sheetId="35" r:id="rId12"/>
    <sheet name="imports in rand &amp; USD by sector" sheetId="36" r:id="rId13"/>
    <sheet name="expenditure drivers for GDP" sheetId="18" r:id="rId14"/>
    <sheet name="investment by type and rate" sheetId="46" r:id="rId15"/>
    <sheet name="investment by sector" sheetId="45" r:id="rId16"/>
    <sheet name="GDP growth in comparator countr" sheetId="44" r:id="rId17"/>
    <sheet name="World and SA food prices" sheetId="41" r:id="rId18"/>
    <sheet name="real food price increase" sheetId="42" r:id="rId19"/>
    <sheet name="food prices by type of food" sheetId="43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17044327" hidden="1">"'Partitions:6'"</definedName>
    <definedName name="_AMO_ContentDefinition_117044327.0" hidden="1">"'&lt;ContentDefinition name=""SASApp:DIDATA.P0141_CPI_1990_1999"" rsid=""117044327"" type=""Dataset"" format=""REPORTXML"" imgfmt=""ACTIVEX"" created=""11/13/2007 09:29:46"" modifed=""01/12/2009 09:11:54"" user=""khomotson"" apply=""False"" thread=""BAC'"</definedName>
    <definedName name="_AMO_ContentDefinition_117044327.1" hidden="1">"'KGROUND"" css=""C:\Program Files\SAS\Shared Files\BIClientStyles\AMODefault.css"" range=""SASApp_DIDATA_P0141_CPI_1990_1999"" auto=""False"" rdc=""False"" mig=""False"" xTime=""00:00:00.2805480"" rTime=""00:00:00.8884020"" bgnew=""False"" nFmt=""Fa'"</definedName>
    <definedName name="_AMO_ContentDefinition_117044327.2" hidden="1">"'lse"" grphSet=""False"" imgY=""0"" imgX=""0""&gt;_x000D_
  &lt;files /&gt;_x000D_
  &lt;param n=""DisplayName"" v=""SASApp:DIDATA.P0141_CPI_1990_1999"" /&gt;_x000D_
  &lt;param n=""AMO_Version"" v=""2.1"" /&gt;_x000D_
  &lt;param n=""DataSourceType"" v=""SAS DATASET"" /&gt;_x000D_
  &lt;param n=""SASFilter'"</definedName>
    <definedName name="_AMO_ContentDefinition_117044327.3" hidden="1">"'"" v="""" /&gt;_x000D_
  &lt;param n=""OpenDataInto"" v=""NewWorksheet"" /&gt;_x000D_
  &lt;param n=""MoreSheetsForRows"" v=""False"" /&gt;_x000D_
  &lt;param n=""ClassName"" v=""SAS.OfficeAddin.DataViewItem"" /&gt;_x000D_
  &lt;param n=""ServerName"" v=""SASApp"" /&gt;_x000D_
  &lt;param n=""DataSource"" v=""'"</definedName>
    <definedName name="_AMO_ContentDefinition_117044327.4" hidden="1">"'&amp;lt;SasDataSource Version=&amp;quot;2.1&amp;quot; Type=&amp;quot;SAS.Servers.Dataset&amp;quot; Svr=&amp;quot;SASApp&amp;quot; Lib=&amp;quot;DIDATA&amp;quot; UseLbls=&amp;quot;true&amp;quot; ColSelFlg=&amp;quot;0&amp;quot; Name=&amp;quot;P0141_CPI_1990_1999&amp;quot; /&amp;gt;"" /&gt;_x000D_
  &lt;ExcelXMLOptions AdjColWid'"</definedName>
    <definedName name="_AMO_ContentDefinition_117044327.5" hidden="1">"'ths=""True"" RowOpt=""InsertCells"" ColOpt=""InsertCells"" /&gt;_x000D_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492007976" hidden="1">"'Partitions:6'"</definedName>
    <definedName name="_AMO_ContentDefinition_492007976.0" hidden="1">"'&lt;ContentDefinition name=""SASApp:DIDATA.P0141_FROM_2000"" rsid=""492007976"" type=""Dataset"" format=""REPORTXML"" imgfmt=""ACTIVEX"" created=""11/13/2007 09:30:32"" modifed=""01/12/2009 09:12:17"" user=""khomotson"" apply=""False"" thread=""BACKGRO'"</definedName>
    <definedName name="_AMO_ContentDefinition_492007976.1" hidden="1">"'UND"" css=""C:\Program Files\SAS\Shared Files\BIClientStyles\AMODefault.css"" range=""SASApp_DIDATA_P0141_FROM_2000"" auto=""False"" rdc=""False"" mig=""False"" xTime=""00:00:00.2805480"" rTime=""00:00:01.0130900"" bgnew=""False"" nFmt=""False"" g'"</definedName>
    <definedName name="_AMO_ContentDefinition_492007976.2" hidden="1">"'rphSet=""False"" imgY=""0"" imgX=""0""&gt;_x000D_
  &lt;files /&gt;_x000D_
  &lt;param n=""DisplayName"" v=""SASApp:DIDATA.P0141_FROM_2000"" /&gt;_x000D_
  &lt;param n=""AMO_Version"" v=""2.1"" /&gt;_x000D_
  &lt;param n=""DataSourceType"" v=""SAS DATASET"" /&gt;_x000D_
  &lt;param n=""SASFilter"" v="""" /&gt;_x000D_
'"</definedName>
    <definedName name="_AMO_ContentDefinition_492007976.3" hidden="1">"'  &lt;param n=""OpenDataInto"" v=""NewWorksheet"" /&gt;_x000D_
  &lt;param n=""MoreSheetsForRows"" v=""False"" /&gt;_x000D_
  &lt;param n=""ClassName"" v=""SAS.OfficeAddin.DataViewItem"" /&gt;_x000D_
  &lt;param n=""ServerName"" v=""SASApp"" /&gt;_x000D_
  &lt;param n=""DataSource"" v=""&amp;lt;SasDataSou'"</definedName>
    <definedName name="_AMO_ContentDefinition_492007976.4" hidden="1">"'rce Version=&amp;quot;2.1&amp;quot; Type=&amp;quot;SAS.Servers.Dataset&amp;quot; Svr=&amp;quot;SASApp&amp;quot; Lib=&amp;quot;DIDATA&amp;quot; UseLbls=&amp;quot;true&amp;quot; ColSelFlg=&amp;quot;0&amp;quot; Name=&amp;quot;P0141_FROM_2000&amp;quot; /&amp;gt;"" /&gt;_x000D_
  &lt;ExcelXMLOptions AdjColWidths=""True"" RowO'"</definedName>
    <definedName name="_AMO_ContentDefinition_492007976.5" hidden="1">"'pt=""InsertCells"" ColOpt=""InsertCells"" /&gt;_x000D_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17044327__A1" hidden="1">"'Partitions:2'"</definedName>
    <definedName name="_AMO_ContentLocation_117044327__A1.0" hidden="1">"'&lt;ContentLocation path=""A1"" rsid=""117044327"" tag="""" fid=""0""&gt;&lt;param n=""VarSelStateFlag"" v=""0"" /&gt;&lt;param n=""VarCount"" v=""131"" /&gt;&lt;param n=""DataInfo"" v=""false"" /&gt;&lt;param n=""ObsColumn"" v=""false"" /&gt;&lt;param n=""DataRowCount"" v=""737""'"</definedName>
    <definedName name="_AMO_ContentLocation_117044327__A1.1" hidden="1">"' /&gt;&lt;param n=""DataColCount"" v=""131"" /&gt;&lt;param n=""SASDataState"" v=""none"" /&gt;&lt;param n=""SASDataStart"" v=""1"" /&gt;&lt;param n=""SASDataEnd"" v=""736"" /&gt;&lt;/ContentLocation&gt;'"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492007976__A1" hidden="1">"'Partitions:2'"</definedName>
    <definedName name="_AMO_ContentLocation_492007976__A1.0" hidden="1">"'&lt;ContentLocation path=""A1"" rsid=""492007976"" tag="""" fid=""0""&gt;&lt;param n=""VarSelStateFlag"" v=""0"" /&gt;&lt;param n=""VarCount"" v=""119"" /&gt;&lt;param n=""DataInfo"" v=""false"" /&gt;&lt;param n=""ObsColumn"" v=""false"" /&gt;&lt;param n=""DataRowCount"" v=""737""'"</definedName>
    <definedName name="_AMO_ContentLocation_492007976__A1.1" hidden="1">"' /&gt;&lt;param n=""DataColCount"" v=""119"" /&gt;&lt;param n=""SASDataState"" v=""none"" /&gt;&lt;param n=""SASDataStart"" v=""1"" /&gt;&lt;param n=""SASDataEnd"" v=""736"" /&gt;&lt;/ContentLocation&gt;'"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localSheetId="7" hidden="1">"'Partitions:6'"</definedName>
    <definedName name="_AMO_RefreshMultipleList" localSheetId="5" hidden="1">"'Partitions:6'"</definedName>
    <definedName name="_AMO_RefreshMultipleList" localSheetId="6" hidden="1">"'Partitions:6'"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7" hidden="1">'[1]Table 2.5'!#REF!</definedName>
    <definedName name="_AMO_SingleObject_104386094_ROM_F0.SEC2.Tabulate_1.SEC2.BDY.Cross_tabular_summary_report_Table_1" localSheetId="5" hidden="1">'[1]Table 2.5'!#REF!</definedName>
    <definedName name="_AMO_SingleObject_104386094_ROM_F0.SEC2.Tabulate_1.SEC2.BDY.Cross_tabular_summary_report_Table_1" localSheetId="11" hidden="1">'[2]Table 2.5'!#REF!</definedName>
    <definedName name="_AMO_SingleObject_104386094_ROM_F0.SEC2.Tabulate_1.SEC2.BDY.Cross_tabular_summary_report_Table_1" localSheetId="4" hidden="1">'[2]Table 2.5'!#REF!</definedName>
    <definedName name="_AMO_SingleObject_104386094_ROM_F0.SEC2.Tabulate_1.SEC2.BDY.Cross_tabular_summary_report_Table_1" localSheetId="12" hidden="1">'[2]Table 2.5'!#REF!</definedName>
    <definedName name="_AMO_SingleObject_104386094_ROM_F0.SEC2.Tabulate_1.SEC2.BDY.Cross_tabular_summary_report_Table_1" localSheetId="6" hidden="1">'[1]Table 2.5'!#REF!</definedName>
    <definedName name="_AMO_SingleObject_104386094_ROM_F0.SEC2.Tabulate_1.SEC2.BDY.Cross_tabular_summary_report_Table_1" localSheetId="1" hidden="1">'[2]Table 2.5'!#REF!</definedName>
    <definedName name="_AMO_SingleObject_104386094_ROM_F0.SEC2.Tabulate_1.SEC2.BDY.Cross_tabular_summary_report_Table_1" localSheetId="3" hidden="1">'[2]Table 2.5'!#REF!</definedName>
    <definedName name="_AMO_SingleObject_104386094_ROM_F0.SEC2.Tabulate_1.SEC2.BDY.Cross_tabular_summary_report_Table_1" localSheetId="9" hidden="1">'[2]Table 2.5'!#REF!</definedName>
    <definedName name="_AMO_SingleObject_104386094_ROM_F0.SEC2.Tabulate_1.SEC2.BDY.Cross_tabular_summary_report_Table_1" localSheetId="10" hidden="1">'[2]Table 2.5'!#REF!</definedName>
    <definedName name="_AMO_SingleObject_104386094_ROM_F0.SEC2.Tabulate_1.SEC2.BDY.Cross_tabular_summary_report_Table_1" hidden="1">'[2]Table 2.5'!#REF!</definedName>
    <definedName name="_AMO_SingleObject_117044327__A1" hidden="1">#REF!</definedName>
    <definedName name="_AMO_SingleObject_205779628_ROM_F0.SEC2.Tabulate_1.SEC2.BDY.Cross_tabular_summary_report_Table_1" localSheetId="7" hidden="1">[1]Table3.8b!#REF!</definedName>
    <definedName name="_AMO_SingleObject_205779628_ROM_F0.SEC2.Tabulate_1.SEC2.BDY.Cross_tabular_summary_report_Table_1" localSheetId="5" hidden="1">[1]Table3.8b!#REF!</definedName>
    <definedName name="_AMO_SingleObject_205779628_ROM_F0.SEC2.Tabulate_1.SEC2.BDY.Cross_tabular_summary_report_Table_1" localSheetId="11" hidden="1">[2]Table3.8b!#REF!</definedName>
    <definedName name="_AMO_SingleObject_205779628_ROM_F0.SEC2.Tabulate_1.SEC2.BDY.Cross_tabular_summary_report_Table_1" localSheetId="4" hidden="1">[2]Table3.8b!#REF!</definedName>
    <definedName name="_AMO_SingleObject_205779628_ROM_F0.SEC2.Tabulate_1.SEC2.BDY.Cross_tabular_summary_report_Table_1" localSheetId="12" hidden="1">[2]Table3.8b!#REF!</definedName>
    <definedName name="_AMO_SingleObject_205779628_ROM_F0.SEC2.Tabulate_1.SEC2.BDY.Cross_tabular_summary_report_Table_1" localSheetId="6" hidden="1">[1]Table3.8b!#REF!</definedName>
    <definedName name="_AMO_SingleObject_205779628_ROM_F0.SEC2.Tabulate_1.SEC2.BDY.Cross_tabular_summary_report_Table_1" localSheetId="1" hidden="1">[2]Table3.8b!#REF!</definedName>
    <definedName name="_AMO_SingleObject_205779628_ROM_F0.SEC2.Tabulate_1.SEC2.BDY.Cross_tabular_summary_report_Table_1" localSheetId="3" hidden="1">[2]Table3.8b!#REF!</definedName>
    <definedName name="_AMO_SingleObject_205779628_ROM_F0.SEC2.Tabulate_1.SEC2.BDY.Cross_tabular_summary_report_Table_1" localSheetId="9" hidden="1">[2]Table3.8b!#REF!</definedName>
    <definedName name="_AMO_SingleObject_205779628_ROM_F0.SEC2.Tabulate_1.SEC2.BDY.Cross_tabular_summary_report_Table_1" localSheetId="10" hidden="1">[2]Table3.8b!#REF!</definedName>
    <definedName name="_AMO_SingleObject_205779628_ROM_F0.SEC2.Tabulate_1.SEC2.BDY.Cross_tabular_summary_report_Table_1" hidden="1">[2]Table3.8b!#REF!</definedName>
    <definedName name="_AMO_SingleObject_30194841_ROM_F0.SEC2.Tabulate_1.SEC1.FTR.TXT1" localSheetId="7" hidden="1">[1]Table6!#REF!</definedName>
    <definedName name="_AMO_SingleObject_30194841_ROM_F0.SEC2.Tabulate_1.SEC1.FTR.TXT1" localSheetId="5" hidden="1">[1]Table6!#REF!</definedName>
    <definedName name="_AMO_SingleObject_30194841_ROM_F0.SEC2.Tabulate_1.SEC1.FTR.TXT1" localSheetId="11" hidden="1">[2]Table6!#REF!</definedName>
    <definedName name="_AMO_SingleObject_30194841_ROM_F0.SEC2.Tabulate_1.SEC1.FTR.TXT1" localSheetId="4" hidden="1">[2]Table6!#REF!</definedName>
    <definedName name="_AMO_SingleObject_30194841_ROM_F0.SEC2.Tabulate_1.SEC1.FTR.TXT1" localSheetId="12" hidden="1">[2]Table6!#REF!</definedName>
    <definedName name="_AMO_SingleObject_30194841_ROM_F0.SEC2.Tabulate_1.SEC1.FTR.TXT1" localSheetId="6" hidden="1">[1]Table6!#REF!</definedName>
    <definedName name="_AMO_SingleObject_30194841_ROM_F0.SEC2.Tabulate_1.SEC1.FTR.TXT1" localSheetId="1" hidden="1">[2]Table6!#REF!</definedName>
    <definedName name="_AMO_SingleObject_30194841_ROM_F0.SEC2.Tabulate_1.SEC1.FTR.TXT1" localSheetId="3" hidden="1">[2]Table6!#REF!</definedName>
    <definedName name="_AMO_SingleObject_30194841_ROM_F0.SEC2.Tabulate_1.SEC1.FTR.TXT1" localSheetId="9" hidden="1">[2]Table6!#REF!</definedName>
    <definedName name="_AMO_SingleObject_30194841_ROM_F0.SEC2.Tabulate_1.SEC1.FTR.TXT1" localSheetId="10" hidden="1">[2]Table6!#REF!</definedName>
    <definedName name="_AMO_SingleObject_30194841_ROM_F0.SEC2.Tabulate_1.SEC1.FTR.TXT1" hidden="1">[2]Table6!#REF!</definedName>
    <definedName name="_AMO_SingleObject_362274166__A1">'[3]Use table 2007 '!$A$2:$BN$121</definedName>
    <definedName name="_AMO_SingleObject_37461558_ROM_F0.SEC2.Tabulate_1.SEC1.HDR.TXT1" localSheetId="7" hidden="1">'[1]Table 2.4'!#REF!</definedName>
    <definedName name="_AMO_SingleObject_37461558_ROM_F0.SEC2.Tabulate_1.SEC1.HDR.TXT1" localSheetId="5" hidden="1">'[1]Table 2.4'!#REF!</definedName>
    <definedName name="_AMO_SingleObject_37461558_ROM_F0.SEC2.Tabulate_1.SEC1.HDR.TXT1" localSheetId="11" hidden="1">'[2]Table 2.4'!#REF!</definedName>
    <definedName name="_AMO_SingleObject_37461558_ROM_F0.SEC2.Tabulate_1.SEC1.HDR.TXT1" localSheetId="4" hidden="1">'[2]Table 2.4'!#REF!</definedName>
    <definedName name="_AMO_SingleObject_37461558_ROM_F0.SEC2.Tabulate_1.SEC1.HDR.TXT1" localSheetId="12" hidden="1">'[2]Table 2.4'!#REF!</definedName>
    <definedName name="_AMO_SingleObject_37461558_ROM_F0.SEC2.Tabulate_1.SEC1.HDR.TXT1" localSheetId="6" hidden="1">'[1]Table 2.4'!#REF!</definedName>
    <definedName name="_AMO_SingleObject_37461558_ROM_F0.SEC2.Tabulate_1.SEC1.HDR.TXT1" localSheetId="1" hidden="1">'[2]Table 2.4'!#REF!</definedName>
    <definedName name="_AMO_SingleObject_37461558_ROM_F0.SEC2.Tabulate_1.SEC1.HDR.TXT1" localSheetId="3" hidden="1">'[2]Table 2.4'!#REF!</definedName>
    <definedName name="_AMO_SingleObject_37461558_ROM_F0.SEC2.Tabulate_1.SEC1.HDR.TXT1" localSheetId="9" hidden="1">'[2]Table 2.4'!#REF!</definedName>
    <definedName name="_AMO_SingleObject_37461558_ROM_F0.SEC2.Tabulate_1.SEC1.HDR.TXT1" localSheetId="10" hidden="1">'[2]Table 2.4'!#REF!</definedName>
    <definedName name="_AMO_SingleObject_37461558_ROM_F0.SEC2.Tabulate_1.SEC1.HDR.TXT1" hidden="1">'[2]Table 2.4'!#REF!</definedName>
    <definedName name="_AMO_SingleObject_492007976__A1" hidden="1">#REF!</definedName>
    <definedName name="_AMO_SingleObject_732119577_ROM_F0.SEC2.Tabulate_1.SEC2.BDY.Cross_tabular_summary_report_Table_1" localSheetId="7" hidden="1">[1]Table3.8c!#REF!</definedName>
    <definedName name="_AMO_SingleObject_732119577_ROM_F0.SEC2.Tabulate_1.SEC2.BDY.Cross_tabular_summary_report_Table_1" localSheetId="5" hidden="1">[1]Table3.8c!#REF!</definedName>
    <definedName name="_AMO_SingleObject_732119577_ROM_F0.SEC2.Tabulate_1.SEC2.BDY.Cross_tabular_summary_report_Table_1" localSheetId="11" hidden="1">[2]Table3.8c!#REF!</definedName>
    <definedName name="_AMO_SingleObject_732119577_ROM_F0.SEC2.Tabulate_1.SEC2.BDY.Cross_tabular_summary_report_Table_1" localSheetId="4" hidden="1">[2]Table3.8c!#REF!</definedName>
    <definedName name="_AMO_SingleObject_732119577_ROM_F0.SEC2.Tabulate_1.SEC2.BDY.Cross_tabular_summary_report_Table_1" localSheetId="12" hidden="1">[2]Table3.8c!#REF!</definedName>
    <definedName name="_AMO_SingleObject_732119577_ROM_F0.SEC2.Tabulate_1.SEC2.BDY.Cross_tabular_summary_report_Table_1" localSheetId="6" hidden="1">[1]Table3.8c!#REF!</definedName>
    <definedName name="_AMO_SingleObject_732119577_ROM_F0.SEC2.Tabulate_1.SEC2.BDY.Cross_tabular_summary_report_Table_1" localSheetId="1" hidden="1">[2]Table3.8c!#REF!</definedName>
    <definedName name="_AMO_SingleObject_732119577_ROM_F0.SEC2.Tabulate_1.SEC2.BDY.Cross_tabular_summary_report_Table_1" localSheetId="3" hidden="1">[2]Table3.8c!#REF!</definedName>
    <definedName name="_AMO_SingleObject_732119577_ROM_F0.SEC2.Tabulate_1.SEC2.BDY.Cross_tabular_summary_report_Table_1" localSheetId="9" hidden="1">[2]Table3.8c!#REF!</definedName>
    <definedName name="_AMO_SingleObject_732119577_ROM_F0.SEC2.Tabulate_1.SEC2.BDY.Cross_tabular_summary_report_Table_1" localSheetId="10" hidden="1">[2]Table3.8c!#REF!</definedName>
    <definedName name="_AMO_SingleObject_732119577_ROM_F0.SEC2.Tabulate_1.SEC2.BDY.Cross_tabular_summary_report_Table_1" hidden="1">[2]Table3.8c!#REF!</definedName>
    <definedName name="_AMO_SingleObject_921006515_ROM_F0.SEC2.Tabulate_1.SEC1.FTR.TXT1" localSheetId="7" hidden="1">'[1]Table 2'!#REF!</definedName>
    <definedName name="_AMO_SingleObject_921006515_ROM_F0.SEC2.Tabulate_1.SEC1.FTR.TXT1" localSheetId="5" hidden="1">'[1]Table 2'!#REF!</definedName>
    <definedName name="_AMO_SingleObject_921006515_ROM_F0.SEC2.Tabulate_1.SEC1.FTR.TXT1" localSheetId="11" hidden="1">'[2]Table 2'!#REF!</definedName>
    <definedName name="_AMO_SingleObject_921006515_ROM_F0.SEC2.Tabulate_1.SEC1.FTR.TXT1" localSheetId="4" hidden="1">'[2]Table 2'!#REF!</definedName>
    <definedName name="_AMO_SingleObject_921006515_ROM_F0.SEC2.Tabulate_1.SEC1.FTR.TXT1" localSheetId="12" hidden="1">'[2]Table 2'!#REF!</definedName>
    <definedName name="_AMO_SingleObject_921006515_ROM_F0.SEC2.Tabulate_1.SEC1.FTR.TXT1" localSheetId="6" hidden="1">'[1]Table 2'!#REF!</definedName>
    <definedName name="_AMO_SingleObject_921006515_ROM_F0.SEC2.Tabulate_1.SEC1.FTR.TXT1" localSheetId="1" hidden="1">'[2]Table 2'!#REF!</definedName>
    <definedName name="_AMO_SingleObject_921006515_ROM_F0.SEC2.Tabulate_1.SEC1.FTR.TXT1" localSheetId="3" hidden="1">'[2]Table 2'!#REF!</definedName>
    <definedName name="_AMO_SingleObject_921006515_ROM_F0.SEC2.Tabulate_1.SEC1.FTR.TXT1" localSheetId="9" hidden="1">'[2]Table 2'!#REF!</definedName>
    <definedName name="_AMO_SingleObject_921006515_ROM_F0.SEC2.Tabulate_1.SEC1.FTR.TXT1" localSheetId="10" hidden="1">'[2]Table 2'!#REF!</definedName>
    <definedName name="_AMO_SingleObject_921006515_ROM_F0.SEC2.Tabulate_1.SEC1.FTR.TXT1" hidden="1">'[2]Table 2'!#REF!</definedName>
    <definedName name="_AMO_SingleObject_921006515_ROM_F0.SEC2.Tabulate_1.SEC1.HDR.TXT1" localSheetId="7" hidden="1">'[1]Table 2'!#REF!</definedName>
    <definedName name="_AMO_SingleObject_921006515_ROM_F0.SEC2.Tabulate_1.SEC1.HDR.TXT1" localSheetId="5" hidden="1">'[1]Table 2'!#REF!</definedName>
    <definedName name="_AMO_SingleObject_921006515_ROM_F0.SEC2.Tabulate_1.SEC1.HDR.TXT1" localSheetId="11" hidden="1">'[2]Table 2'!#REF!</definedName>
    <definedName name="_AMO_SingleObject_921006515_ROM_F0.SEC2.Tabulate_1.SEC1.HDR.TXT1" localSheetId="4" hidden="1">'[2]Table 2'!#REF!</definedName>
    <definedName name="_AMO_SingleObject_921006515_ROM_F0.SEC2.Tabulate_1.SEC1.HDR.TXT1" localSheetId="12" hidden="1">'[2]Table 2'!#REF!</definedName>
    <definedName name="_AMO_SingleObject_921006515_ROM_F0.SEC2.Tabulate_1.SEC1.HDR.TXT1" localSheetId="6" hidden="1">'[1]Table 2'!#REF!</definedName>
    <definedName name="_AMO_SingleObject_921006515_ROM_F0.SEC2.Tabulate_1.SEC1.HDR.TXT1" localSheetId="1" hidden="1">'[2]Table 2'!#REF!</definedName>
    <definedName name="_AMO_SingleObject_921006515_ROM_F0.SEC2.Tabulate_1.SEC1.HDR.TXT1" localSheetId="3" hidden="1">'[2]Table 2'!#REF!</definedName>
    <definedName name="_AMO_SingleObject_921006515_ROM_F0.SEC2.Tabulate_1.SEC1.HDR.TXT1" localSheetId="9" hidden="1">'[2]Table 2'!#REF!</definedName>
    <definedName name="_AMO_SingleObject_921006515_ROM_F0.SEC2.Tabulate_1.SEC1.HDR.TXT1" localSheetId="10" hidden="1">'[2]Table 2'!#REF!</definedName>
    <definedName name="_AMO_SingleObject_921006515_ROM_F0.SEC2.Tabulate_1.SEC1.HDR.TXT1" hidden="1">'[2]Table 2'!#REF!</definedName>
    <definedName name="_AMO_SingleObject_991905274_ROM_F0.SEC2.Tabulate_1.SEC1.BDY.Cross_tabular_summary_report_Table" localSheetId="5" hidden="1">'employment in the third quarter'!$A$1:$M$22</definedName>
    <definedName name="_AMO_SingleObject_991905274_ROM_F0.SEC2.Tabulate_1.SEC1.BDY.Cross_tabular_summary_report_Table" localSheetId="6" hidden="1">'mfg empl comp rest of economy'!$A$1:$M$8</definedName>
    <definedName name="_AMO_SingleObject_991905274_ROM_F0.SEC2.Tabulate_1.SEC1.BDY.Cross_tabular_summary_report_Table_1" localSheetId="5" hidden="1">'employment in the third quarter'!$A$1:$M$22</definedName>
    <definedName name="_AMO_SingleObject_991905274_ROM_F0.SEC2.Tabulate_1.SEC1.BDY.Cross_tabular_summary_report_Table_1" localSheetId="6" hidden="1">'mfg empl comp rest of economy'!$A$1:$M$8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7" hidden="1">"'1b747e39-c320-4639-b18d-8c13a71b5592'"</definedName>
    <definedName name="_AMO_UniqueIdentifier" localSheetId="5" hidden="1">"'1b747e39-c320-4639-b18d-8c13a71b5592'"</definedName>
    <definedName name="_AMO_UniqueIdentifier" localSheetId="13" hidden="1">"'e6fa4566-ad58-4037-b4a0-1814ea3c541c'"</definedName>
    <definedName name="_AMO_UniqueIdentifier" localSheetId="16" hidden="1">"'e6fa4566-ad58-4037-b4a0-1814ea3c541c'"</definedName>
    <definedName name="_AMO_UniqueIdentifier" localSheetId="15" hidden="1">"'e6fa4566-ad58-4037-b4a0-1814ea3c541c'"</definedName>
    <definedName name="_AMO_UniqueIdentifier" localSheetId="14" hidden="1">"'e6fa4566-ad58-4037-b4a0-1814ea3c541c'"</definedName>
    <definedName name="_AMO_UniqueIdentifier" localSheetId="6" hidden="1">"'1b747e39-c320-4639-b18d-8c13a71b5592'"</definedName>
    <definedName name="_AMO_UniqueIdentifier" hidden="1">"'1d42739f-d7fd-4229-a551-64b856bb941d'"</definedName>
    <definedName name="_AMO_XmlVersion" hidden="1">"'1'"</definedName>
    <definedName name="Asanda">'[2]Table 2'!#REF!</definedName>
    <definedName name="B1_av78" localSheetId="7">#REF!</definedName>
    <definedName name="B1_av78" localSheetId="5">#REF!</definedName>
    <definedName name="B1_av78" localSheetId="11">#REF!</definedName>
    <definedName name="B1_av78" localSheetId="4">#REF!</definedName>
    <definedName name="B1_av78" localSheetId="12">#REF!</definedName>
    <definedName name="B1_av78" localSheetId="6">#REF!</definedName>
    <definedName name="B1_av78" localSheetId="1">#REF!</definedName>
    <definedName name="B1_av78" localSheetId="3">#REF!</definedName>
    <definedName name="B1_av78" localSheetId="9">#REF!</definedName>
    <definedName name="B1_av78" localSheetId="10">#REF!</definedName>
    <definedName name="B1_av78">#REF!</definedName>
    <definedName name="Budget_adjusted_96_97" localSheetId="7">#REF!</definedName>
    <definedName name="Budget_adjusted_96_97" localSheetId="5">#REF!</definedName>
    <definedName name="Budget_adjusted_96_97" localSheetId="11">#REF!</definedName>
    <definedName name="Budget_adjusted_96_97" localSheetId="4">#REF!</definedName>
    <definedName name="Budget_adjusted_96_97" localSheetId="12">#REF!</definedName>
    <definedName name="Budget_adjusted_96_97" localSheetId="6">#REF!</definedName>
    <definedName name="Budget_adjusted_96_97" localSheetId="1">#REF!</definedName>
    <definedName name="Budget_adjusted_96_97" localSheetId="3">#REF!</definedName>
    <definedName name="Budget_adjusted_96_97" localSheetId="9">#REF!</definedName>
    <definedName name="Budget_adjusted_96_97" localSheetId="10">#REF!</definedName>
    <definedName name="Budget_adjusted_96_97">#REF!</definedName>
    <definedName name="Budget_main_96_97" localSheetId="7">#REF!</definedName>
    <definedName name="Budget_main_96_97" localSheetId="5">#REF!</definedName>
    <definedName name="Budget_main_96_97" localSheetId="11">#REF!</definedName>
    <definedName name="Budget_main_96_97" localSheetId="4">#REF!</definedName>
    <definedName name="Budget_main_96_97" localSheetId="12">#REF!</definedName>
    <definedName name="Budget_main_96_97" localSheetId="6">#REF!</definedName>
    <definedName name="Budget_main_96_97" localSheetId="1">#REF!</definedName>
    <definedName name="Budget_main_96_97" localSheetId="3">#REF!</definedName>
    <definedName name="Budget_main_96_97" localSheetId="9">#REF!</definedName>
    <definedName name="Budget_main_96_97" localSheetId="10">#REF!</definedName>
    <definedName name="Budget_main_96_97">#REF!</definedName>
    <definedName name="Budget_main_97_98" localSheetId="7">#REF!</definedName>
    <definedName name="Budget_main_97_98" localSheetId="5">#REF!</definedName>
    <definedName name="Budget_main_97_98" localSheetId="11">#REF!</definedName>
    <definedName name="Budget_main_97_98" localSheetId="4">#REF!</definedName>
    <definedName name="Budget_main_97_98" localSheetId="12">#REF!</definedName>
    <definedName name="Budget_main_97_98" localSheetId="6">#REF!</definedName>
    <definedName name="Budget_main_97_98" localSheetId="1">#REF!</definedName>
    <definedName name="Budget_main_97_98">#REF!</definedName>
    <definedName name="DHDHDH" localSheetId="7">#REF!</definedName>
    <definedName name="DHDHDH" localSheetId="5">#REF!</definedName>
    <definedName name="DHDHDH" localSheetId="11">#REF!</definedName>
    <definedName name="DHDHDH" localSheetId="4">#REF!</definedName>
    <definedName name="DHDHDH" localSheetId="12">#REF!</definedName>
    <definedName name="DHDHDH" localSheetId="6">#REF!</definedName>
    <definedName name="DHDHDH" localSheetId="1">#REF!</definedName>
    <definedName name="DHDHDH">#REF!</definedName>
    <definedName name="End_column" localSheetId="7">#REF!</definedName>
    <definedName name="End_column" localSheetId="5">#REF!</definedName>
    <definedName name="End_column" localSheetId="11">#REF!</definedName>
    <definedName name="End_column" localSheetId="4">#REF!</definedName>
    <definedName name="End_column" localSheetId="12">#REF!</definedName>
    <definedName name="End_column" localSheetId="6">#REF!</definedName>
    <definedName name="End_column" localSheetId="1">#REF!</definedName>
    <definedName name="End_column">#REF!</definedName>
    <definedName name="End_Row" localSheetId="7">#REF!</definedName>
    <definedName name="End_Row" localSheetId="5">#REF!</definedName>
    <definedName name="End_Row" localSheetId="11">#REF!</definedName>
    <definedName name="End_Row" localSheetId="4">#REF!</definedName>
    <definedName name="End_Row" localSheetId="12">#REF!</definedName>
    <definedName name="End_Row" localSheetId="6">#REF!</definedName>
    <definedName name="End_Row" localSheetId="1">#REF!</definedName>
    <definedName name="End_Row">#REF!</definedName>
    <definedName name="End_sheet" localSheetId="7">#REF!</definedName>
    <definedName name="End_sheet" localSheetId="5">#REF!</definedName>
    <definedName name="End_sheet" localSheetId="11">#REF!</definedName>
    <definedName name="End_sheet" localSheetId="4">#REF!</definedName>
    <definedName name="End_sheet" localSheetId="12">#REF!</definedName>
    <definedName name="End_sheet" localSheetId="6">#REF!</definedName>
    <definedName name="End_sheet" localSheetId="1">#REF!</definedName>
    <definedName name="End_sheet">#REF!</definedName>
    <definedName name="Expend_actual_96_97" localSheetId="7">#REF!</definedName>
    <definedName name="Expend_actual_96_97" localSheetId="5">#REF!</definedName>
    <definedName name="Expend_actual_96_97" localSheetId="11">#REF!</definedName>
    <definedName name="Expend_actual_96_97" localSheetId="4">#REF!</definedName>
    <definedName name="Expend_actual_96_97" localSheetId="12">#REF!</definedName>
    <definedName name="Expend_actual_96_97" localSheetId="6">#REF!</definedName>
    <definedName name="Expend_actual_96_97" localSheetId="1">#REF!</definedName>
    <definedName name="Expend_actual_96_97">#REF!</definedName>
    <definedName name="FitTall" localSheetId="7">#REF!</definedName>
    <definedName name="FitTall" localSheetId="5">#REF!</definedName>
    <definedName name="FitTall" localSheetId="11">#REF!</definedName>
    <definedName name="FitTall" localSheetId="4">#REF!</definedName>
    <definedName name="FitTall" localSheetId="12">#REF!</definedName>
    <definedName name="FitTall" localSheetId="6">#REF!</definedName>
    <definedName name="FitTall" localSheetId="1">#REF!</definedName>
    <definedName name="FitTall">#REF!</definedName>
    <definedName name="FitWide" localSheetId="7">#REF!</definedName>
    <definedName name="FitWide" localSheetId="5">#REF!</definedName>
    <definedName name="FitWide" localSheetId="11">#REF!</definedName>
    <definedName name="FitWide" localSheetId="4">#REF!</definedName>
    <definedName name="FitWide" localSheetId="12">#REF!</definedName>
    <definedName name="FitWide" localSheetId="6">#REF!</definedName>
    <definedName name="FitWide" localSheetId="1">#REF!</definedName>
    <definedName name="FitWide">#REF!</definedName>
    <definedName name="FooterLeft1" localSheetId="7">#REF!</definedName>
    <definedName name="FooterLeft1" localSheetId="5">#REF!</definedName>
    <definedName name="FooterLeft1" localSheetId="11">#REF!</definedName>
    <definedName name="FooterLeft1" localSheetId="4">#REF!</definedName>
    <definedName name="FooterLeft1" localSheetId="12">#REF!</definedName>
    <definedName name="FooterLeft1" localSheetId="6">#REF!</definedName>
    <definedName name="FooterLeft1" localSheetId="1">#REF!</definedName>
    <definedName name="FooterLeft1">#REF!</definedName>
    <definedName name="FooterLeft2" localSheetId="7">#REF!</definedName>
    <definedName name="FooterLeft2" localSheetId="5">#REF!</definedName>
    <definedName name="FooterLeft2" localSheetId="11">#REF!</definedName>
    <definedName name="FooterLeft2" localSheetId="4">#REF!</definedName>
    <definedName name="FooterLeft2" localSheetId="12">#REF!</definedName>
    <definedName name="FooterLeft2" localSheetId="6">#REF!</definedName>
    <definedName name="FooterLeft2" localSheetId="1">#REF!</definedName>
    <definedName name="FooterLeft2">#REF!</definedName>
    <definedName name="FooterLeft3" localSheetId="7">#REF!</definedName>
    <definedName name="FooterLeft3" localSheetId="5">#REF!</definedName>
    <definedName name="FooterLeft3" localSheetId="11">#REF!</definedName>
    <definedName name="FooterLeft3" localSheetId="4">#REF!</definedName>
    <definedName name="FooterLeft3" localSheetId="12">#REF!</definedName>
    <definedName name="FooterLeft3" localSheetId="6">#REF!</definedName>
    <definedName name="FooterLeft3" localSheetId="1">#REF!</definedName>
    <definedName name="FooterLeft3">#REF!</definedName>
    <definedName name="FooterLeft4" localSheetId="7">#REF!</definedName>
    <definedName name="FooterLeft4" localSheetId="5">#REF!</definedName>
    <definedName name="FooterLeft4" localSheetId="11">#REF!</definedName>
    <definedName name="FooterLeft4" localSheetId="4">#REF!</definedName>
    <definedName name="FooterLeft4" localSheetId="12">#REF!</definedName>
    <definedName name="FooterLeft4" localSheetId="6">#REF!</definedName>
    <definedName name="FooterLeft4" localSheetId="1">#REF!</definedName>
    <definedName name="FooterLeft4">#REF!</definedName>
    <definedName name="FooterLeft5" localSheetId="7">#REF!</definedName>
    <definedName name="FooterLeft5" localSheetId="5">#REF!</definedName>
    <definedName name="FooterLeft5" localSheetId="11">#REF!</definedName>
    <definedName name="FooterLeft5" localSheetId="4">#REF!</definedName>
    <definedName name="FooterLeft5" localSheetId="12">#REF!</definedName>
    <definedName name="FooterLeft5" localSheetId="6">#REF!</definedName>
    <definedName name="FooterLeft5" localSheetId="1">#REF!</definedName>
    <definedName name="FooterLeft5">#REF!</definedName>
    <definedName name="FooterLeft6" localSheetId="7">#REF!</definedName>
    <definedName name="FooterLeft6" localSheetId="5">#REF!</definedName>
    <definedName name="FooterLeft6" localSheetId="11">#REF!</definedName>
    <definedName name="FooterLeft6" localSheetId="4">#REF!</definedName>
    <definedName name="FooterLeft6" localSheetId="12">#REF!</definedName>
    <definedName name="FooterLeft6" localSheetId="6">#REF!</definedName>
    <definedName name="FooterLeft6" localSheetId="1">#REF!</definedName>
    <definedName name="FooterLeft6">#REF!</definedName>
    <definedName name="FooterRight1" localSheetId="7">#REF!</definedName>
    <definedName name="FooterRight1" localSheetId="5">#REF!</definedName>
    <definedName name="FooterRight1" localSheetId="11">#REF!</definedName>
    <definedName name="FooterRight1" localSheetId="4">#REF!</definedName>
    <definedName name="FooterRight1" localSheetId="12">#REF!</definedName>
    <definedName name="FooterRight1" localSheetId="6">#REF!</definedName>
    <definedName name="FooterRight1" localSheetId="1">#REF!</definedName>
    <definedName name="FooterRight1">#REF!</definedName>
    <definedName name="FooterRight2" localSheetId="7">#REF!</definedName>
    <definedName name="FooterRight2" localSheetId="5">#REF!</definedName>
    <definedName name="FooterRight2" localSheetId="11">#REF!</definedName>
    <definedName name="FooterRight2" localSheetId="4">#REF!</definedName>
    <definedName name="FooterRight2" localSheetId="12">#REF!</definedName>
    <definedName name="FooterRight2" localSheetId="6">#REF!</definedName>
    <definedName name="FooterRight2" localSheetId="1">#REF!</definedName>
    <definedName name="FooterRight2">#REF!</definedName>
    <definedName name="FooterRight3" localSheetId="7">#REF!</definedName>
    <definedName name="FooterRight3" localSheetId="5">#REF!</definedName>
    <definedName name="FooterRight3" localSheetId="11">#REF!</definedName>
    <definedName name="FooterRight3" localSheetId="4">#REF!</definedName>
    <definedName name="FooterRight3" localSheetId="12">#REF!</definedName>
    <definedName name="FooterRight3" localSheetId="6">#REF!</definedName>
    <definedName name="FooterRight3" localSheetId="1">#REF!</definedName>
    <definedName name="FooterRight3">#REF!</definedName>
    <definedName name="FooterRight4" localSheetId="7">#REF!</definedName>
    <definedName name="FooterRight4" localSheetId="5">#REF!</definedName>
    <definedName name="FooterRight4" localSheetId="11">#REF!</definedName>
    <definedName name="FooterRight4" localSheetId="4">#REF!</definedName>
    <definedName name="FooterRight4" localSheetId="12">#REF!</definedName>
    <definedName name="FooterRight4" localSheetId="6">#REF!</definedName>
    <definedName name="FooterRight4" localSheetId="1">#REF!</definedName>
    <definedName name="FooterRight4">#REF!</definedName>
    <definedName name="FooterRight5" localSheetId="7">#REF!</definedName>
    <definedName name="FooterRight5" localSheetId="5">#REF!</definedName>
    <definedName name="FooterRight5" localSheetId="11">#REF!</definedName>
    <definedName name="FooterRight5" localSheetId="4">#REF!</definedName>
    <definedName name="FooterRight5" localSheetId="12">#REF!</definedName>
    <definedName name="FooterRight5" localSheetId="6">#REF!</definedName>
    <definedName name="FooterRight5" localSheetId="1">#REF!</definedName>
    <definedName name="FooterRight5">#REF!</definedName>
    <definedName name="FooterRight6" localSheetId="7">#REF!</definedName>
    <definedName name="FooterRight6" localSheetId="5">#REF!</definedName>
    <definedName name="FooterRight6" localSheetId="11">#REF!</definedName>
    <definedName name="FooterRight6" localSheetId="4">#REF!</definedName>
    <definedName name="FooterRight6" localSheetId="12">#REF!</definedName>
    <definedName name="FooterRight6" localSheetId="6">#REF!</definedName>
    <definedName name="FooterRight6" localSheetId="1">#REF!</definedName>
    <definedName name="FooterRight6">#REF!</definedName>
    <definedName name="HeaderLeft1" localSheetId="7">#REF!</definedName>
    <definedName name="HeaderLeft1" localSheetId="5">#REF!</definedName>
    <definedName name="HeaderLeft1" localSheetId="11">#REF!</definedName>
    <definedName name="HeaderLeft1" localSheetId="4">#REF!</definedName>
    <definedName name="HeaderLeft1" localSheetId="12">#REF!</definedName>
    <definedName name="HeaderLeft1" localSheetId="6">#REF!</definedName>
    <definedName name="HeaderLeft1" localSheetId="1">#REF!</definedName>
    <definedName name="HeaderLeft1">#REF!</definedName>
    <definedName name="HeaderLeft2" localSheetId="7">#REF!</definedName>
    <definedName name="HeaderLeft2" localSheetId="5">#REF!</definedName>
    <definedName name="HeaderLeft2" localSheetId="11">#REF!</definedName>
    <definedName name="HeaderLeft2" localSheetId="4">#REF!</definedName>
    <definedName name="HeaderLeft2" localSheetId="12">#REF!</definedName>
    <definedName name="HeaderLeft2" localSheetId="6">#REF!</definedName>
    <definedName name="HeaderLeft2" localSheetId="1">#REF!</definedName>
    <definedName name="HeaderLeft2">#REF!</definedName>
    <definedName name="HeaderLeft3" localSheetId="7">#REF!</definedName>
    <definedName name="HeaderLeft3" localSheetId="5">#REF!</definedName>
    <definedName name="HeaderLeft3" localSheetId="11">#REF!</definedName>
    <definedName name="HeaderLeft3" localSheetId="4">#REF!</definedName>
    <definedName name="HeaderLeft3" localSheetId="12">#REF!</definedName>
    <definedName name="HeaderLeft3" localSheetId="6">#REF!</definedName>
    <definedName name="HeaderLeft3" localSheetId="1">#REF!</definedName>
    <definedName name="HeaderLeft3">#REF!</definedName>
    <definedName name="HeaderLeft4" localSheetId="7">#REF!</definedName>
    <definedName name="HeaderLeft4" localSheetId="5">#REF!</definedName>
    <definedName name="HeaderLeft4" localSheetId="11">#REF!</definedName>
    <definedName name="HeaderLeft4" localSheetId="4">#REF!</definedName>
    <definedName name="HeaderLeft4" localSheetId="12">#REF!</definedName>
    <definedName name="HeaderLeft4" localSheetId="6">#REF!</definedName>
    <definedName name="HeaderLeft4" localSheetId="1">#REF!</definedName>
    <definedName name="HeaderLeft4">#REF!</definedName>
    <definedName name="HeaderLeft5" localSheetId="7">#REF!</definedName>
    <definedName name="HeaderLeft5" localSheetId="5">#REF!</definedName>
    <definedName name="HeaderLeft5" localSheetId="11">#REF!</definedName>
    <definedName name="HeaderLeft5" localSheetId="4">#REF!</definedName>
    <definedName name="HeaderLeft5" localSheetId="12">#REF!</definedName>
    <definedName name="HeaderLeft5" localSheetId="6">#REF!</definedName>
    <definedName name="HeaderLeft5" localSheetId="1">#REF!</definedName>
    <definedName name="HeaderLeft5">#REF!</definedName>
    <definedName name="HeaderLeft6" localSheetId="7">#REF!</definedName>
    <definedName name="HeaderLeft6" localSheetId="5">#REF!</definedName>
    <definedName name="HeaderLeft6" localSheetId="11">#REF!</definedName>
    <definedName name="HeaderLeft6" localSheetId="4">#REF!</definedName>
    <definedName name="HeaderLeft6" localSheetId="12">#REF!</definedName>
    <definedName name="HeaderLeft6" localSheetId="6">#REF!</definedName>
    <definedName name="HeaderLeft6" localSheetId="1">#REF!</definedName>
    <definedName name="HeaderLeft6">#REF!</definedName>
    <definedName name="HeaderRight1" localSheetId="7">#REF!</definedName>
    <definedName name="HeaderRight1" localSheetId="5">#REF!</definedName>
    <definedName name="HeaderRight1" localSheetId="11">#REF!</definedName>
    <definedName name="HeaderRight1" localSheetId="4">#REF!</definedName>
    <definedName name="HeaderRight1" localSheetId="12">#REF!</definedName>
    <definedName name="HeaderRight1" localSheetId="6">#REF!</definedName>
    <definedName name="HeaderRight1" localSheetId="1">#REF!</definedName>
    <definedName name="HeaderRight1">#REF!</definedName>
    <definedName name="HeaderRight2" localSheetId="7">#REF!</definedName>
    <definedName name="HeaderRight2" localSheetId="5">#REF!</definedName>
    <definedName name="HeaderRight2" localSheetId="11">#REF!</definedName>
    <definedName name="HeaderRight2" localSheetId="4">#REF!</definedName>
    <definedName name="HeaderRight2" localSheetId="12">#REF!</definedName>
    <definedName name="HeaderRight2" localSheetId="6">#REF!</definedName>
    <definedName name="HeaderRight2" localSheetId="1">#REF!</definedName>
    <definedName name="HeaderRight2">#REF!</definedName>
    <definedName name="HeaderRight3" localSheetId="7">#REF!</definedName>
    <definedName name="HeaderRight3" localSheetId="5">#REF!</definedName>
    <definedName name="HeaderRight3" localSheetId="11">#REF!</definedName>
    <definedName name="HeaderRight3" localSheetId="4">#REF!</definedName>
    <definedName name="HeaderRight3" localSheetId="12">#REF!</definedName>
    <definedName name="HeaderRight3" localSheetId="6">#REF!</definedName>
    <definedName name="HeaderRight3" localSheetId="1">#REF!</definedName>
    <definedName name="HeaderRight3">#REF!</definedName>
    <definedName name="HeaderRight4" localSheetId="7">#REF!</definedName>
    <definedName name="HeaderRight4" localSheetId="5">#REF!</definedName>
    <definedName name="HeaderRight4" localSheetId="11">#REF!</definedName>
    <definedName name="HeaderRight4" localSheetId="4">#REF!</definedName>
    <definedName name="HeaderRight4" localSheetId="12">#REF!</definedName>
    <definedName name="HeaderRight4" localSheetId="6">#REF!</definedName>
    <definedName name="HeaderRight4" localSheetId="1">#REF!</definedName>
    <definedName name="HeaderRight4">#REF!</definedName>
    <definedName name="HeaderRight5" localSheetId="7">#REF!</definedName>
    <definedName name="HeaderRight5" localSheetId="5">#REF!</definedName>
    <definedName name="HeaderRight5" localSheetId="11">#REF!</definedName>
    <definedName name="HeaderRight5" localSheetId="4">#REF!</definedName>
    <definedName name="HeaderRight5" localSheetId="12">#REF!</definedName>
    <definedName name="HeaderRight5" localSheetId="6">#REF!</definedName>
    <definedName name="HeaderRight5" localSheetId="1">#REF!</definedName>
    <definedName name="HeaderRight5">#REF!</definedName>
    <definedName name="HeaderRight6" localSheetId="7">#REF!</definedName>
    <definedName name="HeaderRight6" localSheetId="5">#REF!</definedName>
    <definedName name="HeaderRight6" localSheetId="11">#REF!</definedName>
    <definedName name="HeaderRight6" localSheetId="4">#REF!</definedName>
    <definedName name="HeaderRight6" localSheetId="12">#REF!</definedName>
    <definedName name="HeaderRight6" localSheetId="6">#REF!</definedName>
    <definedName name="HeaderRight6" localSheetId="1">#REF!</definedName>
    <definedName name="HeaderRight6">#REF!</definedName>
    <definedName name="Hennie_Table_5_Page_1" localSheetId="7">#REF!</definedName>
    <definedName name="Hennie_Table_5_Page_1" localSheetId="5">#REF!</definedName>
    <definedName name="Hennie_Table_5_Page_1" localSheetId="11">#REF!</definedName>
    <definedName name="Hennie_Table_5_Page_1" localSheetId="4">#REF!</definedName>
    <definedName name="Hennie_Table_5_Page_1" localSheetId="12">#REF!</definedName>
    <definedName name="Hennie_Table_5_Page_1" localSheetId="6">#REF!</definedName>
    <definedName name="Hennie_Table_5_Page_1" localSheetId="1">#REF!</definedName>
    <definedName name="Hennie_Table_5_Page_1">#REF!</definedName>
    <definedName name="Hennie_Table_5_page_2" localSheetId="7">#REF!</definedName>
    <definedName name="Hennie_Table_5_page_2" localSheetId="5">#REF!</definedName>
    <definedName name="Hennie_Table_5_page_2" localSheetId="11">#REF!</definedName>
    <definedName name="Hennie_Table_5_page_2" localSheetId="4">#REF!</definedName>
    <definedName name="Hennie_Table_5_page_2" localSheetId="12">#REF!</definedName>
    <definedName name="Hennie_Table_5_page_2" localSheetId="6">#REF!</definedName>
    <definedName name="Hennie_Table_5_page_2" localSheetId="1">#REF!</definedName>
    <definedName name="Hennie_Table_5_page_2">#REF!</definedName>
    <definedName name="huh" localSheetId="7">#REF!</definedName>
    <definedName name="huh" localSheetId="5">#REF!</definedName>
    <definedName name="huh" localSheetId="11">#REF!</definedName>
    <definedName name="huh" localSheetId="4">#REF!</definedName>
    <definedName name="huh" localSheetId="12">#REF!</definedName>
    <definedName name="huh" localSheetId="6">#REF!</definedName>
    <definedName name="huh" localSheetId="1">#REF!</definedName>
    <definedName name="huh">#REF!</definedName>
    <definedName name="IDX" localSheetId="19">'food prices by type of food'!#REF!</definedName>
    <definedName name="IDX" localSheetId="4">'GDP growth by sector'!#REF!</definedName>
    <definedName name="IDX" localSheetId="0">'GDP growth, annual to Q3 2016'!#REF!</definedName>
    <definedName name="IDX" localSheetId="3">'sales in constant rand Q3 2016'!#REF!</definedName>
    <definedName name="MTEF_initial_00_01" localSheetId="7">#REF!</definedName>
    <definedName name="MTEF_initial_00_01" localSheetId="5">#REF!</definedName>
    <definedName name="MTEF_initial_00_01" localSheetId="11">#REF!</definedName>
    <definedName name="MTEF_initial_00_01" localSheetId="4">#REF!</definedName>
    <definedName name="MTEF_initial_00_01" localSheetId="12">#REF!</definedName>
    <definedName name="MTEF_initial_00_01" localSheetId="6">#REF!</definedName>
    <definedName name="MTEF_initial_00_01" localSheetId="1">#REF!</definedName>
    <definedName name="MTEF_initial_00_01" localSheetId="3">#REF!</definedName>
    <definedName name="MTEF_initial_00_01">#REF!</definedName>
    <definedName name="MTEF_initial_98_99" localSheetId="7">#REF!</definedName>
    <definedName name="MTEF_initial_98_99" localSheetId="5">#REF!</definedName>
    <definedName name="MTEF_initial_98_99" localSheetId="11">#REF!</definedName>
    <definedName name="MTEF_initial_98_99" localSheetId="4">#REF!</definedName>
    <definedName name="MTEF_initial_98_99" localSheetId="12">#REF!</definedName>
    <definedName name="MTEF_initial_98_99" localSheetId="6">#REF!</definedName>
    <definedName name="MTEF_initial_98_99" localSheetId="1">#REF!</definedName>
    <definedName name="MTEF_initial_98_99" localSheetId="3">#REF!</definedName>
    <definedName name="MTEF_initial_98_99">#REF!</definedName>
    <definedName name="MTEF_initial_99_00" localSheetId="7">#REF!</definedName>
    <definedName name="MTEF_initial_99_00" localSheetId="5">#REF!</definedName>
    <definedName name="MTEF_initial_99_00" localSheetId="11">#REF!</definedName>
    <definedName name="MTEF_initial_99_00" localSheetId="4">#REF!</definedName>
    <definedName name="MTEF_initial_99_00" localSheetId="12">#REF!</definedName>
    <definedName name="MTEF_initial_99_00" localSheetId="6">#REF!</definedName>
    <definedName name="MTEF_initial_99_00" localSheetId="1">#REF!</definedName>
    <definedName name="MTEF_initial_99_00" localSheetId="3">#REF!</definedName>
    <definedName name="MTEF_initial_99_00">#REF!</definedName>
    <definedName name="MTEF_revised_00_01" localSheetId="7">#REF!</definedName>
    <definedName name="MTEF_revised_00_01" localSheetId="5">#REF!</definedName>
    <definedName name="MTEF_revised_00_01" localSheetId="11">#REF!</definedName>
    <definedName name="MTEF_revised_00_01" localSheetId="4">#REF!</definedName>
    <definedName name="MTEF_revised_00_01" localSheetId="12">#REF!</definedName>
    <definedName name="MTEF_revised_00_01" localSheetId="6">#REF!</definedName>
    <definedName name="MTEF_revised_00_01" localSheetId="1">#REF!</definedName>
    <definedName name="MTEF_revised_00_01">#REF!</definedName>
    <definedName name="MTEF_revised_98_99" localSheetId="7">#REF!</definedName>
    <definedName name="MTEF_revised_98_99" localSheetId="5">#REF!</definedName>
    <definedName name="MTEF_revised_98_99" localSheetId="11">#REF!</definedName>
    <definedName name="MTEF_revised_98_99" localSheetId="4">#REF!</definedName>
    <definedName name="MTEF_revised_98_99" localSheetId="12">#REF!</definedName>
    <definedName name="MTEF_revised_98_99" localSheetId="6">#REF!</definedName>
    <definedName name="MTEF_revised_98_99" localSheetId="1">#REF!</definedName>
    <definedName name="MTEF_revised_98_99">#REF!</definedName>
    <definedName name="MTEF_revised_99_00" localSheetId="7">#REF!</definedName>
    <definedName name="MTEF_revised_99_00" localSheetId="5">#REF!</definedName>
    <definedName name="MTEF_revised_99_00" localSheetId="11">#REF!</definedName>
    <definedName name="MTEF_revised_99_00" localSheetId="4">#REF!</definedName>
    <definedName name="MTEF_revised_99_00" localSheetId="12">#REF!</definedName>
    <definedName name="MTEF_revised_99_00" localSheetId="6">#REF!</definedName>
    <definedName name="MTEF_revised_99_00" localSheetId="1">#REF!</definedName>
    <definedName name="MTEF_revised_99_00">#REF!</definedName>
    <definedName name="MyCurYear" localSheetId="7">#REF!</definedName>
    <definedName name="MyCurYear" localSheetId="5">#REF!</definedName>
    <definedName name="MyCurYear" localSheetId="11">#REF!</definedName>
    <definedName name="MyCurYear" localSheetId="4">#REF!</definedName>
    <definedName name="MyCurYear" localSheetId="12">#REF!</definedName>
    <definedName name="MyCurYear" localSheetId="6">#REF!</definedName>
    <definedName name="MyCurYear" localSheetId="1">#REF!</definedName>
    <definedName name="MyCurYear">#REF!</definedName>
    <definedName name="myHeight" localSheetId="7">#REF!</definedName>
    <definedName name="myHeight" localSheetId="5">#REF!</definedName>
    <definedName name="myHeight" localSheetId="11">#REF!</definedName>
    <definedName name="myHeight" localSheetId="4">#REF!</definedName>
    <definedName name="myHeight" localSheetId="12">#REF!</definedName>
    <definedName name="myHeight" localSheetId="6">#REF!</definedName>
    <definedName name="myHeight" localSheetId="1">#REF!</definedName>
    <definedName name="myHeight">#REF!</definedName>
    <definedName name="myWidth" localSheetId="7">#REF!</definedName>
    <definedName name="myWidth" localSheetId="5">#REF!</definedName>
    <definedName name="myWidth" localSheetId="11">#REF!</definedName>
    <definedName name="myWidth" localSheetId="4">#REF!</definedName>
    <definedName name="myWidth" localSheetId="12">#REF!</definedName>
    <definedName name="myWidth" localSheetId="6">#REF!</definedName>
    <definedName name="myWidth" localSheetId="1">#REF!</definedName>
    <definedName name="myWidth">#REF!</definedName>
    <definedName name="myWodth" localSheetId="7">#REF!</definedName>
    <definedName name="myWodth" localSheetId="5">#REF!</definedName>
    <definedName name="myWodth" localSheetId="11">#REF!</definedName>
    <definedName name="myWodth" localSheetId="4">#REF!</definedName>
    <definedName name="myWodth" localSheetId="12">#REF!</definedName>
    <definedName name="myWodth" localSheetId="6">#REF!</definedName>
    <definedName name="myWodth" localSheetId="1">#REF!</definedName>
    <definedName name="myWodth">#REF!</definedName>
    <definedName name="_xlnm.Print_Area" localSheetId="5">'employment in the third quarter'!$A$1:$M$22</definedName>
    <definedName name="_xlnm.Print_Area" localSheetId="13">'expenditure drivers for GDP'!$S$3:$AD$14</definedName>
    <definedName name="_xlnm.Print_Area" localSheetId="14">'investment by type and rate'!$AB$3:$AJ$91</definedName>
    <definedName name="_xlnm.Print_Area" localSheetId="6">'mfg empl comp rest of economy'!$A$1:$M$8</definedName>
    <definedName name="_xlnm.Print_Area" localSheetId="1">'quarterly production volumes'!$N$3:$W$23</definedName>
    <definedName name="_xlnm.Print_Area" localSheetId="2">'real econ shares in GDP '!$N$3:$W$73</definedName>
    <definedName name="_xlnm.Print_Titles" localSheetId="13">'expenditure drivers for GDP'!$A:$A</definedName>
    <definedName name="_xlnm.Print_Titles" localSheetId="14">'investment by type and rate'!$A:$A</definedName>
    <definedName name="_xlnm.Print_Titles" localSheetId="1">'quarterly production volumes'!$A:$A</definedName>
    <definedName name="_xlnm.Print_Titles" localSheetId="2">'real econ shares in GDP '!$A:$A</definedName>
    <definedName name="PrintArea" localSheetId="7">#REF!</definedName>
    <definedName name="PrintArea" localSheetId="5">#REF!</definedName>
    <definedName name="PrintArea" localSheetId="11">#REF!</definedName>
    <definedName name="PrintArea" localSheetId="4">#REF!</definedName>
    <definedName name="PrintArea" localSheetId="12">#REF!</definedName>
    <definedName name="PrintArea" localSheetId="6">#REF!</definedName>
    <definedName name="PrintArea" localSheetId="1">#REF!</definedName>
    <definedName name="PrintArea" localSheetId="3">#REF!</definedName>
    <definedName name="PrintArea">#REF!</definedName>
    <definedName name="Projection_adjusted_97_98" localSheetId="7">#REF!</definedName>
    <definedName name="Projection_adjusted_97_98" localSheetId="5">#REF!</definedName>
    <definedName name="Projection_adjusted_97_98" localSheetId="11">#REF!</definedName>
    <definedName name="Projection_adjusted_97_98" localSheetId="4">#REF!</definedName>
    <definedName name="Projection_adjusted_97_98" localSheetId="12">#REF!</definedName>
    <definedName name="Projection_adjusted_97_98" localSheetId="6">#REF!</definedName>
    <definedName name="Projection_adjusted_97_98" localSheetId="1">#REF!</definedName>
    <definedName name="Projection_adjusted_97_98">#REF!</definedName>
    <definedName name="Projection_arithmetic_97_98" localSheetId="7">#REF!</definedName>
    <definedName name="Projection_arithmetic_97_98" localSheetId="5">#REF!</definedName>
    <definedName name="Projection_arithmetic_97_98" localSheetId="11">#REF!</definedName>
    <definedName name="Projection_arithmetic_97_98" localSheetId="4">#REF!</definedName>
    <definedName name="Projection_arithmetic_97_98" localSheetId="12">#REF!</definedName>
    <definedName name="Projection_arithmetic_97_98" localSheetId="6">#REF!</definedName>
    <definedName name="Projection_arithmetic_97_98" localSheetId="1">#REF!</definedName>
    <definedName name="Projection_arithmetic_97_98">#REF!</definedName>
    <definedName name="Projection_initial_97_98" localSheetId="7">#REF!</definedName>
    <definedName name="Projection_initial_97_98" localSheetId="5">#REF!</definedName>
    <definedName name="Projection_initial_97_98" localSheetId="11">#REF!</definedName>
    <definedName name="Projection_initial_97_98" localSheetId="4">#REF!</definedName>
    <definedName name="Projection_initial_97_98" localSheetId="12">#REF!</definedName>
    <definedName name="Projection_initial_97_98" localSheetId="6">#REF!</definedName>
    <definedName name="Projection_initial_97_98" localSheetId="1">#REF!</definedName>
    <definedName name="Projection_initial_97_98">#REF!</definedName>
    <definedName name="REGION">[7]DLISTS!$A$3:$A$23</definedName>
    <definedName name="RowSettings" localSheetId="7">#REF!</definedName>
    <definedName name="RowSettings" localSheetId="5">#REF!</definedName>
    <definedName name="RowSettings" localSheetId="11">#REF!</definedName>
    <definedName name="RowSettings" localSheetId="4">#REF!</definedName>
    <definedName name="RowSettings" localSheetId="12">#REF!</definedName>
    <definedName name="RowSettings" localSheetId="6">#REF!</definedName>
    <definedName name="RowSettings" localSheetId="1">#REF!</definedName>
    <definedName name="RowSettings">#REF!</definedName>
    <definedName name="SASApp_DATAINTE_P0141_CPI_1990_1999">#REF!</definedName>
    <definedName name="SASApp_DATAINTE_P0141_FROM_2000">#REF!</definedName>
    <definedName name="SASApp_DIDATA_P0141_CPI_1990_1999">#REF!</definedName>
    <definedName name="SASApp_DIDATA_P0141_CPI_1990_1999_2">#REF!</definedName>
    <definedName name="SASApp_DIDATA_P0141_FROM_2000">#REF!</definedName>
    <definedName name="SASApp_GDPDATA_DISCREPANCY_TABLE" localSheetId="7">#REF!</definedName>
    <definedName name="SASApp_GDPDATA_DISCREPANCY_TABLE" localSheetId="5">#REF!</definedName>
    <definedName name="SASApp_GDPDATA_DISCREPANCY_TABLE" localSheetId="13">#REF!</definedName>
    <definedName name="SASApp_GDPDATA_DISCREPANCY_TABLE" localSheetId="11">#REF!</definedName>
    <definedName name="SASApp_GDPDATA_DISCREPANCY_TABLE" localSheetId="4">#REF!</definedName>
    <definedName name="SASApp_GDPDATA_DISCREPANCY_TABLE" localSheetId="16">#REF!</definedName>
    <definedName name="SASApp_GDPDATA_DISCREPANCY_TABLE" localSheetId="12">#REF!</definedName>
    <definedName name="SASApp_GDPDATA_DISCREPANCY_TABLE" localSheetId="15">#REF!</definedName>
    <definedName name="SASApp_GDPDATA_DISCREPANCY_TABLE" localSheetId="14">#REF!</definedName>
    <definedName name="SASApp_GDPDATA_DISCREPANCY_TABLE" localSheetId="6">#REF!</definedName>
    <definedName name="SASApp_GDPDATA_DISCREPANCY_TABLE" localSheetId="1">#REF!</definedName>
    <definedName name="SASApp_GDPDATA_DISCREPANCY_TABLE" localSheetId="2">#REF!</definedName>
    <definedName name="SASApp_GDPDATA_DISCREPANCY_TABLE">#REF!</definedName>
    <definedName name="SASApp_GDPDATA_SUPPLY_TABLE_FIRST" localSheetId="7">#REF!</definedName>
    <definedName name="SASApp_GDPDATA_SUPPLY_TABLE_FIRST" localSheetId="5">#REF!</definedName>
    <definedName name="SASApp_GDPDATA_SUPPLY_TABLE_FIRST" localSheetId="13">#REF!</definedName>
    <definedName name="SASApp_GDPDATA_SUPPLY_TABLE_FIRST" localSheetId="11">#REF!</definedName>
    <definedName name="SASApp_GDPDATA_SUPPLY_TABLE_FIRST" localSheetId="4">#REF!</definedName>
    <definedName name="SASApp_GDPDATA_SUPPLY_TABLE_FIRST" localSheetId="16">#REF!</definedName>
    <definedName name="SASApp_GDPDATA_SUPPLY_TABLE_FIRST" localSheetId="12">#REF!</definedName>
    <definedName name="SASApp_GDPDATA_SUPPLY_TABLE_FIRST" localSheetId="15">#REF!</definedName>
    <definedName name="SASApp_GDPDATA_SUPPLY_TABLE_FIRST" localSheetId="14">#REF!</definedName>
    <definedName name="SASApp_GDPDATA_SUPPLY_TABLE_FIRST" localSheetId="6">#REF!</definedName>
    <definedName name="SASApp_GDPDATA_SUPPLY_TABLE_FIRST" localSheetId="1">#REF!</definedName>
    <definedName name="SASApp_GDPDATA_SUPPLY_TABLE_FIRST" localSheetId="2">#REF!</definedName>
    <definedName name="SASApp_GDPDATA_SUPPLY_TABLE_FIRST">#REF!</definedName>
    <definedName name="SASApp_GDPDATA_SUPPLY_TABLE_SECOND" localSheetId="7">#REF!</definedName>
    <definedName name="SASApp_GDPDATA_SUPPLY_TABLE_SECOND" localSheetId="5">#REF!</definedName>
    <definedName name="SASApp_GDPDATA_SUPPLY_TABLE_SECOND" localSheetId="13">#REF!</definedName>
    <definedName name="SASApp_GDPDATA_SUPPLY_TABLE_SECOND" localSheetId="11">#REF!</definedName>
    <definedName name="SASApp_GDPDATA_SUPPLY_TABLE_SECOND" localSheetId="4">#REF!</definedName>
    <definedName name="SASApp_GDPDATA_SUPPLY_TABLE_SECOND" localSheetId="16">#REF!</definedName>
    <definedName name="SASApp_GDPDATA_SUPPLY_TABLE_SECOND" localSheetId="12">#REF!</definedName>
    <definedName name="SASApp_GDPDATA_SUPPLY_TABLE_SECOND" localSheetId="15">#REF!</definedName>
    <definedName name="SASApp_GDPDATA_SUPPLY_TABLE_SECOND" localSheetId="14">#REF!</definedName>
    <definedName name="SASApp_GDPDATA_SUPPLY_TABLE_SECOND" localSheetId="6">#REF!</definedName>
    <definedName name="SASApp_GDPDATA_SUPPLY_TABLE_SECOND" localSheetId="1">#REF!</definedName>
    <definedName name="SASApp_GDPDATA_SUPPLY_TABLE_SECOND" localSheetId="2">#REF!</definedName>
    <definedName name="SASApp_GDPDATA_SUPPLY_TABLE_SECOND">#REF!</definedName>
    <definedName name="SASApp_GDPDATA_USE_TABLE_FIRST" localSheetId="7">#REF!</definedName>
    <definedName name="SASApp_GDPDATA_USE_TABLE_FIRST" localSheetId="5">#REF!</definedName>
    <definedName name="SASApp_GDPDATA_USE_TABLE_FIRST" localSheetId="13">#REF!</definedName>
    <definedName name="SASApp_GDPDATA_USE_TABLE_FIRST" localSheetId="11">#REF!</definedName>
    <definedName name="SASApp_GDPDATA_USE_TABLE_FIRST" localSheetId="4">#REF!</definedName>
    <definedName name="SASApp_GDPDATA_USE_TABLE_FIRST" localSheetId="16">#REF!</definedName>
    <definedName name="SASApp_GDPDATA_USE_TABLE_FIRST" localSheetId="12">#REF!</definedName>
    <definedName name="SASApp_GDPDATA_USE_TABLE_FIRST" localSheetId="15">#REF!</definedName>
    <definedName name="SASApp_GDPDATA_USE_TABLE_FIRST" localSheetId="14">#REF!</definedName>
    <definedName name="SASApp_GDPDATA_USE_TABLE_FIRST" localSheetId="6">#REF!</definedName>
    <definedName name="SASApp_GDPDATA_USE_TABLE_FIRST" localSheetId="1">#REF!</definedName>
    <definedName name="SASApp_GDPDATA_USE_TABLE_FIRST" localSheetId="2">#REF!</definedName>
    <definedName name="SASApp_GDPDATA_USE_TABLE_FIRST">#REF!</definedName>
    <definedName name="SASApp_GDPDATA_USE_TABLE_SECOND" localSheetId="7">#REF!</definedName>
    <definedName name="SASApp_GDPDATA_USE_TABLE_SECOND" localSheetId="5">#REF!</definedName>
    <definedName name="SASApp_GDPDATA_USE_TABLE_SECOND" localSheetId="13">#REF!</definedName>
    <definedName name="SASApp_GDPDATA_USE_TABLE_SECOND" localSheetId="11">#REF!</definedName>
    <definedName name="SASApp_GDPDATA_USE_TABLE_SECOND" localSheetId="4">#REF!</definedName>
    <definedName name="SASApp_GDPDATA_USE_TABLE_SECOND" localSheetId="16">#REF!</definedName>
    <definedName name="SASApp_GDPDATA_USE_TABLE_SECOND" localSheetId="12">#REF!</definedName>
    <definedName name="SASApp_GDPDATA_USE_TABLE_SECOND" localSheetId="15">#REF!</definedName>
    <definedName name="SASApp_GDPDATA_USE_TABLE_SECOND" localSheetId="14">#REF!</definedName>
    <definedName name="SASApp_GDPDATA_USE_TABLE_SECOND" localSheetId="6">#REF!</definedName>
    <definedName name="SASApp_GDPDATA_USE_TABLE_SECOND" localSheetId="1">#REF!</definedName>
    <definedName name="SASApp_GDPDATA_USE_TABLE_SECOND" localSheetId="2">#REF!</definedName>
    <definedName name="SASApp_GDPDATA_USE_TABLE_SECOND">#REF!</definedName>
    <definedName name="SEP08N_SML" localSheetId="7">#REF!</definedName>
    <definedName name="SEP08N_SML" localSheetId="5">#REF!</definedName>
    <definedName name="SEP08N_SML" localSheetId="11">#REF!</definedName>
    <definedName name="SEP08N_SML" localSheetId="4">#REF!</definedName>
    <definedName name="SEP08N_SML" localSheetId="12">#REF!</definedName>
    <definedName name="SEP08N_SML" localSheetId="6">#REF!</definedName>
    <definedName name="SEP08N_SML" localSheetId="1">#REF!</definedName>
    <definedName name="SEP08N_SML">#REF!</definedName>
    <definedName name="Start_column" localSheetId="7">#REF!</definedName>
    <definedName name="Start_column" localSheetId="5">#REF!</definedName>
    <definedName name="Start_column" localSheetId="11">#REF!</definedName>
    <definedName name="Start_column" localSheetId="4">#REF!</definedName>
    <definedName name="Start_column" localSheetId="12">#REF!</definedName>
    <definedName name="Start_column" localSheetId="6">#REF!</definedName>
    <definedName name="Start_column" localSheetId="1">#REF!</definedName>
    <definedName name="Start_column">#REF!</definedName>
    <definedName name="Start_Row" localSheetId="7">#REF!</definedName>
    <definedName name="Start_Row" localSheetId="5">#REF!</definedName>
    <definedName name="Start_Row" localSheetId="11">#REF!</definedName>
    <definedName name="Start_Row" localSheetId="4">#REF!</definedName>
    <definedName name="Start_Row" localSheetId="12">#REF!</definedName>
    <definedName name="Start_Row" localSheetId="6">#REF!</definedName>
    <definedName name="Start_Row" localSheetId="1">#REF!</definedName>
    <definedName name="Start_Row">#REF!</definedName>
    <definedName name="Start_sheet" localSheetId="7">#REF!</definedName>
    <definedName name="Start_sheet" localSheetId="5">#REF!</definedName>
    <definedName name="Start_sheet" localSheetId="11">#REF!</definedName>
    <definedName name="Start_sheet" localSheetId="4">#REF!</definedName>
    <definedName name="Start_sheet" localSheetId="12">#REF!</definedName>
    <definedName name="Start_sheet" localSheetId="6">#REF!</definedName>
    <definedName name="Start_sheet" localSheetId="1">#REF!</definedName>
    <definedName name="Start_sheet">#REF!</definedName>
    <definedName name="Summary_Tables" localSheetId="7">[1]Table1!#REF!</definedName>
    <definedName name="Summary_Tables" localSheetId="5">[1]Table1!#REF!</definedName>
    <definedName name="Summary_Tables" localSheetId="11">[2]Table1!#REF!</definedName>
    <definedName name="Summary_Tables" localSheetId="4">[2]Table1!#REF!</definedName>
    <definedName name="Summary_Tables" localSheetId="12">[2]Table1!#REF!</definedName>
    <definedName name="Summary_Tables" localSheetId="6">[1]Table1!#REF!</definedName>
    <definedName name="Summary_Tables" localSheetId="1">[2]Table1!#REF!</definedName>
    <definedName name="Summary_Tables" localSheetId="3">[2]Table1!#REF!</definedName>
    <definedName name="Summary_Tables" localSheetId="9">[2]Table1!#REF!</definedName>
    <definedName name="Summary_Tables" localSheetId="10">[2]Table1!#REF!</definedName>
    <definedName name="Summary_Tables">[2]Table1!#REF!</definedName>
    <definedName name="Summary_Tables_10" localSheetId="7">#REF!</definedName>
    <definedName name="Summary_Tables_10" localSheetId="5">#REF!</definedName>
    <definedName name="Summary_Tables_10" localSheetId="11">#REF!</definedName>
    <definedName name="Summary_Tables_10" localSheetId="4">#REF!</definedName>
    <definedName name="Summary_Tables_10" localSheetId="12">#REF!</definedName>
    <definedName name="Summary_Tables_10" localSheetId="6">#REF!</definedName>
    <definedName name="Summary_Tables_10" localSheetId="1">#REF!</definedName>
    <definedName name="Summary_Tables_10" localSheetId="3">#REF!</definedName>
    <definedName name="Summary_Tables_10" localSheetId="9">#REF!</definedName>
    <definedName name="Summary_Tables_10" localSheetId="10">#REF!</definedName>
    <definedName name="Summary_Tables_10">#REF!</definedName>
    <definedName name="Summary_Tables_11" localSheetId="7">[1]Table2.1!#REF!</definedName>
    <definedName name="Summary_Tables_11" localSheetId="5">[1]Table2.1!#REF!</definedName>
    <definedName name="Summary_Tables_11" localSheetId="11">[2]Table2.1!#REF!</definedName>
    <definedName name="Summary_Tables_11" localSheetId="4">[2]Table2.1!#REF!</definedName>
    <definedName name="Summary_Tables_11" localSheetId="12">[2]Table2.1!#REF!</definedName>
    <definedName name="Summary_Tables_11" localSheetId="6">[1]Table2.1!#REF!</definedName>
    <definedName name="Summary_Tables_11" localSheetId="1">[2]Table2.1!#REF!</definedName>
    <definedName name="Summary_Tables_11" localSheetId="3">[2]Table2.1!#REF!</definedName>
    <definedName name="Summary_Tables_11" localSheetId="9">[2]Table2.1!#REF!</definedName>
    <definedName name="Summary_Tables_11" localSheetId="10">[2]Table2.1!#REF!</definedName>
    <definedName name="Summary_Tables_11">[2]Table2.1!#REF!</definedName>
    <definedName name="Summary_Tables_14" localSheetId="7">#REF!</definedName>
    <definedName name="Summary_Tables_14" localSheetId="5">#REF!</definedName>
    <definedName name="Summary_Tables_14" localSheetId="11">#REF!</definedName>
    <definedName name="Summary_Tables_14" localSheetId="4">#REF!</definedName>
    <definedName name="Summary_Tables_14" localSheetId="12">#REF!</definedName>
    <definedName name="Summary_Tables_14" localSheetId="6">#REF!</definedName>
    <definedName name="Summary_Tables_14" localSheetId="1">#REF!</definedName>
    <definedName name="Summary_Tables_14" localSheetId="3">#REF!</definedName>
    <definedName name="Summary_Tables_14" localSheetId="9">#REF!</definedName>
    <definedName name="Summary_Tables_14" localSheetId="10">#REF!</definedName>
    <definedName name="Summary_Tables_14">#REF!</definedName>
    <definedName name="Summary_Tables_15" localSheetId="7">#REF!</definedName>
    <definedName name="Summary_Tables_15" localSheetId="5">#REF!</definedName>
    <definedName name="Summary_Tables_15" localSheetId="11">#REF!</definedName>
    <definedName name="Summary_Tables_15" localSheetId="4">#REF!</definedName>
    <definedName name="Summary_Tables_15" localSheetId="12">#REF!</definedName>
    <definedName name="Summary_Tables_15" localSheetId="6">#REF!</definedName>
    <definedName name="Summary_Tables_15" localSheetId="1">#REF!</definedName>
    <definedName name="Summary_Tables_15" localSheetId="3">#REF!</definedName>
    <definedName name="Summary_Tables_15" localSheetId="9">#REF!</definedName>
    <definedName name="Summary_Tables_15" localSheetId="10">#REF!</definedName>
    <definedName name="Summary_Tables_15">#REF!</definedName>
    <definedName name="Summary_Tables_17" localSheetId="7">[1]Table3.7!#REF!</definedName>
    <definedName name="Summary_Tables_17" localSheetId="5">[1]Table3.7!#REF!</definedName>
    <definedName name="Summary_Tables_17" localSheetId="11">[2]Table3.7!#REF!</definedName>
    <definedName name="Summary_Tables_17" localSheetId="4">[2]Table3.7!#REF!</definedName>
    <definedName name="Summary_Tables_17" localSheetId="12">[2]Table3.7!#REF!</definedName>
    <definedName name="Summary_Tables_17" localSheetId="6">[1]Table3.7!#REF!</definedName>
    <definedName name="Summary_Tables_17" localSheetId="1">[2]Table3.7!#REF!</definedName>
    <definedName name="Summary_Tables_17" localSheetId="3">[2]Table3.7!#REF!</definedName>
    <definedName name="Summary_Tables_17" localSheetId="9">[2]Table3.7!#REF!</definedName>
    <definedName name="Summary_Tables_17" localSheetId="10">[2]Table3.7!#REF!</definedName>
    <definedName name="Summary_Tables_17">[2]Table3.7!#REF!</definedName>
    <definedName name="Summary_Tables_18" localSheetId="7">[1]Table3.6!#REF!</definedName>
    <definedName name="Summary_Tables_18" localSheetId="5">[1]Table3.6!#REF!</definedName>
    <definedName name="Summary_Tables_18" localSheetId="11">[2]Table3.6!#REF!</definedName>
    <definedName name="Summary_Tables_18" localSheetId="4">[2]Table3.6!#REF!</definedName>
    <definedName name="Summary_Tables_18" localSheetId="12">[2]Table3.6!#REF!</definedName>
    <definedName name="Summary_Tables_18" localSheetId="6">[1]Table3.6!#REF!</definedName>
    <definedName name="Summary_Tables_18" localSheetId="1">[2]Table3.6!#REF!</definedName>
    <definedName name="Summary_Tables_18" localSheetId="3">[2]Table3.6!#REF!</definedName>
    <definedName name="Summary_Tables_18" localSheetId="9">[2]Table3.6!#REF!</definedName>
    <definedName name="Summary_Tables_18" localSheetId="10">[2]Table3.6!#REF!</definedName>
    <definedName name="Summary_Tables_18">[2]Table3.6!#REF!</definedName>
    <definedName name="Summary_Tables_19" localSheetId="7">#REF!</definedName>
    <definedName name="Summary_Tables_19" localSheetId="5">#REF!</definedName>
    <definedName name="Summary_Tables_19" localSheetId="11">#REF!</definedName>
    <definedName name="Summary_Tables_19" localSheetId="4">#REF!</definedName>
    <definedName name="Summary_Tables_19" localSheetId="12">#REF!</definedName>
    <definedName name="Summary_Tables_19" localSheetId="6">#REF!</definedName>
    <definedName name="Summary_Tables_19" localSheetId="1">#REF!</definedName>
    <definedName name="Summary_Tables_19" localSheetId="3">#REF!</definedName>
    <definedName name="Summary_Tables_19" localSheetId="9">#REF!</definedName>
    <definedName name="Summary_Tables_19" localSheetId="10">#REF!</definedName>
    <definedName name="Summary_Tables_19">#REF!</definedName>
    <definedName name="Summary_Tables_2" localSheetId="7">[1]Table1!#REF!</definedName>
    <definedName name="Summary_Tables_2" localSheetId="5">[1]Table1!#REF!</definedName>
    <definedName name="Summary_Tables_2" localSheetId="11">[2]Table1!#REF!</definedName>
    <definedName name="Summary_Tables_2" localSheetId="4">[2]Table1!#REF!</definedName>
    <definedName name="Summary_Tables_2" localSheetId="12">[2]Table1!#REF!</definedName>
    <definedName name="Summary_Tables_2" localSheetId="6">[1]Table1!#REF!</definedName>
    <definedName name="Summary_Tables_2" localSheetId="1">[2]Table1!#REF!</definedName>
    <definedName name="Summary_Tables_2" localSheetId="3">[2]Table1!#REF!</definedName>
    <definedName name="Summary_Tables_2" localSheetId="9">[2]Table1!#REF!</definedName>
    <definedName name="Summary_Tables_2" localSheetId="10">[2]Table1!#REF!</definedName>
    <definedName name="Summary_Tables_2">[2]Table1!#REF!</definedName>
    <definedName name="Summary_Tables_20" localSheetId="7">[1]Table4!#REF!</definedName>
    <definedName name="Summary_Tables_20" localSheetId="5">[1]Table4!#REF!</definedName>
    <definedName name="Summary_Tables_20" localSheetId="11">[2]Table4!#REF!</definedName>
    <definedName name="Summary_Tables_20" localSheetId="4">[2]Table4!#REF!</definedName>
    <definedName name="Summary_Tables_20" localSheetId="12">[2]Table4!#REF!</definedName>
    <definedName name="Summary_Tables_20" localSheetId="6">[1]Table4!#REF!</definedName>
    <definedName name="Summary_Tables_20" localSheetId="1">[2]Table4!#REF!</definedName>
    <definedName name="Summary_Tables_20" localSheetId="3">[2]Table4!#REF!</definedName>
    <definedName name="Summary_Tables_20" localSheetId="9">[2]Table4!#REF!</definedName>
    <definedName name="Summary_Tables_20" localSheetId="10">[2]Table4!#REF!</definedName>
    <definedName name="Summary_Tables_20">[2]Table4!#REF!</definedName>
    <definedName name="Summary_Tables_24" localSheetId="7">[1]Table8!#REF!</definedName>
    <definedName name="Summary_Tables_24" localSheetId="5">[1]Table8!#REF!</definedName>
    <definedName name="Summary_Tables_24" localSheetId="11">[2]Table8!#REF!</definedName>
    <definedName name="Summary_Tables_24" localSheetId="4">[2]Table8!#REF!</definedName>
    <definedName name="Summary_Tables_24" localSheetId="12">[2]Table8!#REF!</definedName>
    <definedName name="Summary_Tables_24" localSheetId="6">[1]Table8!#REF!</definedName>
    <definedName name="Summary_Tables_24" localSheetId="1">[2]Table8!#REF!</definedName>
    <definedName name="Summary_Tables_24" localSheetId="3">[2]Table8!#REF!</definedName>
    <definedName name="Summary_Tables_24" localSheetId="9">[2]Table8!#REF!</definedName>
    <definedName name="Summary_Tables_24" localSheetId="10">[2]Table8!#REF!</definedName>
    <definedName name="Summary_Tables_24">[2]Table8!#REF!</definedName>
    <definedName name="Summary_Tables_25" localSheetId="7">[1]Table2.2!#REF!</definedName>
    <definedName name="Summary_Tables_25" localSheetId="5">[1]Table2.2!#REF!</definedName>
    <definedName name="Summary_Tables_25" localSheetId="11">[2]Table2.2!#REF!</definedName>
    <definedName name="Summary_Tables_25" localSheetId="4">[2]Table2.2!#REF!</definedName>
    <definedName name="Summary_Tables_25" localSheetId="12">[2]Table2.2!#REF!</definedName>
    <definedName name="Summary_Tables_25" localSheetId="6">[1]Table2.2!#REF!</definedName>
    <definedName name="Summary_Tables_25" localSheetId="1">[2]Table2.2!#REF!</definedName>
    <definedName name="Summary_Tables_25" localSheetId="3">[2]Table2.2!#REF!</definedName>
    <definedName name="Summary_Tables_25" localSheetId="9">[2]Table2.2!#REF!</definedName>
    <definedName name="Summary_Tables_25" localSheetId="10">[2]Table2.2!#REF!</definedName>
    <definedName name="Summary_Tables_25">[2]Table2.2!#REF!</definedName>
    <definedName name="Summary_Tables_26" localSheetId="7">[1]Table2.2!#REF!</definedName>
    <definedName name="Summary_Tables_26" localSheetId="5">[1]Table2.2!#REF!</definedName>
    <definedName name="Summary_Tables_26" localSheetId="11">[2]Table2.2!#REF!</definedName>
    <definedName name="Summary_Tables_26" localSheetId="4">[2]Table2.2!#REF!</definedName>
    <definedName name="Summary_Tables_26" localSheetId="12">[2]Table2.2!#REF!</definedName>
    <definedName name="Summary_Tables_26" localSheetId="6">[1]Table2.2!#REF!</definedName>
    <definedName name="Summary_Tables_26" localSheetId="1">[2]Table2.2!#REF!</definedName>
    <definedName name="Summary_Tables_26" localSheetId="3">[2]Table2.2!#REF!</definedName>
    <definedName name="Summary_Tables_26" localSheetId="9">[2]Table2.2!#REF!</definedName>
    <definedName name="Summary_Tables_26" localSheetId="10">[2]Table2.2!#REF!</definedName>
    <definedName name="Summary_Tables_26">[2]Table2.2!#REF!</definedName>
    <definedName name="Summary_Tables_27" localSheetId="7">#REF!</definedName>
    <definedName name="Summary_Tables_27" localSheetId="5">#REF!</definedName>
    <definedName name="Summary_Tables_27" localSheetId="11">#REF!</definedName>
    <definedName name="Summary_Tables_27" localSheetId="4">#REF!</definedName>
    <definedName name="Summary_Tables_27" localSheetId="12">#REF!</definedName>
    <definedName name="Summary_Tables_27" localSheetId="6">#REF!</definedName>
    <definedName name="Summary_Tables_27" localSheetId="1">#REF!</definedName>
    <definedName name="Summary_Tables_27" localSheetId="3">#REF!</definedName>
    <definedName name="Summary_Tables_27" localSheetId="9">#REF!</definedName>
    <definedName name="Summary_Tables_27" localSheetId="10">#REF!</definedName>
    <definedName name="Summary_Tables_27">#REF!</definedName>
    <definedName name="Summary_Tables_28" localSheetId="7">'[1]Table 2'!#REF!</definedName>
    <definedName name="Summary_Tables_28" localSheetId="5">'[1]Table 2'!#REF!</definedName>
    <definedName name="Summary_Tables_28" localSheetId="11">'[2]Table 2'!#REF!</definedName>
    <definedName name="Summary_Tables_28" localSheetId="4">'[2]Table 2'!#REF!</definedName>
    <definedName name="Summary_Tables_28" localSheetId="12">'[2]Table 2'!#REF!</definedName>
    <definedName name="Summary_Tables_28" localSheetId="6">'[1]Table 2'!#REF!</definedName>
    <definedName name="Summary_Tables_28" localSheetId="1">'[2]Table 2'!#REF!</definedName>
    <definedName name="Summary_Tables_28" localSheetId="3">'[2]Table 2'!#REF!</definedName>
    <definedName name="Summary_Tables_28" localSheetId="9">'[2]Table 2'!#REF!</definedName>
    <definedName name="Summary_Tables_28" localSheetId="10">'[2]Table 2'!#REF!</definedName>
    <definedName name="Summary_Tables_28">'[2]Table 2'!#REF!</definedName>
    <definedName name="Summary_Tables_29" localSheetId="7">'[1]Table 2'!#REF!</definedName>
    <definedName name="Summary_Tables_29" localSheetId="5">'[1]Table 2'!#REF!</definedName>
    <definedName name="Summary_Tables_29" localSheetId="11">'[2]Table 2'!#REF!</definedName>
    <definedName name="Summary_Tables_29" localSheetId="4">'[2]Table 2'!#REF!</definedName>
    <definedName name="Summary_Tables_29" localSheetId="12">'[2]Table 2'!#REF!</definedName>
    <definedName name="Summary_Tables_29" localSheetId="6">'[1]Table 2'!#REF!</definedName>
    <definedName name="Summary_Tables_29" localSheetId="1">'[2]Table 2'!#REF!</definedName>
    <definedName name="Summary_Tables_29" localSheetId="3">'[2]Table 2'!#REF!</definedName>
    <definedName name="Summary_Tables_29" localSheetId="9">'[2]Table 2'!#REF!</definedName>
    <definedName name="Summary_Tables_29" localSheetId="10">'[2]Table 2'!#REF!</definedName>
    <definedName name="Summary_Tables_29">'[2]Table 2'!#REF!</definedName>
    <definedName name="Summary_Tables_3" localSheetId="7">[4]Table2.2!#REF!</definedName>
    <definedName name="Summary_Tables_3" localSheetId="5">[4]Table2.2!#REF!</definedName>
    <definedName name="Summary_Tables_3" localSheetId="11">[4]Table2.2!#REF!</definedName>
    <definedName name="Summary_Tables_3" localSheetId="4">[4]Table2.2!#REF!</definedName>
    <definedName name="Summary_Tables_3" localSheetId="12">[4]Table2.2!#REF!</definedName>
    <definedName name="Summary_Tables_3" localSheetId="6">[4]Table2.2!#REF!</definedName>
    <definedName name="Summary_Tables_3" localSheetId="3">[4]Table2.2!#REF!</definedName>
    <definedName name="Summary_Tables_3" localSheetId="9">[4]Table2.2!#REF!</definedName>
    <definedName name="Summary_Tables_3" localSheetId="10">[4]Table2.2!#REF!</definedName>
    <definedName name="Summary_Tables_3">[4]Table2.2!#REF!</definedName>
    <definedName name="Summary_Tables_30" localSheetId="7">'[1]Table 2'!#REF!</definedName>
    <definedName name="Summary_Tables_30" localSheetId="5">'[1]Table 2'!#REF!</definedName>
    <definedName name="Summary_Tables_30" localSheetId="11">'[2]Table 2'!#REF!</definedName>
    <definedName name="Summary_Tables_30" localSheetId="4">'[2]Table 2'!#REF!</definedName>
    <definedName name="Summary_Tables_30" localSheetId="12">'[2]Table 2'!#REF!</definedName>
    <definedName name="Summary_Tables_30" localSheetId="6">'[1]Table 2'!#REF!</definedName>
    <definedName name="Summary_Tables_30" localSheetId="3">'[2]Table 2'!#REF!</definedName>
    <definedName name="Summary_Tables_30" localSheetId="9">'[2]Table 2'!#REF!</definedName>
    <definedName name="Summary_Tables_30" localSheetId="10">'[2]Table 2'!#REF!</definedName>
    <definedName name="Summary_Tables_30">'[2]Table 2'!#REF!</definedName>
    <definedName name="Summary_Tables_31" localSheetId="7">'[1]Table 2.3'!#REF!</definedName>
    <definedName name="Summary_Tables_31" localSheetId="5">'[1]Table 2.3'!#REF!</definedName>
    <definedName name="Summary_Tables_31" localSheetId="11">#REF!</definedName>
    <definedName name="Summary_Tables_31" localSheetId="4">#REF!</definedName>
    <definedName name="Summary_Tables_31" localSheetId="12">#REF!</definedName>
    <definedName name="Summary_Tables_31" localSheetId="6">'[1]Table 2.3'!#REF!</definedName>
    <definedName name="Summary_Tables_31" localSheetId="1">#REF!</definedName>
    <definedName name="Summary_Tables_31" localSheetId="3">#REF!</definedName>
    <definedName name="Summary_Tables_31" localSheetId="9">#REF!</definedName>
    <definedName name="Summary_Tables_31" localSheetId="10">#REF!</definedName>
    <definedName name="Summary_Tables_31">#REF!</definedName>
    <definedName name="Summary_Tables_32" localSheetId="7">'[1]Table 2.3'!#REF!</definedName>
    <definedName name="Summary_Tables_32" localSheetId="5">'[1]Table 2.3'!#REF!</definedName>
    <definedName name="Summary_Tables_32" localSheetId="11">#REF!</definedName>
    <definedName name="Summary_Tables_32" localSheetId="4">#REF!</definedName>
    <definedName name="Summary_Tables_32" localSheetId="12">#REF!</definedName>
    <definedName name="Summary_Tables_32" localSheetId="6">'[1]Table 2.3'!#REF!</definedName>
    <definedName name="Summary_Tables_32" localSheetId="1">#REF!</definedName>
    <definedName name="Summary_Tables_32" localSheetId="3">#REF!</definedName>
    <definedName name="Summary_Tables_32" localSheetId="9">#REF!</definedName>
    <definedName name="Summary_Tables_32" localSheetId="10">#REF!</definedName>
    <definedName name="Summary_Tables_32">#REF!</definedName>
    <definedName name="Summary_Tables_34" localSheetId="7">[1]Table3.8a!#REF!</definedName>
    <definedName name="Summary_Tables_34" localSheetId="5">[1]Table3.8a!#REF!</definedName>
    <definedName name="Summary_Tables_34" localSheetId="11">[2]Table3.8a!#REF!</definedName>
    <definedName name="Summary_Tables_34" localSheetId="4">[2]Table3.8a!#REF!</definedName>
    <definedName name="Summary_Tables_34" localSheetId="12">[2]Table3.8a!#REF!</definedName>
    <definedName name="Summary_Tables_34" localSheetId="6">[1]Table3.8a!#REF!</definedName>
    <definedName name="Summary_Tables_34" localSheetId="1">[2]Table3.8a!#REF!</definedName>
    <definedName name="Summary_Tables_34" localSheetId="3">[2]Table3.8a!#REF!</definedName>
    <definedName name="Summary_Tables_34" localSheetId="9">[2]Table3.8a!#REF!</definedName>
    <definedName name="Summary_Tables_34" localSheetId="10">[2]Table3.8a!#REF!</definedName>
    <definedName name="Summary_Tables_34">[2]Table3.8a!#REF!</definedName>
    <definedName name="Summary_Tables_35" localSheetId="7">[1]Table3.8b!#REF!</definedName>
    <definedName name="Summary_Tables_35" localSheetId="5">[1]Table3.8b!#REF!</definedName>
    <definedName name="Summary_Tables_35" localSheetId="11">[2]Table3.8b!#REF!</definedName>
    <definedName name="Summary_Tables_35" localSheetId="4">[2]Table3.8b!#REF!</definedName>
    <definedName name="Summary_Tables_35" localSheetId="12">[2]Table3.8b!#REF!</definedName>
    <definedName name="Summary_Tables_35" localSheetId="6">[1]Table3.8b!#REF!</definedName>
    <definedName name="Summary_Tables_35" localSheetId="1">[2]Table3.8b!#REF!</definedName>
    <definedName name="Summary_Tables_35" localSheetId="3">[2]Table3.8b!#REF!</definedName>
    <definedName name="Summary_Tables_35" localSheetId="9">[2]Table3.8b!#REF!</definedName>
    <definedName name="Summary_Tables_35" localSheetId="10">[2]Table3.8b!#REF!</definedName>
    <definedName name="Summary_Tables_35">[2]Table3.8b!#REF!</definedName>
    <definedName name="Summary_Tables_36" localSheetId="7">#REF!</definedName>
    <definedName name="Summary_Tables_36" localSheetId="5">#REF!</definedName>
    <definedName name="Summary_Tables_36" localSheetId="11">#REF!</definedName>
    <definedName name="Summary_Tables_36" localSheetId="4">#REF!</definedName>
    <definedName name="Summary_Tables_36" localSheetId="12">#REF!</definedName>
    <definedName name="Summary_Tables_36" localSheetId="6">#REF!</definedName>
    <definedName name="Summary_Tables_36" localSheetId="1">#REF!</definedName>
    <definedName name="Summary_Tables_36" localSheetId="3">#REF!</definedName>
    <definedName name="Summary_Tables_36" localSheetId="9">#REF!</definedName>
    <definedName name="Summary_Tables_36" localSheetId="10">#REF!</definedName>
    <definedName name="Summary_Tables_36">#REF!</definedName>
    <definedName name="Summary_Tables_37" localSheetId="7">[1]Table3.8c!#REF!</definedName>
    <definedName name="Summary_Tables_37" localSheetId="5">[1]Table3.8c!#REF!</definedName>
    <definedName name="Summary_Tables_37" localSheetId="11">[2]Table3.8c!#REF!</definedName>
    <definedName name="Summary_Tables_37" localSheetId="4">[2]Table3.8c!#REF!</definedName>
    <definedName name="Summary_Tables_37" localSheetId="12">[2]Table3.8c!#REF!</definedName>
    <definedName name="Summary_Tables_37" localSheetId="6">[1]Table3.8c!#REF!</definedName>
    <definedName name="Summary_Tables_37" localSheetId="1">[2]Table3.8c!#REF!</definedName>
    <definedName name="Summary_Tables_37" localSheetId="3">[2]Table3.8c!#REF!</definedName>
    <definedName name="Summary_Tables_37" localSheetId="9">[2]Table3.8c!#REF!</definedName>
    <definedName name="Summary_Tables_37" localSheetId="10">[2]Table3.8c!#REF!</definedName>
    <definedName name="Summary_Tables_37">[2]Table3.8c!#REF!</definedName>
    <definedName name="Summary_Tables_38" localSheetId="7">[1]Table3.6!#REF!</definedName>
    <definedName name="Summary_Tables_38" localSheetId="5">[1]Table3.6!#REF!</definedName>
    <definedName name="Summary_Tables_38" localSheetId="11">[2]Table3.6!#REF!</definedName>
    <definedName name="Summary_Tables_38" localSheetId="4">[2]Table3.6!#REF!</definedName>
    <definedName name="Summary_Tables_38" localSheetId="12">[2]Table3.6!#REF!</definedName>
    <definedName name="Summary_Tables_38" localSheetId="6">[1]Table3.6!#REF!</definedName>
    <definedName name="Summary_Tables_38" localSheetId="1">[2]Table3.6!#REF!</definedName>
    <definedName name="Summary_Tables_38" localSheetId="3">[2]Table3.6!#REF!</definedName>
    <definedName name="Summary_Tables_38" localSheetId="9">[2]Table3.6!#REF!</definedName>
    <definedName name="Summary_Tables_38" localSheetId="10">[2]Table3.6!#REF!</definedName>
    <definedName name="Summary_Tables_38">[2]Table3.6!#REF!</definedName>
    <definedName name="Summary_Tables_4" localSheetId="7">[4]Table2.2!#REF!</definedName>
    <definedName name="Summary_Tables_4" localSheetId="5">[4]Table2.2!#REF!</definedName>
    <definedName name="Summary_Tables_4" localSheetId="11">[4]Table2.2!#REF!</definedName>
    <definedName name="Summary_Tables_4" localSheetId="4">[4]Table2.2!#REF!</definedName>
    <definedName name="Summary_Tables_4" localSheetId="12">[4]Table2.2!#REF!</definedName>
    <definedName name="Summary_Tables_4" localSheetId="6">[4]Table2.2!#REF!</definedName>
    <definedName name="Summary_Tables_4" localSheetId="1">[4]Table2.2!#REF!</definedName>
    <definedName name="Summary_Tables_4" localSheetId="3">[4]Table2.2!#REF!</definedName>
    <definedName name="Summary_Tables_4" localSheetId="9">[4]Table2.2!#REF!</definedName>
    <definedName name="Summary_Tables_4" localSheetId="10">[4]Table2.2!#REF!</definedName>
    <definedName name="Summary_Tables_4">[4]Table2.2!#REF!</definedName>
    <definedName name="Summary_Tables_44" localSheetId="7">[1]Table2.1!#REF!</definedName>
    <definedName name="Summary_Tables_44" localSheetId="5">[1]Table2.1!#REF!</definedName>
    <definedName name="Summary_Tables_44" localSheetId="11">[2]Table2.1!#REF!</definedName>
    <definedName name="Summary_Tables_44" localSheetId="4">[2]Table2.1!#REF!</definedName>
    <definedName name="Summary_Tables_44" localSheetId="12">[2]Table2.1!#REF!</definedName>
    <definedName name="Summary_Tables_44" localSheetId="6">[1]Table2.1!#REF!</definedName>
    <definedName name="Summary_Tables_44" localSheetId="3">[2]Table2.1!#REF!</definedName>
    <definedName name="Summary_Tables_44" localSheetId="9">[2]Table2.1!#REF!</definedName>
    <definedName name="Summary_Tables_44" localSheetId="10">[2]Table2.1!#REF!</definedName>
    <definedName name="Summary_Tables_44">[2]Table2.1!#REF!</definedName>
    <definedName name="Summary_Tables_45" localSheetId="7">[1]Table2.2!#REF!</definedName>
    <definedName name="Summary_Tables_45" localSheetId="5">[1]Table2.2!#REF!</definedName>
    <definedName name="Summary_Tables_45" localSheetId="11">[2]Table2.2!#REF!</definedName>
    <definedName name="Summary_Tables_45" localSheetId="4">[2]Table2.2!#REF!</definedName>
    <definedName name="Summary_Tables_45" localSheetId="12">[2]Table2.2!#REF!</definedName>
    <definedName name="Summary_Tables_45" localSheetId="6">[1]Table2.2!#REF!</definedName>
    <definedName name="Summary_Tables_45" localSheetId="3">[2]Table2.2!#REF!</definedName>
    <definedName name="Summary_Tables_45" localSheetId="9">[2]Table2.2!#REF!</definedName>
    <definedName name="Summary_Tables_45" localSheetId="10">[2]Table2.2!#REF!</definedName>
    <definedName name="Summary_Tables_45">[2]Table2.2!#REF!</definedName>
    <definedName name="Summary_Tables_46" localSheetId="7">[1]Table2.2!#REF!</definedName>
    <definedName name="Summary_Tables_46" localSheetId="5">[1]Table2.2!#REF!</definedName>
    <definedName name="Summary_Tables_46" localSheetId="11">[2]Table2.2!#REF!</definedName>
    <definedName name="Summary_Tables_46" localSheetId="4">[2]Table2.2!#REF!</definedName>
    <definedName name="Summary_Tables_46" localSheetId="12">[2]Table2.2!#REF!</definedName>
    <definedName name="Summary_Tables_46" localSheetId="6">[1]Table2.2!#REF!</definedName>
    <definedName name="Summary_Tables_46" localSheetId="3">[2]Table2.2!#REF!</definedName>
    <definedName name="Summary_Tables_46" localSheetId="9">[2]Table2.2!#REF!</definedName>
    <definedName name="Summary_Tables_46" localSheetId="10">[2]Table2.2!#REF!</definedName>
    <definedName name="Summary_Tables_46">[2]Table2.2!#REF!</definedName>
    <definedName name="Summary_Tables_5" localSheetId="7">[4]Table2.2!#REF!</definedName>
    <definedName name="Summary_Tables_5" localSheetId="5">[4]Table2.2!#REF!</definedName>
    <definedName name="Summary_Tables_5" localSheetId="11">[4]Table2.2!#REF!</definedName>
    <definedName name="Summary_Tables_5" localSheetId="4">[4]Table2.2!#REF!</definedName>
    <definedName name="Summary_Tables_5" localSheetId="12">[4]Table2.2!#REF!</definedName>
    <definedName name="Summary_Tables_5" localSheetId="6">[4]Table2.2!#REF!</definedName>
    <definedName name="Summary_Tables_5" localSheetId="3">[4]Table2.2!#REF!</definedName>
    <definedName name="Summary_Tables_5" localSheetId="9">[4]Table2.2!#REF!</definedName>
    <definedName name="Summary_Tables_5" localSheetId="10">[4]Table2.2!#REF!</definedName>
    <definedName name="Summary_Tables_5">[4]Table2.2!#REF!</definedName>
    <definedName name="Summary_Tables_6" localSheetId="5">'employment in the third quarter'!$A$1:$M$22</definedName>
    <definedName name="Summary_Tables_6" localSheetId="6">'mfg empl comp rest of economy'!$A$1:$M$8</definedName>
    <definedName name="Z_B5B3C281_3E7C_11D3_BF6D_444553540000_.wvu.Cols" localSheetId="7" hidden="1">#REF!,#REF!,#REF!,#REF!</definedName>
    <definedName name="Z_B5B3C281_3E7C_11D3_BF6D_444553540000_.wvu.Cols" localSheetId="5" hidden="1">#REF!,#REF!,#REF!,#REF!</definedName>
    <definedName name="Z_B5B3C281_3E7C_11D3_BF6D_444553540000_.wvu.Cols" localSheetId="11" hidden="1">#REF!,#REF!,#REF!,#REF!</definedName>
    <definedName name="Z_B5B3C281_3E7C_11D3_BF6D_444553540000_.wvu.Cols" localSheetId="4" hidden="1">#REF!,#REF!,#REF!,#REF!</definedName>
    <definedName name="Z_B5B3C281_3E7C_11D3_BF6D_444553540000_.wvu.Cols" localSheetId="12" hidden="1">#REF!,#REF!,#REF!,#REF!</definedName>
    <definedName name="Z_B5B3C281_3E7C_11D3_BF6D_444553540000_.wvu.Cols" localSheetId="6" hidden="1">#REF!,#REF!,#REF!,#REF!</definedName>
    <definedName name="Z_B5B3C281_3E7C_11D3_BF6D_444553540000_.wvu.Cols" localSheetId="1" hidden="1">#REF!,#REF!,#REF!,#REF!</definedName>
    <definedName name="Z_B5B3C281_3E7C_11D3_BF6D_444553540000_.wvu.Cols" localSheetId="3" hidden="1">#REF!,#REF!,#REF!,#REF!</definedName>
    <definedName name="Z_B5B3C281_3E7C_11D3_BF6D_444553540000_.wvu.Cols" localSheetId="9" hidden="1">#REF!,#REF!,#REF!,#REF!</definedName>
    <definedName name="Z_B5B3C281_3E7C_11D3_BF6D_444553540000_.wvu.Cols" localSheetId="10" hidden="1">#REF!,#REF!,#REF!,#REF!</definedName>
    <definedName name="Z_B5B3C281_3E7C_11D3_BF6D_444553540000_.wvu.Cols" hidden="1">#REF!,#REF!,#REF!,#REF!</definedName>
    <definedName name="Z_B5B3C281_3E7C_11D3_BF6D_444553540000_.wvu.PrintArea" localSheetId="7" hidden="1">#REF!</definedName>
    <definedName name="Z_B5B3C281_3E7C_11D3_BF6D_444553540000_.wvu.PrintArea" localSheetId="5" hidden="1">#REF!</definedName>
    <definedName name="Z_B5B3C281_3E7C_11D3_BF6D_444553540000_.wvu.PrintArea" localSheetId="11" hidden="1">#REF!</definedName>
    <definedName name="Z_B5B3C281_3E7C_11D3_BF6D_444553540000_.wvu.PrintArea" localSheetId="4" hidden="1">#REF!</definedName>
    <definedName name="Z_B5B3C281_3E7C_11D3_BF6D_444553540000_.wvu.PrintArea" localSheetId="12" hidden="1">#REF!</definedName>
    <definedName name="Z_B5B3C281_3E7C_11D3_BF6D_444553540000_.wvu.PrintArea" localSheetId="6" hidden="1">#REF!</definedName>
    <definedName name="Z_B5B3C281_3E7C_11D3_BF6D_444553540000_.wvu.PrintArea" localSheetId="1" hidden="1">#REF!</definedName>
    <definedName name="Z_B5B3C281_3E7C_11D3_BF6D_444553540000_.wvu.PrintArea" localSheetId="3" hidden="1">#REF!</definedName>
    <definedName name="Z_B5B3C281_3E7C_11D3_BF6D_444553540000_.wvu.PrintArea" localSheetId="9" hidden="1">#REF!</definedName>
    <definedName name="Z_B5B3C281_3E7C_11D3_BF6D_444553540000_.wvu.PrintArea" localSheetId="10" hidden="1">#REF!</definedName>
    <definedName name="Z_B5B3C281_3E7C_11D3_BF6D_444553540000_.wvu.PrintArea" hidden="1">#REF!</definedName>
    <definedName name="Z_B5B3C281_3E7C_11D3_BF6D_444553540000_.wvu.Rows" localSheetId="7" hidden="1">#REF!</definedName>
    <definedName name="Z_B5B3C281_3E7C_11D3_BF6D_444553540000_.wvu.Rows" localSheetId="5" hidden="1">#REF!</definedName>
    <definedName name="Z_B5B3C281_3E7C_11D3_BF6D_444553540000_.wvu.Rows" localSheetId="11" hidden="1">#REF!</definedName>
    <definedName name="Z_B5B3C281_3E7C_11D3_BF6D_444553540000_.wvu.Rows" localSheetId="4" hidden="1">#REF!</definedName>
    <definedName name="Z_B5B3C281_3E7C_11D3_BF6D_444553540000_.wvu.Rows" localSheetId="12" hidden="1">#REF!</definedName>
    <definedName name="Z_B5B3C281_3E7C_11D3_BF6D_444553540000_.wvu.Rows" localSheetId="6" hidden="1">#REF!</definedName>
    <definedName name="Z_B5B3C281_3E7C_11D3_BF6D_444553540000_.wvu.Rows" localSheetId="1" hidden="1">#REF!</definedName>
    <definedName name="Z_B5B3C281_3E7C_11D3_BF6D_444553540000_.wvu.Rows" localSheetId="3" hidden="1">#REF!</definedName>
    <definedName name="Z_B5B3C281_3E7C_11D3_BF6D_444553540000_.wvu.Rows" localSheetId="9" hidden="1">#REF!</definedName>
    <definedName name="Z_B5B3C281_3E7C_11D3_BF6D_444553540000_.wvu.Rows" localSheetId="10" hidden="1">#REF!</definedName>
    <definedName name="Z_B5B3C281_3E7C_11D3_BF6D_444553540000_.wvu.Rows" hidden="1">#REF!</definedName>
  </definedNames>
  <calcPr calcId="145621"/>
</workbook>
</file>

<file path=xl/calcChain.xml><?xml version="1.0" encoding="utf-8"?>
<calcChain xmlns="http://schemas.openxmlformats.org/spreadsheetml/2006/main">
  <c r="B10" i="46" l="1"/>
  <c r="D10" i="46"/>
  <c r="F10" i="46"/>
  <c r="H10" i="46"/>
  <c r="J10" i="46"/>
  <c r="L10" i="46"/>
  <c r="N10" i="46"/>
  <c r="P10" i="46"/>
  <c r="R10" i="46"/>
  <c r="T10" i="46"/>
  <c r="V10" i="46"/>
  <c r="X10" i="46"/>
  <c r="Z10" i="46"/>
  <c r="AB10" i="46"/>
  <c r="AD10" i="46"/>
  <c r="AF10" i="46"/>
  <c r="AH10" i="46"/>
  <c r="AJ10" i="46"/>
  <c r="B11" i="46"/>
  <c r="C11" i="46"/>
  <c r="D11" i="46"/>
  <c r="E11" i="46"/>
  <c r="F11" i="46"/>
  <c r="G11" i="46"/>
  <c r="H11" i="46"/>
  <c r="I11" i="46"/>
  <c r="J11" i="46"/>
  <c r="K11" i="46"/>
  <c r="L11" i="46"/>
  <c r="M11" i="46"/>
  <c r="N11" i="46"/>
  <c r="O11" i="46"/>
  <c r="P11" i="46"/>
  <c r="Q11" i="46"/>
  <c r="R11" i="46"/>
  <c r="S11" i="46"/>
  <c r="T11" i="46"/>
  <c r="U11" i="46"/>
  <c r="V11" i="46"/>
  <c r="W11" i="46"/>
  <c r="X11" i="46"/>
  <c r="Y11" i="46"/>
  <c r="Z11" i="46"/>
  <c r="AA11" i="46"/>
  <c r="AB11" i="46"/>
  <c r="AC11" i="46"/>
  <c r="AD11" i="46"/>
  <c r="AE11" i="46"/>
  <c r="AF11" i="46"/>
  <c r="AG11" i="46"/>
  <c r="AH11" i="46"/>
  <c r="AI11" i="46"/>
  <c r="AJ11" i="46"/>
  <c r="B12" i="46"/>
  <c r="C12" i="46"/>
  <c r="D12" i="46"/>
  <c r="E12" i="46"/>
  <c r="F12" i="46"/>
  <c r="G12" i="46"/>
  <c r="H12" i="46"/>
  <c r="I12" i="46"/>
  <c r="J12" i="46"/>
  <c r="K12" i="46"/>
  <c r="L12" i="46"/>
  <c r="M12" i="46"/>
  <c r="N12" i="46"/>
  <c r="O12" i="46"/>
  <c r="P12" i="46"/>
  <c r="Q12" i="46"/>
  <c r="R12" i="46"/>
  <c r="S12" i="46"/>
  <c r="T12" i="46"/>
  <c r="U12" i="46"/>
  <c r="V12" i="46"/>
  <c r="W12" i="46"/>
  <c r="X12" i="46"/>
  <c r="Y12" i="46"/>
  <c r="Z12" i="46"/>
  <c r="AA12" i="46"/>
  <c r="AB12" i="46"/>
  <c r="AC12" i="46"/>
  <c r="AD12" i="46"/>
  <c r="AE12" i="46"/>
  <c r="AF12" i="46"/>
  <c r="AG12" i="46"/>
  <c r="AH12" i="46"/>
  <c r="AI12" i="46"/>
  <c r="AJ12" i="46"/>
  <c r="B15" i="46"/>
  <c r="C15" i="46"/>
  <c r="C10" i="46" s="1"/>
  <c r="D15" i="46"/>
  <c r="E15" i="46"/>
  <c r="E10" i="46" s="1"/>
  <c r="F15" i="46"/>
  <c r="G15" i="46"/>
  <c r="G10" i="46" s="1"/>
  <c r="H15" i="46"/>
  <c r="I15" i="46"/>
  <c r="I10" i="46" s="1"/>
  <c r="J15" i="46"/>
  <c r="K15" i="46"/>
  <c r="K10" i="46" s="1"/>
  <c r="L15" i="46"/>
  <c r="M15" i="46"/>
  <c r="M10" i="46" s="1"/>
  <c r="N15" i="46"/>
  <c r="O15" i="46"/>
  <c r="O10" i="46" s="1"/>
  <c r="P15" i="46"/>
  <c r="Q15" i="46"/>
  <c r="Q10" i="46" s="1"/>
  <c r="R15" i="46"/>
  <c r="S15" i="46"/>
  <c r="S10" i="46" s="1"/>
  <c r="T15" i="46"/>
  <c r="U15" i="46"/>
  <c r="U10" i="46" s="1"/>
  <c r="V15" i="46"/>
  <c r="W15" i="46"/>
  <c r="W10" i="46" s="1"/>
  <c r="X15" i="46"/>
  <c r="Y15" i="46"/>
  <c r="Y10" i="46" s="1"/>
  <c r="Z15" i="46"/>
  <c r="AA15" i="46"/>
  <c r="AA10" i="46" s="1"/>
  <c r="AB15" i="46"/>
  <c r="AC15" i="46"/>
  <c r="AC10" i="46" s="1"/>
  <c r="AD15" i="46"/>
  <c r="AE15" i="46"/>
  <c r="AE10" i="46" s="1"/>
  <c r="AF15" i="46"/>
  <c r="AG15" i="46"/>
  <c r="AG10" i="46" s="1"/>
  <c r="AH15" i="46"/>
  <c r="AI15" i="46"/>
  <c r="AI10" i="46" s="1"/>
  <c r="AJ15" i="46"/>
  <c r="C4" i="45"/>
  <c r="D4" i="45"/>
  <c r="E4" i="45"/>
  <c r="G4" i="45"/>
  <c r="H4" i="45"/>
  <c r="K4" i="45"/>
  <c r="C5" i="45"/>
  <c r="D5" i="45"/>
  <c r="E5" i="45"/>
  <c r="H5" i="45"/>
  <c r="K5" i="45"/>
  <c r="G5" i="45" s="1"/>
  <c r="C6" i="45"/>
  <c r="D6" i="45"/>
  <c r="E6" i="45"/>
  <c r="G6" i="45"/>
  <c r="H6" i="45"/>
  <c r="K6" i="45"/>
  <c r="C7" i="45"/>
  <c r="D7" i="45"/>
  <c r="E7" i="45"/>
  <c r="H7" i="45"/>
  <c r="K7" i="45"/>
  <c r="G7" i="45" s="1"/>
  <c r="C8" i="45"/>
  <c r="D8" i="45"/>
  <c r="E8" i="45"/>
  <c r="G8" i="45"/>
  <c r="H8" i="45"/>
  <c r="K8" i="45"/>
  <c r="C9" i="45"/>
  <c r="D9" i="45"/>
  <c r="E9" i="45"/>
  <c r="H9" i="45"/>
  <c r="K9" i="45"/>
  <c r="G9" i="45" s="1"/>
  <c r="C10" i="45"/>
  <c r="D10" i="45"/>
  <c r="E10" i="45"/>
  <c r="G10" i="45"/>
  <c r="H10" i="45"/>
  <c r="K10" i="45"/>
  <c r="C11" i="45"/>
  <c r="D11" i="45"/>
  <c r="E11" i="45"/>
  <c r="H11" i="45"/>
  <c r="K11" i="45"/>
  <c r="G11" i="45" s="1"/>
  <c r="C12" i="45"/>
  <c r="D12" i="45"/>
  <c r="E12" i="45"/>
  <c r="G12" i="45"/>
  <c r="H12" i="45"/>
  <c r="K12" i="45"/>
  <c r="C13" i="45"/>
  <c r="D13" i="45"/>
  <c r="E13" i="45"/>
  <c r="H13" i="45"/>
  <c r="K13" i="45"/>
  <c r="G13" i="45" s="1"/>
  <c r="C14" i="45"/>
  <c r="D14" i="45"/>
  <c r="E14" i="45"/>
  <c r="G14" i="45"/>
  <c r="H14" i="45"/>
  <c r="K14" i="45"/>
  <c r="C15" i="45"/>
  <c r="D15" i="45"/>
  <c r="E15" i="45"/>
  <c r="H15" i="45"/>
  <c r="K15" i="45"/>
  <c r="G15" i="45" s="1"/>
  <c r="C16" i="45"/>
  <c r="D16" i="45"/>
  <c r="E16" i="45"/>
  <c r="G16" i="45"/>
  <c r="H16" i="45"/>
  <c r="K16" i="45"/>
  <c r="C17" i="45"/>
  <c r="D17" i="45"/>
  <c r="E17" i="45"/>
  <c r="H17" i="45"/>
  <c r="K17" i="45"/>
  <c r="G17" i="45" s="1"/>
  <c r="C18" i="45"/>
  <c r="D18" i="45"/>
  <c r="E18" i="45"/>
  <c r="G18" i="45"/>
  <c r="H18" i="45"/>
  <c r="K18" i="45"/>
  <c r="C19" i="45"/>
  <c r="D19" i="45"/>
  <c r="E19" i="45"/>
  <c r="H19" i="45"/>
  <c r="K19" i="45"/>
  <c r="G19" i="45" s="1"/>
  <c r="C20" i="45"/>
  <c r="D20" i="45"/>
  <c r="E20" i="45"/>
  <c r="G20" i="45"/>
  <c r="H20" i="45"/>
  <c r="K20" i="45"/>
  <c r="C21" i="45"/>
  <c r="D21" i="45"/>
  <c r="E21" i="45"/>
  <c r="H21" i="45"/>
  <c r="K21" i="45"/>
  <c r="G21" i="45" s="1"/>
  <c r="C22" i="45"/>
  <c r="D22" i="45"/>
  <c r="E22" i="45"/>
  <c r="G22" i="45"/>
  <c r="H22" i="45"/>
  <c r="K22" i="45"/>
  <c r="C23" i="45"/>
  <c r="D23" i="45"/>
  <c r="E23" i="45"/>
  <c r="H23" i="45"/>
  <c r="K23" i="45"/>
  <c r="G23" i="45" s="1"/>
  <c r="C24" i="45"/>
  <c r="D24" i="45"/>
  <c r="E24" i="45"/>
  <c r="G24" i="45"/>
  <c r="H24" i="45"/>
  <c r="K24" i="45"/>
  <c r="C25" i="45"/>
  <c r="D25" i="45"/>
  <c r="E25" i="45"/>
  <c r="H25" i="45"/>
  <c r="K25" i="45"/>
  <c r="G25" i="45" s="1"/>
  <c r="C26" i="45"/>
  <c r="D26" i="45"/>
  <c r="E26" i="45"/>
  <c r="G26" i="45"/>
  <c r="H26" i="45"/>
  <c r="K26" i="45"/>
  <c r="C27" i="45"/>
  <c r="D27" i="45"/>
  <c r="E27" i="45"/>
  <c r="H27" i="45"/>
  <c r="K27" i="45"/>
  <c r="G27" i="45" s="1"/>
  <c r="C28" i="45"/>
  <c r="D28" i="45"/>
  <c r="E28" i="45"/>
  <c r="G28" i="45"/>
  <c r="H28" i="45"/>
  <c r="K28" i="45"/>
  <c r="C29" i="45"/>
  <c r="D29" i="45"/>
  <c r="E29" i="45"/>
  <c r="H29" i="45"/>
  <c r="K29" i="45"/>
  <c r="G29" i="45" s="1"/>
  <c r="C30" i="45"/>
  <c r="D30" i="45"/>
  <c r="E30" i="45"/>
  <c r="G30" i="45"/>
  <c r="H30" i="45"/>
  <c r="K30" i="45"/>
  <c r="C31" i="45"/>
  <c r="D31" i="45"/>
  <c r="E31" i="45"/>
  <c r="H31" i="45"/>
  <c r="K31" i="45"/>
  <c r="G31" i="45" s="1"/>
  <c r="C32" i="45"/>
  <c r="D32" i="45"/>
  <c r="E32" i="45"/>
  <c r="G32" i="45"/>
  <c r="H32" i="45"/>
  <c r="K32" i="45"/>
  <c r="C33" i="45"/>
  <c r="D33" i="45"/>
  <c r="E33" i="45"/>
  <c r="H33" i="45"/>
  <c r="K33" i="45"/>
  <c r="G33" i="45" s="1"/>
  <c r="C34" i="45"/>
  <c r="D34" i="45"/>
  <c r="E34" i="45"/>
  <c r="G34" i="45"/>
  <c r="H34" i="45"/>
  <c r="K34" i="45"/>
  <c r="C35" i="45"/>
  <c r="D35" i="45"/>
  <c r="E35" i="45"/>
  <c r="H35" i="45"/>
  <c r="K35" i="45"/>
  <c r="G35" i="45" s="1"/>
  <c r="C36" i="45"/>
  <c r="D36" i="45"/>
  <c r="E36" i="45"/>
  <c r="G36" i="45"/>
  <c r="H36" i="45"/>
  <c r="K36" i="45"/>
  <c r="C37" i="45"/>
  <c r="D37" i="45"/>
  <c r="E37" i="45"/>
  <c r="H37" i="45"/>
  <c r="K37" i="45"/>
  <c r="G37" i="45" s="1"/>
  <c r="C38" i="45"/>
  <c r="D38" i="45"/>
  <c r="E38" i="45"/>
  <c r="G38" i="45"/>
  <c r="H38" i="45"/>
  <c r="K38" i="45"/>
  <c r="C39" i="45"/>
  <c r="D39" i="45"/>
  <c r="E39" i="45"/>
  <c r="H39" i="45"/>
  <c r="K39" i="45"/>
  <c r="G39" i="45" s="1"/>
  <c r="C40" i="45"/>
  <c r="D40" i="45"/>
  <c r="E40" i="45"/>
  <c r="G40" i="45"/>
  <c r="H40" i="45"/>
  <c r="K40" i="45"/>
  <c r="C41" i="45"/>
  <c r="D41" i="45"/>
  <c r="E41" i="45"/>
  <c r="H41" i="45"/>
  <c r="K41" i="45"/>
  <c r="G41" i="45" s="1"/>
  <c r="C42" i="45"/>
  <c r="D42" i="45"/>
  <c r="E42" i="45"/>
  <c r="G42" i="45"/>
  <c r="H42" i="45"/>
  <c r="K42" i="45"/>
  <c r="C43" i="45"/>
  <c r="D43" i="45"/>
  <c r="E43" i="45"/>
  <c r="H43" i="45"/>
  <c r="K43" i="45"/>
  <c r="G43" i="45" s="1"/>
  <c r="C44" i="45"/>
  <c r="D44" i="45"/>
  <c r="E44" i="45"/>
  <c r="G44" i="45"/>
  <c r="H44" i="45"/>
  <c r="K44" i="45"/>
  <c r="C45" i="45"/>
  <c r="D45" i="45"/>
  <c r="E45" i="45"/>
  <c r="H45" i="45"/>
  <c r="K45" i="45"/>
  <c r="G45" i="45" s="1"/>
  <c r="C46" i="45"/>
  <c r="D46" i="45"/>
  <c r="E46" i="45"/>
  <c r="G46" i="45"/>
  <c r="H46" i="45"/>
  <c r="K46" i="45"/>
  <c r="C47" i="45"/>
  <c r="D47" i="45"/>
  <c r="E47" i="45"/>
  <c r="H47" i="45"/>
  <c r="K47" i="45"/>
  <c r="G47" i="45" s="1"/>
  <c r="C48" i="45"/>
  <c r="D48" i="45"/>
  <c r="E48" i="45"/>
  <c r="G48" i="45"/>
  <c r="H48" i="45"/>
  <c r="K48" i="45"/>
  <c r="C49" i="45"/>
  <c r="D49" i="45"/>
  <c r="E49" i="45"/>
  <c r="H49" i="45"/>
  <c r="K49" i="45"/>
  <c r="G49" i="45" s="1"/>
  <c r="C50" i="45"/>
  <c r="D50" i="45"/>
  <c r="E50" i="45"/>
  <c r="G50" i="45"/>
  <c r="H50" i="45"/>
  <c r="K50" i="45"/>
  <c r="C51" i="45"/>
  <c r="D51" i="45"/>
  <c r="E51" i="45"/>
  <c r="H51" i="45"/>
  <c r="K51" i="45"/>
  <c r="G51" i="45" s="1"/>
  <c r="C52" i="45"/>
  <c r="D52" i="45"/>
  <c r="E52" i="45"/>
  <c r="G52" i="45"/>
  <c r="H52" i="45"/>
  <c r="K52" i="45"/>
  <c r="C53" i="45"/>
  <c r="D53" i="45"/>
  <c r="E53" i="45"/>
  <c r="H53" i="45"/>
  <c r="K53" i="45"/>
  <c r="G53" i="45" s="1"/>
  <c r="C54" i="45"/>
  <c r="D54" i="45"/>
  <c r="E54" i="45"/>
  <c r="G54" i="45"/>
  <c r="H54" i="45"/>
  <c r="K54" i="45"/>
  <c r="C55" i="45"/>
  <c r="D55" i="45"/>
  <c r="E55" i="45"/>
  <c r="H55" i="45"/>
  <c r="K55" i="45"/>
  <c r="G55" i="45" s="1"/>
  <c r="C56" i="45"/>
  <c r="D56" i="45"/>
  <c r="E56" i="45"/>
  <c r="G56" i="45"/>
  <c r="H56" i="45"/>
  <c r="K56" i="45"/>
  <c r="C57" i="45"/>
  <c r="D57" i="45"/>
  <c r="E57" i="45"/>
  <c r="H57" i="45"/>
  <c r="K57" i="45"/>
  <c r="G57" i="45" s="1"/>
  <c r="C58" i="45"/>
  <c r="D58" i="45"/>
  <c r="E58" i="45"/>
  <c r="G58" i="45"/>
  <c r="H58" i="45"/>
  <c r="K58" i="45"/>
  <c r="C59" i="45"/>
  <c r="D59" i="45"/>
  <c r="E59" i="45"/>
  <c r="H59" i="45"/>
  <c r="K59" i="45"/>
  <c r="G59" i="45" s="1"/>
  <c r="C60" i="45"/>
  <c r="D60" i="45"/>
  <c r="E60" i="45"/>
  <c r="G60" i="45"/>
  <c r="H60" i="45"/>
  <c r="K60" i="45"/>
  <c r="C61" i="45"/>
  <c r="D61" i="45"/>
  <c r="E61" i="45"/>
  <c r="H61" i="45"/>
  <c r="K61" i="45"/>
  <c r="G61" i="45" s="1"/>
  <c r="C62" i="45"/>
  <c r="D62" i="45"/>
  <c r="E62" i="45"/>
  <c r="G62" i="45"/>
  <c r="H62" i="45"/>
  <c r="K62" i="45"/>
  <c r="C63" i="45"/>
  <c r="D63" i="45"/>
  <c r="E63" i="45"/>
  <c r="H63" i="45"/>
  <c r="K63" i="45"/>
  <c r="G63" i="45" s="1"/>
  <c r="C64" i="45"/>
  <c r="D64" i="45"/>
  <c r="E64" i="45"/>
  <c r="G64" i="45"/>
  <c r="H64" i="45"/>
  <c r="K64" i="45"/>
  <c r="C65" i="45"/>
  <c r="D65" i="45"/>
  <c r="E65" i="45"/>
  <c r="H65" i="45"/>
  <c r="K65" i="45"/>
  <c r="G65" i="45" s="1"/>
  <c r="C66" i="45"/>
  <c r="D66" i="45"/>
  <c r="E66" i="45"/>
  <c r="G66" i="45"/>
  <c r="H66" i="45"/>
  <c r="K66" i="45"/>
  <c r="C67" i="45"/>
  <c r="D67" i="45"/>
  <c r="E67" i="45"/>
  <c r="H67" i="45"/>
  <c r="K67" i="45"/>
  <c r="G67" i="45" s="1"/>
  <c r="C68" i="45"/>
  <c r="D68" i="45"/>
  <c r="E68" i="45"/>
  <c r="G68" i="45"/>
  <c r="H68" i="45"/>
  <c r="K68" i="45"/>
  <c r="C69" i="45"/>
  <c r="D69" i="45"/>
  <c r="E69" i="45"/>
  <c r="H69" i="45"/>
  <c r="K69" i="45"/>
  <c r="G69" i="45" s="1"/>
  <c r="G6" i="44"/>
  <c r="J6" i="44" s="1"/>
  <c r="H6" i="44"/>
  <c r="K6" i="44"/>
  <c r="L6" i="44"/>
  <c r="M6" i="44"/>
  <c r="I6" i="44" s="1"/>
  <c r="C7" i="44"/>
  <c r="G7" i="44"/>
  <c r="B7" i="44" s="1"/>
  <c r="H7" i="44"/>
  <c r="K7" i="44"/>
  <c r="F7" i="44" s="1"/>
  <c r="L7" i="44"/>
  <c r="M7" i="44"/>
  <c r="I7" i="44" s="1"/>
  <c r="C8" i="44"/>
  <c r="G8" i="44"/>
  <c r="B8" i="44" s="1"/>
  <c r="H8" i="44"/>
  <c r="K8" i="44"/>
  <c r="F8" i="44" s="1"/>
  <c r="L8" i="44"/>
  <c r="M8" i="44"/>
  <c r="I8" i="44" s="1"/>
  <c r="D8" i="44" s="1"/>
  <c r="C9" i="44"/>
  <c r="G9" i="44"/>
  <c r="B9" i="44" s="1"/>
  <c r="H9" i="44"/>
  <c r="K9" i="44"/>
  <c r="F9" i="44" s="1"/>
  <c r="L9" i="44"/>
  <c r="M9" i="44"/>
  <c r="I9" i="44" s="1"/>
  <c r="C10" i="44"/>
  <c r="G10" i="44"/>
  <c r="B10" i="44" s="1"/>
  <c r="H10" i="44"/>
  <c r="K10" i="44"/>
  <c r="F10" i="44" s="1"/>
  <c r="L10" i="44"/>
  <c r="M10" i="44"/>
  <c r="I10" i="44" s="1"/>
  <c r="D10" i="44" s="1"/>
  <c r="C11" i="44"/>
  <c r="G11" i="44"/>
  <c r="B11" i="44" s="1"/>
  <c r="H11" i="44"/>
  <c r="K11" i="44"/>
  <c r="F11" i="44" s="1"/>
  <c r="L11" i="44"/>
  <c r="M11" i="44"/>
  <c r="I11" i="44" s="1"/>
  <c r="C12" i="44"/>
  <c r="G12" i="44"/>
  <c r="B12" i="44" s="1"/>
  <c r="H12" i="44"/>
  <c r="K12" i="44"/>
  <c r="F12" i="44" s="1"/>
  <c r="L12" i="44"/>
  <c r="M12" i="44"/>
  <c r="I12" i="44" s="1"/>
  <c r="D12" i="44" s="1"/>
  <c r="C13" i="44"/>
  <c r="G13" i="44"/>
  <c r="B13" i="44" s="1"/>
  <c r="H13" i="44"/>
  <c r="K13" i="44"/>
  <c r="F13" i="44" s="1"/>
  <c r="L13" i="44"/>
  <c r="M13" i="44"/>
  <c r="I13" i="44" s="1"/>
  <c r="C14" i="44"/>
  <c r="G14" i="44"/>
  <c r="B14" i="44" s="1"/>
  <c r="H14" i="44"/>
  <c r="K14" i="44"/>
  <c r="F14" i="44" s="1"/>
  <c r="L14" i="44"/>
  <c r="M14" i="44"/>
  <c r="I14" i="44" s="1"/>
  <c r="D14" i="44" s="1"/>
  <c r="C15" i="44"/>
  <c r="G15" i="44"/>
  <c r="B15" i="44" s="1"/>
  <c r="H15" i="44"/>
  <c r="K15" i="44"/>
  <c r="F15" i="44" s="1"/>
  <c r="L15" i="44"/>
  <c r="M15" i="44"/>
  <c r="I15" i="44" s="1"/>
  <c r="C16" i="44"/>
  <c r="G16" i="44"/>
  <c r="B16" i="44" s="1"/>
  <c r="H16" i="44"/>
  <c r="K16" i="44"/>
  <c r="F16" i="44" s="1"/>
  <c r="L16" i="44"/>
  <c r="M16" i="44"/>
  <c r="I16" i="44" s="1"/>
  <c r="D16" i="44" s="1"/>
  <c r="C17" i="44"/>
  <c r="G17" i="44"/>
  <c r="B17" i="44" s="1"/>
  <c r="H17" i="44"/>
  <c r="K17" i="44"/>
  <c r="F17" i="44" s="1"/>
  <c r="L17" i="44"/>
  <c r="M17" i="44"/>
  <c r="I17" i="44" s="1"/>
  <c r="C18" i="44"/>
  <c r="G18" i="44"/>
  <c r="B18" i="44" s="1"/>
  <c r="H18" i="44"/>
  <c r="K18" i="44"/>
  <c r="F18" i="44" s="1"/>
  <c r="L18" i="44"/>
  <c r="M18" i="44"/>
  <c r="I18" i="44" s="1"/>
  <c r="D18" i="44" s="1"/>
  <c r="C19" i="44"/>
  <c r="G19" i="44"/>
  <c r="B19" i="44" s="1"/>
  <c r="H19" i="44"/>
  <c r="K19" i="44"/>
  <c r="F19" i="44" s="1"/>
  <c r="L19" i="44"/>
  <c r="M19" i="44"/>
  <c r="I19" i="44" s="1"/>
  <c r="AB32" i="44"/>
  <c r="AB33" i="44"/>
  <c r="H14" i="41"/>
  <c r="G14" i="41"/>
  <c r="H13" i="41"/>
  <c r="G13" i="41"/>
  <c r="H12" i="41"/>
  <c r="G12" i="41"/>
  <c r="H11" i="41"/>
  <c r="G11" i="41"/>
  <c r="H10" i="41"/>
  <c r="G10" i="41"/>
  <c r="H9" i="41"/>
  <c r="G9" i="41"/>
  <c r="H8" i="41"/>
  <c r="G8" i="41"/>
  <c r="H7" i="41"/>
  <c r="G7" i="41"/>
  <c r="I27" i="40"/>
  <c r="I26" i="40"/>
  <c r="I25" i="40"/>
  <c r="I24" i="40"/>
  <c r="I23" i="40"/>
  <c r="I22" i="40"/>
  <c r="I21" i="40"/>
  <c r="I20" i="40"/>
  <c r="I28" i="40" s="1"/>
  <c r="I19" i="40"/>
  <c r="I18" i="40"/>
  <c r="I14" i="40"/>
  <c r="I13" i="40"/>
  <c r="I12" i="40"/>
  <c r="I11" i="40"/>
  <c r="I10" i="40"/>
  <c r="I9" i="40"/>
  <c r="I8" i="40"/>
  <c r="I7" i="40"/>
  <c r="I6" i="40"/>
  <c r="I15" i="40" s="1"/>
  <c r="D19" i="44" l="1"/>
  <c r="D17" i="44"/>
  <c r="D15" i="44"/>
  <c r="D13" i="44"/>
  <c r="D11" i="44"/>
  <c r="D9" i="44"/>
  <c r="D7" i="44"/>
  <c r="J19" i="44"/>
  <c r="J18" i="44"/>
  <c r="J17" i="44"/>
  <c r="E17" i="44" s="1"/>
  <c r="J16" i="44"/>
  <c r="J15" i="44"/>
  <c r="J14" i="44"/>
  <c r="J13" i="44"/>
  <c r="E13" i="44" s="1"/>
  <c r="J12" i="44"/>
  <c r="J11" i="44"/>
  <c r="J10" i="44"/>
  <c r="J9" i="44"/>
  <c r="E9" i="44" s="1"/>
  <c r="J8" i="44"/>
  <c r="J7" i="44"/>
  <c r="E7" i="44" s="1"/>
  <c r="E30" i="34"/>
  <c r="C31" i="33"/>
  <c r="B31" i="33"/>
  <c r="D30" i="33"/>
  <c r="E10" i="44" l="1"/>
  <c r="E14" i="44"/>
  <c r="E18" i="44"/>
  <c r="E11" i="44"/>
  <c r="E15" i="44"/>
  <c r="E19" i="44"/>
  <c r="E8" i="44"/>
  <c r="E12" i="44"/>
  <c r="E16" i="44"/>
  <c r="H15" i="32"/>
  <c r="G15" i="32"/>
  <c r="F15" i="32"/>
  <c r="E15" i="32"/>
  <c r="D15" i="32"/>
  <c r="C15" i="32"/>
  <c r="B15" i="32"/>
  <c r="G14" i="32"/>
  <c r="H14" i="32" s="1"/>
  <c r="F14" i="32"/>
  <c r="E14" i="32"/>
  <c r="D14" i="32"/>
  <c r="C14" i="32"/>
  <c r="B14" i="32"/>
  <c r="G13" i="32"/>
  <c r="F13" i="32"/>
  <c r="H13" i="32" s="1"/>
  <c r="E13" i="32"/>
  <c r="D13" i="32"/>
  <c r="C13" i="32"/>
  <c r="B13" i="32"/>
  <c r="G12" i="32"/>
  <c r="F12" i="32"/>
  <c r="E12" i="32"/>
  <c r="D12" i="32"/>
  <c r="C12" i="32"/>
  <c r="B12" i="32"/>
  <c r="H11" i="32"/>
  <c r="G11" i="32"/>
  <c r="F11" i="32"/>
  <c r="E11" i="32"/>
  <c r="D11" i="32"/>
  <c r="C11" i="32"/>
  <c r="B11" i="32"/>
  <c r="G10" i="32"/>
  <c r="H10" i="32" s="1"/>
  <c r="F10" i="32"/>
  <c r="E10" i="32"/>
  <c r="D10" i="32"/>
  <c r="C10" i="32"/>
  <c r="B10" i="32"/>
  <c r="G9" i="32"/>
  <c r="H9" i="32" s="1"/>
  <c r="F9" i="32"/>
  <c r="E9" i="32"/>
  <c r="D9" i="32"/>
  <c r="C9" i="32"/>
  <c r="B9" i="32"/>
  <c r="G8" i="32"/>
  <c r="H8" i="32" s="1"/>
  <c r="F8" i="32"/>
  <c r="E8" i="32"/>
  <c r="D8" i="32"/>
  <c r="C8" i="32"/>
  <c r="B8" i="32"/>
  <c r="G7" i="32"/>
  <c r="H7" i="32" s="1"/>
  <c r="F7" i="32"/>
  <c r="E7" i="32"/>
  <c r="D7" i="32"/>
  <c r="C7" i="32"/>
  <c r="B7" i="32"/>
  <c r="G6" i="32"/>
  <c r="F6" i="32"/>
  <c r="F16" i="32" s="1"/>
  <c r="E6" i="32"/>
  <c r="E16" i="32" s="1"/>
  <c r="D6" i="32"/>
  <c r="D16" i="32" s="1"/>
  <c r="C6" i="32"/>
  <c r="C16" i="32" s="1"/>
  <c r="B6" i="32"/>
  <c r="B16" i="32" s="1"/>
  <c r="AJ9" i="31"/>
  <c r="AI9" i="31"/>
  <c r="AH9" i="31"/>
  <c r="AH6" i="31" s="1"/>
  <c r="AG9" i="31"/>
  <c r="AG6" i="31" s="1"/>
  <c r="AF9" i="31"/>
  <c r="AE9" i="31"/>
  <c r="AD9" i="31"/>
  <c r="AD6" i="31" s="1"/>
  <c r="AC9" i="31"/>
  <c r="AC6" i="31" s="1"/>
  <c r="AB9" i="31"/>
  <c r="AA9" i="31"/>
  <c r="Z9" i="31"/>
  <c r="Z6" i="31" s="1"/>
  <c r="Y9" i="31"/>
  <c r="Y6" i="31" s="1"/>
  <c r="X9" i="31"/>
  <c r="W9" i="31"/>
  <c r="V9" i="31"/>
  <c r="V6" i="31" s="1"/>
  <c r="U9" i="31"/>
  <c r="U6" i="31" s="1"/>
  <c r="T9" i="31"/>
  <c r="S9" i="31"/>
  <c r="R9" i="31"/>
  <c r="R6" i="31" s="1"/>
  <c r="Q9" i="31"/>
  <c r="Q6" i="31" s="1"/>
  <c r="P9" i="31"/>
  <c r="O9" i="31"/>
  <c r="N9" i="31"/>
  <c r="N6" i="31" s="1"/>
  <c r="M9" i="31"/>
  <c r="M6" i="31" s="1"/>
  <c r="L9" i="31"/>
  <c r="K9" i="31"/>
  <c r="J9" i="31"/>
  <c r="J6" i="31" s="1"/>
  <c r="I9" i="31"/>
  <c r="I6" i="31" s="1"/>
  <c r="H9" i="31"/>
  <c r="G9" i="31"/>
  <c r="F9" i="31"/>
  <c r="F6" i="31" s="1"/>
  <c r="E9" i="31"/>
  <c r="E6" i="31" s="1"/>
  <c r="D9" i="31"/>
  <c r="C9" i="31"/>
  <c r="B9" i="31"/>
  <c r="B6" i="31" s="1"/>
  <c r="AJ6" i="31"/>
  <c r="AI6" i="31"/>
  <c r="AF6" i="31"/>
  <c r="AE6" i="31"/>
  <c r="AB6" i="31"/>
  <c r="AA6" i="31"/>
  <c r="X6" i="31"/>
  <c r="W6" i="31"/>
  <c r="T6" i="31"/>
  <c r="S6" i="31"/>
  <c r="P6" i="31"/>
  <c r="O6" i="31"/>
  <c r="L6" i="31"/>
  <c r="K6" i="31"/>
  <c r="H6" i="31"/>
  <c r="G6" i="31"/>
  <c r="D6" i="31"/>
  <c r="C6" i="31"/>
  <c r="AJ5" i="31"/>
  <c r="AI5" i="31"/>
  <c r="AH5" i="31"/>
  <c r="AG5" i="31"/>
  <c r="AF5" i="31"/>
  <c r="AE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B5" i="30"/>
  <c r="C5" i="30"/>
  <c r="C27" i="30" s="1"/>
  <c r="C28" i="30" s="1"/>
  <c r="D5" i="30"/>
  <c r="D27" i="30" s="1"/>
  <c r="E5" i="30"/>
  <c r="F5" i="30"/>
  <c r="G5" i="30"/>
  <c r="G27" i="30" s="1"/>
  <c r="G28" i="30" s="1"/>
  <c r="H5" i="30"/>
  <c r="H27" i="30" s="1"/>
  <c r="I5" i="30"/>
  <c r="J5" i="30"/>
  <c r="B6" i="30"/>
  <c r="C6" i="30"/>
  <c r="D6" i="30"/>
  <c r="E6" i="30"/>
  <c r="F6" i="30"/>
  <c r="G6" i="30"/>
  <c r="H6" i="30"/>
  <c r="I6" i="30"/>
  <c r="J6" i="30"/>
  <c r="B7" i="30"/>
  <c r="C7" i="30"/>
  <c r="D7" i="30"/>
  <c r="E7" i="30"/>
  <c r="F7" i="30"/>
  <c r="G7" i="30"/>
  <c r="H7" i="30"/>
  <c r="I7" i="30"/>
  <c r="J7" i="30"/>
  <c r="B8" i="30"/>
  <c r="C8" i="30"/>
  <c r="D8" i="30"/>
  <c r="E8" i="30"/>
  <c r="F8" i="30"/>
  <c r="G8" i="30"/>
  <c r="H8" i="30"/>
  <c r="I8" i="30"/>
  <c r="J8" i="30"/>
  <c r="D9" i="30"/>
  <c r="H9" i="30"/>
  <c r="B15" i="30"/>
  <c r="B9" i="30" s="1"/>
  <c r="C15" i="30"/>
  <c r="C9" i="30" s="1"/>
  <c r="D15" i="30"/>
  <c r="E15" i="30"/>
  <c r="E9" i="30" s="1"/>
  <c r="F15" i="30"/>
  <c r="F9" i="30" s="1"/>
  <c r="G15" i="30"/>
  <c r="G9" i="30" s="1"/>
  <c r="H15" i="30"/>
  <c r="I15" i="30"/>
  <c r="I9" i="30" s="1"/>
  <c r="J15" i="30"/>
  <c r="J9" i="30" s="1"/>
  <c r="B27" i="30"/>
  <c r="B28" i="30" s="1"/>
  <c r="E27" i="30"/>
  <c r="F27" i="30"/>
  <c r="F28" i="30" s="1"/>
  <c r="I27" i="30"/>
  <c r="J27" i="30"/>
  <c r="J28" i="30" s="1"/>
  <c r="B30" i="30"/>
  <c r="C30" i="30"/>
  <c r="D30" i="30"/>
  <c r="E30" i="30"/>
  <c r="F30" i="30"/>
  <c r="G30" i="30"/>
  <c r="H30" i="30"/>
  <c r="I30" i="30"/>
  <c r="J30" i="30"/>
  <c r="J6" i="32" l="1"/>
  <c r="J12" i="32"/>
  <c r="H6" i="32"/>
  <c r="J10" i="32"/>
  <c r="H12" i="32"/>
  <c r="G16" i="32"/>
  <c r="H28" i="30"/>
  <c r="I28" i="30"/>
  <c r="D28" i="30"/>
  <c r="E28" i="30"/>
  <c r="J16" i="32" l="1"/>
  <c r="J15" i="32"/>
  <c r="J11" i="32"/>
  <c r="J13" i="32"/>
  <c r="J7" i="32"/>
  <c r="H16" i="32"/>
  <c r="J9" i="32"/>
  <c r="J8" i="32"/>
  <c r="J14" i="32"/>
  <c r="L8" i="32" s="1"/>
  <c r="I6" i="32"/>
  <c r="I16" i="32" l="1"/>
  <c r="I8" i="32"/>
  <c r="I14" i="32"/>
  <c r="K8" i="32" s="1"/>
  <c r="I10" i="32"/>
  <c r="I7" i="32"/>
  <c r="I11" i="32"/>
  <c r="I15" i="32"/>
  <c r="I9" i="32"/>
  <c r="I13" i="32"/>
  <c r="I12" i="32"/>
  <c r="D13" i="18" l="1"/>
  <c r="X9" i="26" l="1"/>
  <c r="X10" i="26"/>
  <c r="X11" i="26"/>
  <c r="X12" i="26"/>
  <c r="X13" i="26"/>
  <c r="B9" i="26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R9" i="26"/>
  <c r="S9" i="26"/>
  <c r="T9" i="26"/>
  <c r="U9" i="26"/>
  <c r="V9" i="26"/>
  <c r="W9" i="26"/>
  <c r="B10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V10" i="26"/>
  <c r="W10" i="26"/>
  <c r="B11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B12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T12" i="26"/>
  <c r="U12" i="26"/>
  <c r="V12" i="26"/>
  <c r="W12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E9" i="22" l="1"/>
  <c r="F9" i="22"/>
  <c r="G9" i="22"/>
  <c r="H9" i="22"/>
  <c r="I9" i="22"/>
  <c r="J9" i="22"/>
  <c r="X10" i="3" l="1"/>
  <c r="X11" i="3"/>
  <c r="X12" i="3"/>
  <c r="X13" i="3"/>
  <c r="X14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C23" i="3"/>
  <c r="D23" i="3"/>
  <c r="E23" i="3"/>
  <c r="F23" i="3"/>
  <c r="B23" i="3"/>
  <c r="B6" i="22" l="1"/>
  <c r="C6" i="22"/>
  <c r="D6" i="22"/>
  <c r="B7" i="22"/>
  <c r="C7" i="22"/>
  <c r="D7" i="22"/>
  <c r="B8" i="22"/>
  <c r="C8" i="22"/>
  <c r="D8" i="22"/>
  <c r="D9" i="22"/>
  <c r="B9" i="22"/>
  <c r="B10" i="22"/>
  <c r="C10" i="22"/>
  <c r="D10" i="22"/>
  <c r="B11" i="22"/>
  <c r="C11" i="22"/>
  <c r="D11" i="22"/>
  <c r="B12" i="22"/>
  <c r="C12" i="22"/>
  <c r="D13" i="22"/>
  <c r="C13" i="22"/>
  <c r="B16" i="22"/>
  <c r="C16" i="22"/>
  <c r="D16" i="22"/>
  <c r="B17" i="22"/>
  <c r="C17" i="22"/>
  <c r="D17" i="22"/>
  <c r="B18" i="22"/>
  <c r="C18" i="22"/>
  <c r="D18" i="22"/>
  <c r="B19" i="22"/>
  <c r="C19" i="22"/>
  <c r="D19" i="22"/>
  <c r="B20" i="22"/>
  <c r="C20" i="22"/>
  <c r="D20" i="22"/>
  <c r="B21" i="22"/>
  <c r="C21" i="22"/>
  <c r="D21" i="22"/>
  <c r="B22" i="22"/>
  <c r="C22" i="22"/>
  <c r="D22" i="22"/>
  <c r="D12" i="22" l="1"/>
  <c r="C9" i="22"/>
  <c r="B13" i="22"/>
  <c r="B8" i="18" l="1"/>
  <c r="C8" i="18"/>
  <c r="D8" i="18"/>
  <c r="B9" i="18"/>
  <c r="C9" i="18"/>
  <c r="D9" i="18"/>
  <c r="B10" i="18"/>
  <c r="C10" i="18"/>
  <c r="D10" i="18"/>
  <c r="B11" i="18"/>
  <c r="C11" i="18"/>
  <c r="D11" i="18"/>
  <c r="B12" i="18"/>
  <c r="C12" i="18"/>
  <c r="D12" i="18"/>
  <c r="B13" i="18"/>
  <c r="C13" i="18"/>
  <c r="W14" i="3" l="1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1" i="2"/>
  <c r="C11" i="2"/>
  <c r="B11" i="2"/>
  <c r="J10" i="2"/>
  <c r="I10" i="2"/>
  <c r="H10" i="2"/>
  <c r="G10" i="2"/>
  <c r="F10" i="2"/>
  <c r="E10" i="2"/>
  <c r="D9" i="2"/>
  <c r="C9" i="2"/>
  <c r="B9" i="2"/>
  <c r="D8" i="2"/>
  <c r="C8" i="2"/>
  <c r="B8" i="2"/>
  <c r="D7" i="2"/>
  <c r="C7" i="2"/>
  <c r="B7" i="2"/>
  <c r="D6" i="2"/>
  <c r="C6" i="2"/>
  <c r="B6" i="2"/>
  <c r="D10" i="2" l="1"/>
  <c r="C10" i="2"/>
  <c r="B10" i="2"/>
</calcChain>
</file>

<file path=xl/sharedStrings.xml><?xml version="1.0" encoding="utf-8"?>
<sst xmlns="http://schemas.openxmlformats.org/spreadsheetml/2006/main" count="499" uniqueCount="340">
  <si>
    <t>Gross Domestic Product By Industry</t>
  </si>
  <si>
    <t>At Constant 2010 Prices</t>
  </si>
  <si>
    <t>Actual Figures</t>
  </si>
  <si>
    <t>2011 to 2014</t>
  </si>
  <si>
    <t>2014 to 2015</t>
  </si>
  <si>
    <t>2015 to 2016</t>
  </si>
  <si>
    <t>2011</t>
  </si>
  <si>
    <t>2012</t>
  </si>
  <si>
    <t>2013</t>
  </si>
  <si>
    <t>2014</t>
  </si>
  <si>
    <t>2015</t>
  </si>
  <si>
    <t>2016</t>
  </si>
  <si>
    <t>Agriculture</t>
  </si>
  <si>
    <t>Mining</t>
  </si>
  <si>
    <t>Manufacturing</t>
  </si>
  <si>
    <t>Construction</t>
  </si>
  <si>
    <t>Other</t>
  </si>
  <si>
    <t>GDP At Market Prices</t>
  </si>
  <si>
    <t>Other sectors:</t>
  </si>
  <si>
    <t>Electricity, Gas And Water</t>
  </si>
  <si>
    <t>Wholesale And Retail Trade, Hotels And Restaurants</t>
  </si>
  <si>
    <t>Transport, Storage And Communication</t>
  </si>
  <si>
    <t>Finance, Real Estate And Business Services</t>
  </si>
  <si>
    <t>General Government Services</t>
  </si>
  <si>
    <t>Personal Sevices</t>
  </si>
  <si>
    <t>Taxes Less Subsidies On Products</t>
  </si>
  <si>
    <t>Sector shares of GDP</t>
  </si>
  <si>
    <t>Industry value added and GDP</t>
  </si>
  <si>
    <t>Current prices</t>
  </si>
  <si>
    <t>R million</t>
  </si>
  <si>
    <t>Agriculture, forestry and fishing</t>
  </si>
  <si>
    <t>Mining and quarrying</t>
  </si>
  <si>
    <t>Not seasonallly adjusted</t>
  </si>
  <si>
    <t>Trade</t>
  </si>
  <si>
    <t>Business services</t>
  </si>
  <si>
    <t>Exports</t>
  </si>
  <si>
    <t>China</t>
  </si>
  <si>
    <t>Expenditure on GDP</t>
  </si>
  <si>
    <t>Less: Imports</t>
  </si>
  <si>
    <t>Investment</t>
  </si>
  <si>
    <t>Government</t>
  </si>
  <si>
    <t>Households</t>
  </si>
  <si>
    <t>average, 2011 to 2014</t>
  </si>
  <si>
    <t>Constant 2010 prices</t>
  </si>
  <si>
    <t>Government services</t>
  </si>
  <si>
    <t>Utilities and logistics</t>
  </si>
  <si>
    <t>Expenditure drivers for the GDP</t>
  </si>
  <si>
    <t>year to third quarter</t>
  </si>
  <si>
    <t>Total value added at basic prices</t>
  </si>
  <si>
    <t>Source: StatsSA GDP quarterly figures. Excel spreadsheet downloaded www.statssa.gov.za in December 2016</t>
  </si>
  <si>
    <t>Source: StatsSA GDP quarterly figures. Excel spreadsheet downloaded www.statssa.gov.za in December 16</t>
  </si>
  <si>
    <t>Source: StatsSA GDP quarterly figures. Excel spreadsheet downloaded www.statssa.gov.za in JuneDecember 2016</t>
  </si>
  <si>
    <t>Constant 2010 prices, seasonally adjusted, annualised</t>
  </si>
  <si>
    <t>Statistics South Africa</t>
  </si>
  <si>
    <t>Index of quarterly production in volume terms, Q1 2011 = 100</t>
  </si>
  <si>
    <t>StatsSA. QLFS trends 2008 - 2016 Q2. Downloaded from www.statssa.gov.za in November 2016</t>
  </si>
  <si>
    <t>Sales in constant rand, not seasonally adjusted</t>
  </si>
  <si>
    <t>Q3 2010</t>
  </si>
  <si>
    <t>Q3 2014</t>
  </si>
  <si>
    <t>Q3 2015</t>
  </si>
  <si>
    <t>Q2 2016</t>
  </si>
  <si>
    <t>Q3 2016</t>
  </si>
  <si>
    <t>Food and beverages</t>
  </si>
  <si>
    <t>Metal products</t>
  </si>
  <si>
    <t>Chemicals, rubber, plastics</t>
  </si>
  <si>
    <t>Transport equipment</t>
  </si>
  <si>
    <t>Petroleum</t>
  </si>
  <si>
    <t>Wood and paper</t>
  </si>
  <si>
    <t>Machinery and appliances</t>
  </si>
  <si>
    <t>Electrical machinery</t>
  </si>
  <si>
    <t>Glass and non-metallic minerals</t>
  </si>
  <si>
    <t>Clothing and footwear</t>
  </si>
  <si>
    <t>Printing and publishing</t>
  </si>
  <si>
    <t>ICT</t>
  </si>
  <si>
    <t>Furniture</t>
  </si>
  <si>
    <t>Other manufacturing groups</t>
  </si>
  <si>
    <t>Total manufacturing</t>
  </si>
  <si>
    <t xml:space="preserve">StatsSA. Manufacturing volume and sales from 1998. Excel spreadsheet. Downloaded in September 2016. </t>
  </si>
  <si>
    <t>total ex mining and ag</t>
  </si>
  <si>
    <t>Total</t>
  </si>
  <si>
    <t>Private households</t>
  </si>
  <si>
    <t>Community and social services</t>
  </si>
  <si>
    <t>Transport</t>
  </si>
  <si>
    <t>Utilities</t>
  </si>
  <si>
    <t>Other (right axis)</t>
  </si>
  <si>
    <t>Jul-Sep 2016</t>
  </si>
  <si>
    <t>Jul-Sep 2015</t>
  </si>
  <si>
    <t>Jul-Sep 2014</t>
  </si>
  <si>
    <t>Jul-Sep 2013</t>
  </si>
  <si>
    <t>Jul-Sep 2012</t>
  </si>
  <si>
    <t>Jul-Sep 2011</t>
  </si>
  <si>
    <t>Jul-Sep 2010</t>
  </si>
  <si>
    <t>Jul-Sep 2009</t>
  </si>
  <si>
    <t>Jul-Sep 2008</t>
  </si>
  <si>
    <t>Employment in the third quarter</t>
  </si>
  <si>
    <t>Employment in manufacturing and the rest of the economy</t>
  </si>
  <si>
    <t>Jan-Mar 2008</t>
  </si>
  <si>
    <t>Apr-Jun 2008</t>
  </si>
  <si>
    <t>Oct-Dec 2008</t>
  </si>
  <si>
    <t>Jan-Mar 2009</t>
  </si>
  <si>
    <t>Apr-Jun 2009</t>
  </si>
  <si>
    <t>Oct-Dec 2009</t>
  </si>
  <si>
    <t>Jan-Mar 2010</t>
  </si>
  <si>
    <t>Apr-Jun 2010</t>
  </si>
  <si>
    <t>Oct-Dec 2010</t>
  </si>
  <si>
    <t>Jan-Mar 2011</t>
  </si>
  <si>
    <t>Apr-Jun 2011</t>
  </si>
  <si>
    <t>Oct-Dec 2011</t>
  </si>
  <si>
    <t>Jan-Mar 2012</t>
  </si>
  <si>
    <t>Apr-Jun 2012</t>
  </si>
  <si>
    <t>Oct-Dec 2012</t>
  </si>
  <si>
    <t>Jan-Mar 2013</t>
  </si>
  <si>
    <t>Apr-Jun 2013</t>
  </si>
  <si>
    <t>Oct-Dec 2013</t>
  </si>
  <si>
    <t>Jan-Mar 2014</t>
  </si>
  <si>
    <t>Apr-Jun 2014</t>
  </si>
  <si>
    <t>Oct-Dec 2014</t>
  </si>
  <si>
    <t>Jan-Mar 2015</t>
  </si>
  <si>
    <t>Apr-Jun 2015</t>
  </si>
  <si>
    <t>Oct-Dec 2015</t>
  </si>
  <si>
    <t>Jan-Mar 2016</t>
  </si>
  <si>
    <t>Apr-Jun 2016</t>
  </si>
  <si>
    <t>Total ex manufacturing</t>
  </si>
  <si>
    <t>Employment in manufacturing subsectors</t>
  </si>
  <si>
    <t>Column Labels</t>
  </si>
  <si>
    <t>Sum of Frequency</t>
  </si>
  <si>
    <t>Q3 2008</t>
  </si>
  <si>
    <t>Food and 
beverages</t>
  </si>
  <si>
    <t>Clothing and 
footwear</t>
  </si>
  <si>
    <t>Wood and 
paper</t>
  </si>
  <si>
    <t>Publishing 
and printing</t>
  </si>
  <si>
    <t>Chemicals, 
rubber, plastic</t>
  </si>
  <si>
    <t>Metals and 
metal products</t>
  </si>
  <si>
    <t>Machinery and 
equipment</t>
  </si>
  <si>
    <t>Transport 
equipment</t>
  </si>
  <si>
    <t>Glass and non-
metallic minerals</t>
  </si>
  <si>
    <t>Furniture, 
recycling, other</t>
  </si>
  <si>
    <t>Publishing and printing</t>
  </si>
  <si>
    <t>Chemicals, rubber, plastic</t>
  </si>
  <si>
    <t>Metals and metal products</t>
  </si>
  <si>
    <t>Machinery and equipment</t>
  </si>
  <si>
    <t>Furniture, recycling, other</t>
  </si>
  <si>
    <t>StatsSA. QLFS April-June 2016. Electronic database. Downloaded from www.statssa.gov.za in November 2016</t>
  </si>
  <si>
    <t>Trade in USD</t>
  </si>
  <si>
    <t>USD</t>
  </si>
  <si>
    <t>exports</t>
  </si>
  <si>
    <t>imports</t>
  </si>
  <si>
    <t>balance of trade</t>
  </si>
  <si>
    <t>SARS. “Trade Balance Graph for 2010-2016 (including and excluding BLNS)”. Excel spreadsheet. Downloaded from www.sars.gov.za in September 2016.</t>
  </si>
  <si>
    <t>Trade in constant rand</t>
  </si>
  <si>
    <t>deflated w cpi</t>
  </si>
  <si>
    <t>cpi</t>
  </si>
  <si>
    <t>Imports</t>
  </si>
  <si>
    <t>Trade Balance</t>
  </si>
  <si>
    <t>rebased to Q2 2016</t>
  </si>
  <si>
    <t>Q1</t>
  </si>
  <si>
    <t>Q2</t>
  </si>
  <si>
    <t>Q3</t>
  </si>
  <si>
    <t>Q4</t>
  </si>
  <si>
    <t>Exports by major sector in USD and constant rand, excluding BLNS</t>
  </si>
  <si>
    <t>Source: SARS</t>
  </si>
  <si>
    <t>constant (2016) Rand</t>
  </si>
  <si>
    <t>U.S. dollars</t>
  </si>
  <si>
    <t>SARS monthly trade data. Downloaded from www.sars.gov.za in December 2016.</t>
  </si>
  <si>
    <t>Imports by major sector in USD and constant rand, excluding BLNS</t>
  </si>
  <si>
    <t>Q3 Only</t>
  </si>
  <si>
    <t>Rands</t>
  </si>
  <si>
    <t>Mining and
petroleum</t>
  </si>
  <si>
    <t>Manufac-
turing</t>
  </si>
  <si>
    <t>Manufac
turing</t>
  </si>
  <si>
    <t>SARS monthly trade data. Downloaded from www.sars.gov.za in September 2016.</t>
  </si>
  <si>
    <t>Q3 only</t>
  </si>
  <si>
    <t>December</t>
  </si>
  <si>
    <t xml:space="preserve">World Food Prices </t>
  </si>
  <si>
    <t>South Africa Food Prices</t>
  </si>
  <si>
    <t>Gross Domestic Product By Sector</t>
  </si>
  <si>
    <t>Sum of TOTAL RETRENCHMENTS</t>
  </si>
  <si>
    <t>metal</t>
  </si>
  <si>
    <t>food/beverages</t>
  </si>
  <si>
    <t>clothing, textile,
 leather</t>
  </si>
  <si>
    <t>wood and paper</t>
  </si>
  <si>
    <t>unspecified</t>
  </si>
  <si>
    <t>furniture</t>
  </si>
  <si>
    <t>chemical</t>
  </si>
  <si>
    <t>auto</t>
  </si>
  <si>
    <t>recycling</t>
  </si>
  <si>
    <t>Logistics</t>
  </si>
  <si>
    <t>Other business 
services</t>
  </si>
  <si>
    <t>Cleaning</t>
  </si>
  <si>
    <t>Private security</t>
  </si>
  <si>
    <t>Private health
and education</t>
  </si>
  <si>
    <t>Other public and 
community services</t>
  </si>
  <si>
    <t>Kindly provided by the CCMA in December 2016</t>
  </si>
  <si>
    <t>Source: FAO and StatsSA</t>
  </si>
  <si>
    <t>real increase</t>
  </si>
  <si>
    <t>processed food</t>
  </si>
  <si>
    <t>unprocessed food</t>
  </si>
  <si>
    <t xml:space="preserve">StatsSA. CPI data in excel format. </t>
  </si>
  <si>
    <t>All urban areas</t>
  </si>
  <si>
    <t>Dec 2012 = 100</t>
  </si>
  <si>
    <t>JULY</t>
  </si>
  <si>
    <t>Bread and 
cereals</t>
  </si>
  <si>
    <t>Meat/poultry</t>
  </si>
  <si>
    <t>Vegetables</t>
  </si>
  <si>
    <t>Dairy</t>
  </si>
  <si>
    <t>Confectionary</t>
  </si>
  <si>
    <t>Oils and fats</t>
  </si>
  <si>
    <t>Total food</t>
  </si>
  <si>
    <t>1994 to 2008</t>
  </si>
  <si>
    <t>2008 to 2015</t>
  </si>
  <si>
    <t>% of household spending, poorest 80%</t>
  </si>
  <si>
    <t>StatSA, CPI in excel format and 2010/11 Income and Expenditure Survey</t>
  </si>
  <si>
    <t>CCMA retrenchment data by sector</t>
  </si>
  <si>
    <t>Last Updated: 11/17/2016</t>
  </si>
  <si>
    <t>Data from database: World Development Indicators</t>
  </si>
  <si>
    <t>World</t>
  </si>
  <si>
    <t>Upper middle income ex China and SA</t>
  </si>
  <si>
    <t>Sub-saharan Africa ex SA</t>
  </si>
  <si>
    <t>South Africa</t>
  </si>
  <si>
    <t>Population, total - China</t>
  </si>
  <si>
    <t>Population, total - Upper middle income</t>
  </si>
  <si>
    <t>Population, total - World</t>
  </si>
  <si>
    <t>Population, total - Sub-Saharan Africa</t>
  </si>
  <si>
    <t>Population, total - South Africa</t>
  </si>
  <si>
    <t>Upper middle income</t>
  </si>
  <si>
    <t>Sub-Saharan Africa</t>
  </si>
  <si>
    <t>GDP in constant USD</t>
  </si>
  <si>
    <t>StatsSA, annual GDP data. Excel spreadsheet.</t>
  </si>
  <si>
    <t>2016/02</t>
  </si>
  <si>
    <t>2016/01</t>
  </si>
  <si>
    <t>2015/04</t>
  </si>
  <si>
    <t>2015/03</t>
  </si>
  <si>
    <t>2015/02</t>
  </si>
  <si>
    <t>2015/01</t>
  </si>
  <si>
    <t>2014/04</t>
  </si>
  <si>
    <t>2014/03</t>
  </si>
  <si>
    <t>2014/02</t>
  </si>
  <si>
    <t>2014/01</t>
  </si>
  <si>
    <t>2013/04</t>
  </si>
  <si>
    <t>2013/03</t>
  </si>
  <si>
    <t>2013/02</t>
  </si>
  <si>
    <t>2013/01</t>
  </si>
  <si>
    <t>2012/04</t>
  </si>
  <si>
    <t>2012/03</t>
  </si>
  <si>
    <t>2012/02</t>
  </si>
  <si>
    <t>2012/01</t>
  </si>
  <si>
    <t>2011/04</t>
  </si>
  <si>
    <t>2011/03</t>
  </si>
  <si>
    <t>2011/02</t>
  </si>
  <si>
    <t>2011/01</t>
  </si>
  <si>
    <t>2010/04</t>
  </si>
  <si>
    <t>2010/03</t>
  </si>
  <si>
    <t>2010/02</t>
  </si>
  <si>
    <t>2010/01</t>
  </si>
  <si>
    <t>2009/04</t>
  </si>
  <si>
    <t>2009/03</t>
  </si>
  <si>
    <t>2009/02</t>
  </si>
  <si>
    <t>2009/01</t>
  </si>
  <si>
    <t>2008/04</t>
  </si>
  <si>
    <t>2008/03</t>
  </si>
  <si>
    <t>2008/02</t>
  </si>
  <si>
    <t>2008/01</t>
  </si>
  <si>
    <t>2007/04</t>
  </si>
  <si>
    <t>2007/03</t>
  </si>
  <si>
    <t>2007/02</t>
  </si>
  <si>
    <t>2007/01</t>
  </si>
  <si>
    <t>2006/04</t>
  </si>
  <si>
    <t>2006/03</t>
  </si>
  <si>
    <t>2006/02</t>
  </si>
  <si>
    <t>2006/01</t>
  </si>
  <si>
    <t>2005/04</t>
  </si>
  <si>
    <t>2005/03</t>
  </si>
  <si>
    <t>2005/02</t>
  </si>
  <si>
    <t>2005/01</t>
  </si>
  <si>
    <t>2004/04</t>
  </si>
  <si>
    <t>2004/03</t>
  </si>
  <si>
    <t>2004/02</t>
  </si>
  <si>
    <t>2004/01</t>
  </si>
  <si>
    <t>2003/04</t>
  </si>
  <si>
    <t>2003/03</t>
  </si>
  <si>
    <t>2003/02</t>
  </si>
  <si>
    <t>2003/01</t>
  </si>
  <si>
    <t>2002/04</t>
  </si>
  <si>
    <t>2002/03</t>
  </si>
  <si>
    <t>2002/02</t>
  </si>
  <si>
    <t>2002/01</t>
  </si>
  <si>
    <t>2001/04</t>
  </si>
  <si>
    <t>2001/03</t>
  </si>
  <si>
    <t>2001/02</t>
  </si>
  <si>
    <t>2001/01</t>
  </si>
  <si>
    <t>2000/04</t>
  </si>
  <si>
    <t>2000/03</t>
  </si>
  <si>
    <t>2000/02</t>
  </si>
  <si>
    <t>2000/01</t>
  </si>
  <si>
    <t>Community, social and personal services (Investment)</t>
  </si>
  <si>
    <t>Financial intermediation, insurance, real estate &amp; business services (Investment)</t>
  </si>
  <si>
    <t>Transport, storage and communication (Investment)</t>
  </si>
  <si>
    <t>Electricity, gas &amp; water (Investment)</t>
  </si>
  <si>
    <t>Manufacturing (Investment)</t>
  </si>
  <si>
    <t>Mining &amp; Quarrying (Investment)</t>
  </si>
  <si>
    <t>Social services</t>
  </si>
  <si>
    <t>R mns, seasonally adjusted</t>
  </si>
  <si>
    <t>2016 - Q3</t>
  </si>
  <si>
    <t>2016 - Q2</t>
  </si>
  <si>
    <t>2016 - Q1</t>
  </si>
  <si>
    <t>2015 - Q4</t>
  </si>
  <si>
    <t>2015 - Q3</t>
  </si>
  <si>
    <t>2015 - Q2</t>
  </si>
  <si>
    <t>2015 - Q1</t>
  </si>
  <si>
    <t>2014 - Q4</t>
  </si>
  <si>
    <t>2014 - Q3</t>
  </si>
  <si>
    <t>2014 - Q2</t>
  </si>
  <si>
    <t>2014 - Q1</t>
  </si>
  <si>
    <t>2013 - Q4</t>
  </si>
  <si>
    <t>2013 - Q3</t>
  </si>
  <si>
    <t>2013 - Q2</t>
  </si>
  <si>
    <t>2013 - Q1</t>
  </si>
  <si>
    <t>2012 - Q4</t>
  </si>
  <si>
    <t>2012 - Q3</t>
  </si>
  <si>
    <t>2012 - Q2</t>
  </si>
  <si>
    <t>2012 - Q1</t>
  </si>
  <si>
    <t>2011 - Q4</t>
  </si>
  <si>
    <t>2011 - Q3</t>
  </si>
  <si>
    <t>2011 - Q2</t>
  </si>
  <si>
    <t>2011 - Q1</t>
  </si>
  <si>
    <t>2010 - Q4</t>
  </si>
  <si>
    <t>2010 - Q3</t>
  </si>
  <si>
    <t>2010 - Q2</t>
  </si>
  <si>
    <t>2010 - Q1</t>
  </si>
  <si>
    <t>Gross fixed capital formation</t>
  </si>
  <si>
    <t>Private business enterprises</t>
  </si>
  <si>
    <t>Public corporations</t>
  </si>
  <si>
    <t>General government</t>
  </si>
  <si>
    <t xml:space="preserve">   by type of organisation</t>
  </si>
  <si>
    <t>GDP current (ditto)</t>
  </si>
  <si>
    <t>investment, current (not seas adj)</t>
  </si>
  <si>
    <t>Public</t>
  </si>
  <si>
    <t>Investment rate (right axis)</t>
  </si>
  <si>
    <t>Business</t>
  </si>
  <si>
    <t>Investment by type of organisation and total investment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</si>
</sst>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&quot;$&quot;#,##0,;\(&quot;$&quot;#,##0,\)"/>
    <numFmt numFmtId="174" formatCode="&quot;R&quot;#,##0\ ;\(&quot;R&quot;#,##0\)"/>
    <numFmt numFmtId="175" formatCode="[Red]0%;[Red]\(0%\)"/>
    <numFmt numFmtId="176" formatCode="0%;\(0%\)"/>
    <numFmt numFmtId="177" formatCode="\ \ @"/>
    <numFmt numFmtId="178" formatCode="\ \ \ \ @"/>
    <numFmt numFmtId="179" formatCode="[$-409]mmm\-yy;@"/>
    <numFmt numFmtId="180" formatCode="#,##0.0"/>
    <numFmt numFmtId="181" formatCode="0.0"/>
    <numFmt numFmtId="182" formatCode="_ * #,##0.0_ ;_ * \-#,##0.0_ ;_ * &quot;-&quot;??_ ;_ @_ "/>
    <numFmt numFmtId="183" formatCode="_(* #,##0_);_(* \(#,##0\);_(* &quot;-&quot;??_);_(@_)"/>
    <numFmt numFmtId="184" formatCode="[$-409]m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Times New Roman"/>
      <family val="1"/>
    </font>
    <font>
      <u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66" fontId="3" fillId="0" borderId="0" applyFill="0" applyBorder="0" applyAlignment="0"/>
    <xf numFmtId="171" fontId="3" fillId="0" borderId="0" applyFill="0" applyBorder="0" applyAlignment="0"/>
    <xf numFmtId="167" fontId="3" fillId="0" borderId="0" applyFill="0" applyBorder="0" applyAlignment="0"/>
    <xf numFmtId="166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3" fillId="0" borderId="0" applyFill="0" applyBorder="0" applyAlignment="0"/>
    <xf numFmtId="166" fontId="7" fillId="0" borderId="0" applyFill="0" applyBorder="0" applyAlignment="0"/>
    <xf numFmtId="167" fontId="7" fillId="0" borderId="0" applyFill="0" applyBorder="0" applyAlignment="0"/>
    <xf numFmtId="166" fontId="7" fillId="0" borderId="0" applyFill="0" applyBorder="0" applyAlignment="0"/>
    <xf numFmtId="171" fontId="7" fillId="0" borderId="0" applyFill="0" applyBorder="0" applyAlignment="0"/>
    <xf numFmtId="167" fontId="7" fillId="0" borderId="0" applyFill="0" applyBorder="0" applyAlignment="0"/>
    <xf numFmtId="2" fontId="4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66" fontId="10" fillId="0" borderId="0" applyFill="0" applyBorder="0" applyAlignment="0"/>
    <xf numFmtId="167" fontId="10" fillId="0" borderId="0" applyFill="0" applyBorder="0" applyAlignment="0"/>
    <xf numFmtId="166" fontId="10" fillId="0" borderId="0" applyFill="0" applyBorder="0" applyAlignment="0"/>
    <xf numFmtId="171" fontId="10" fillId="0" borderId="0" applyFill="0" applyBorder="0" applyAlignment="0"/>
    <xf numFmtId="167" fontId="10" fillId="0" borderId="0" applyFill="0" applyBorder="0" applyAlignment="0"/>
    <xf numFmtId="175" fontId="11" fillId="0" borderId="0"/>
    <xf numFmtId="0" fontId="5" fillId="0" borderId="0" applyFont="0"/>
    <xf numFmtId="37" fontId="12" fillId="0" borderId="0" applyFill="0"/>
    <xf numFmtId="0" fontId="1" fillId="0" borderId="0"/>
    <xf numFmtId="0" fontId="13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17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5" fillId="0" borderId="0" applyFill="0" applyBorder="0" applyAlignment="0"/>
    <xf numFmtId="167" fontId="15" fillId="0" borderId="0" applyFill="0" applyBorder="0" applyAlignment="0"/>
    <xf numFmtId="166" fontId="15" fillId="0" borderId="0" applyFill="0" applyBorder="0" applyAlignment="0"/>
    <xf numFmtId="171" fontId="15" fillId="0" borderId="0" applyFill="0" applyBorder="0" applyAlignment="0"/>
    <xf numFmtId="167" fontId="15" fillId="0" borderId="0" applyFill="0" applyBorder="0" applyAlignment="0"/>
    <xf numFmtId="0" fontId="8" fillId="0" borderId="0" applyNumberFormat="0" applyFont="0" applyAlignment="0"/>
    <xf numFmtId="49" fontId="3" fillId="0" borderId="0" applyFill="0" applyBorder="0" applyAlignment="0"/>
    <xf numFmtId="177" fontId="3" fillId="0" borderId="0" applyFill="0" applyBorder="0" applyAlignment="0"/>
    <xf numFmtId="178" fontId="3" fillId="0" borderId="0" applyFill="0" applyBorder="0" applyAlignment="0"/>
    <xf numFmtId="0" fontId="21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quotePrefix="1"/>
    <xf numFmtId="164" fontId="0" fillId="0" borderId="0" xfId="2" applyNumberFormat="1" applyFont="1"/>
    <xf numFmtId="165" fontId="0" fillId="0" borderId="0" xfId="1" applyNumberFormat="1" applyFont="1"/>
    <xf numFmtId="0" fontId="16" fillId="0" borderId="0" xfId="0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64" fontId="18" fillId="0" borderId="0" xfId="2" applyNumberFormat="1" applyFont="1" applyAlignment="1">
      <alignment horizontal="right" vertical="center"/>
    </xf>
    <xf numFmtId="179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2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vertical="center"/>
    </xf>
    <xf numFmtId="180" fontId="19" fillId="0" borderId="0" xfId="0" applyNumberFormat="1" applyFont="1" applyAlignment="1">
      <alignment vertical="center"/>
    </xf>
    <xf numFmtId="164" fontId="19" fillId="0" borderId="0" xfId="2" applyNumberFormat="1" applyFont="1" applyAlignment="1">
      <alignment vertical="center"/>
    </xf>
    <xf numFmtId="181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181" fontId="19" fillId="0" borderId="0" xfId="0" applyNumberFormat="1" applyFont="1" applyAlignment="1">
      <alignment vertical="center"/>
    </xf>
    <xf numFmtId="0" fontId="0" fillId="0" borderId="0" xfId="1" applyNumberFormat="1" applyFont="1"/>
    <xf numFmtId="182" fontId="0" fillId="0" borderId="0" xfId="1" applyNumberFormat="1" applyFont="1"/>
    <xf numFmtId="0" fontId="18" fillId="0" borderId="0" xfId="0" applyFont="1" applyAlignment="1">
      <alignment vertical="center"/>
    </xf>
    <xf numFmtId="0" fontId="20" fillId="0" borderId="0" xfId="0" applyFont="1"/>
    <xf numFmtId="0" fontId="6" fillId="0" borderId="0" xfId="0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4" fillId="0" borderId="0" xfId="1" applyNumberFormat="1" applyFont="1"/>
    <xf numFmtId="0" fontId="2" fillId="0" borderId="0" xfId="0" applyFont="1" applyFill="1"/>
    <xf numFmtId="0" fontId="16" fillId="0" borderId="0" xfId="0" applyFont="1" applyFill="1" applyAlignment="1">
      <alignment vertical="center"/>
    </xf>
    <xf numFmtId="0" fontId="24" fillId="0" borderId="0" xfId="0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0" fillId="0" borderId="4" xfId="1" applyFont="1" applyBorder="1" applyAlignment="1">
      <alignment horizontal="left"/>
    </xf>
    <xf numFmtId="165" fontId="0" fillId="0" borderId="0" xfId="1" applyNumberFormat="1" applyFont="1" applyAlignment="1">
      <alignment horizontal="left"/>
    </xf>
    <xf numFmtId="165" fontId="1" fillId="0" borderId="0" xfId="1" applyNumberFormat="1" applyFont="1"/>
    <xf numFmtId="164" fontId="0" fillId="0" borderId="4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1" fillId="0" borderId="4" xfId="1" applyNumberFormat="1" applyFont="1" applyBorder="1"/>
    <xf numFmtId="9" fontId="0" fillId="0" borderId="0" xfId="2" applyFont="1"/>
    <xf numFmtId="43" fontId="0" fillId="0" borderId="0" xfId="1" applyNumberFormat="1" applyFont="1"/>
    <xf numFmtId="165" fontId="0" fillId="0" borderId="0" xfId="74" applyNumberFormat="1" applyFont="1" applyAlignment="1">
      <alignment horizontal="left"/>
    </xf>
    <xf numFmtId="165" fontId="0" fillId="0" borderId="0" xfId="74" applyNumberFormat="1" applyFont="1"/>
    <xf numFmtId="0" fontId="0" fillId="0" borderId="0" xfId="74" applyNumberFormat="1" applyFont="1"/>
    <xf numFmtId="0" fontId="4" fillId="0" borderId="0" xfId="74" applyNumberFormat="1" applyFont="1"/>
    <xf numFmtId="165" fontId="4" fillId="0" borderId="0" xfId="74" applyNumberFormat="1" applyFont="1" applyAlignment="1">
      <alignment horizontal="left" wrapText="1"/>
    </xf>
    <xf numFmtId="165" fontId="4" fillId="0" borderId="0" xfId="74" applyNumberFormat="1" applyFont="1" applyAlignment="1">
      <alignment horizontal="left"/>
    </xf>
    <xf numFmtId="0" fontId="25" fillId="0" borderId="0" xfId="75" applyFont="1" applyFill="1" applyBorder="1"/>
    <xf numFmtId="0" fontId="25" fillId="0" borderId="0" xfId="75" applyNumberFormat="1" applyFont="1" applyFill="1" applyBorder="1"/>
    <xf numFmtId="182" fontId="25" fillId="0" borderId="0" xfId="76" applyNumberFormat="1" applyFont="1" applyFill="1" applyBorder="1"/>
    <xf numFmtId="165" fontId="0" fillId="0" borderId="0" xfId="76" applyNumberFormat="1" applyFont="1"/>
    <xf numFmtId="0" fontId="26" fillId="4" borderId="0" xfId="75" applyNumberFormat="1" applyFont="1" applyFill="1" applyBorder="1"/>
    <xf numFmtId="182" fontId="26" fillId="4" borderId="0" xfId="76" applyNumberFormat="1" applyFont="1" applyFill="1" applyBorder="1"/>
    <xf numFmtId="165" fontId="20" fillId="4" borderId="0" xfId="76" applyNumberFormat="1" applyFont="1" applyFill="1"/>
    <xf numFmtId="0" fontId="26" fillId="4" borderId="0" xfId="75" applyFont="1" applyFill="1" applyBorder="1"/>
    <xf numFmtId="164" fontId="25" fillId="0" borderId="0" xfId="77" applyNumberFormat="1" applyFont="1" applyFill="1" applyBorder="1"/>
    <xf numFmtId="43" fontId="25" fillId="0" borderId="0" xfId="76" applyFont="1" applyFill="1" applyBorder="1"/>
    <xf numFmtId="182" fontId="0" fillId="0" borderId="0" xfId="76" applyNumberFormat="1" applyFont="1"/>
    <xf numFmtId="0" fontId="0" fillId="0" borderId="0" xfId="76" applyNumberFormat="1" applyFont="1"/>
    <xf numFmtId="0" fontId="27" fillId="0" borderId="0" xfId="75" applyFont="1"/>
    <xf numFmtId="43" fontId="0" fillId="0" borderId="0" xfId="76" applyFont="1"/>
    <xf numFmtId="0" fontId="22" fillId="0" borderId="0" xfId="75"/>
    <xf numFmtId="165" fontId="0" fillId="4" borderId="0" xfId="76" applyNumberFormat="1" applyFont="1" applyFill="1"/>
    <xf numFmtId="0" fontId="0" fillId="4" borderId="0" xfId="76" applyNumberFormat="1" applyFont="1" applyFill="1"/>
    <xf numFmtId="14" fontId="0" fillId="0" borderId="0" xfId="1" applyNumberFormat="1" applyFont="1"/>
    <xf numFmtId="165" fontId="0" fillId="0" borderId="0" xfId="1" applyNumberFormat="1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wrapText="1"/>
    </xf>
    <xf numFmtId="165" fontId="0" fillId="0" borderId="0" xfId="0" applyNumberFormat="1"/>
    <xf numFmtId="0" fontId="4" fillId="0" borderId="0" xfId="45"/>
    <xf numFmtId="183" fontId="0" fillId="0" borderId="0" xfId="15" applyNumberFormat="1" applyFont="1"/>
    <xf numFmtId="0" fontId="16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80" fontId="16" fillId="0" borderId="0" xfId="0" applyNumberFormat="1" applyFont="1" applyFill="1" applyAlignment="1">
      <alignment vertical="center"/>
    </xf>
    <xf numFmtId="184" fontId="1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16" fillId="0" borderId="0" xfId="0" applyNumberFormat="1" applyFont="1" applyFill="1" applyAlignment="1">
      <alignment vertical="center"/>
    </xf>
    <xf numFmtId="1" fontId="0" fillId="0" borderId="0" xfId="0" applyNumberFormat="1"/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</cellXfs>
  <cellStyles count="80"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omma" xfId="1" builtinId="3"/>
    <cellStyle name="Comma [00]" xfId="11"/>
    <cellStyle name="Comma 12" xfId="12"/>
    <cellStyle name="Comma 2" xfId="13"/>
    <cellStyle name="Comma 2 2" xfId="14"/>
    <cellStyle name="Comma 2 3" xfId="74"/>
    <cellStyle name="Comma 3" xfId="15"/>
    <cellStyle name="Comma 4" xfId="16"/>
    <cellStyle name="Comma 5" xfId="17"/>
    <cellStyle name="Comma 6" xfId="18"/>
    <cellStyle name="Comma 7" xfId="76"/>
    <cellStyle name="Comma 8" xfId="79"/>
    <cellStyle name="Comma0" xfId="19"/>
    <cellStyle name="Couma_#B P&amp;L Evolution_BINV" xfId="20"/>
    <cellStyle name="Currency [00]" xfId="21"/>
    <cellStyle name="Currency0" xfId="22"/>
    <cellStyle name="Date" xfId="23"/>
    <cellStyle name="Date Short" xfId="24"/>
    <cellStyle name="Enter Currency (0)" xfId="25"/>
    <cellStyle name="Enter Currency (2)" xfId="26"/>
    <cellStyle name="Enter Units (0)" xfId="27"/>
    <cellStyle name="Enter Units (1)" xfId="28"/>
    <cellStyle name="Enter Units (2)" xfId="29"/>
    <cellStyle name="Fixed" xfId="30"/>
    <cellStyle name="Grey" xfId="31"/>
    <cellStyle name="Header1" xfId="32"/>
    <cellStyle name="Header2" xfId="33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78"/>
    <cellStyle name="Normal 12" xfId="41"/>
    <cellStyle name="Normal 2" xfId="42"/>
    <cellStyle name="Normal 2 2" xfId="43"/>
    <cellStyle name="Normal 2 2 2" xfId="44"/>
    <cellStyle name="Normal 3" xfId="45"/>
    <cellStyle name="Normal 3 2" xfId="46"/>
    <cellStyle name="Normal 3 2 2" xfId="47"/>
    <cellStyle name="Normal 3 3" xfId="48"/>
    <cellStyle name="Normal 4" xfId="49"/>
    <cellStyle name="Normal 5" xfId="50"/>
    <cellStyle name="Normal 6" xfId="51"/>
    <cellStyle name="Normal 7" xfId="52"/>
    <cellStyle name="Normal 8" xfId="73"/>
    <cellStyle name="Normal 9" xfId="75"/>
    <cellStyle name="Percent" xfId="2" builtinId="5"/>
    <cellStyle name="Percent [0]" xfId="53"/>
    <cellStyle name="Percent [00]" xfId="54"/>
    <cellStyle name="Percent [2]" xfId="55"/>
    <cellStyle name="Percent 10" xfId="56"/>
    <cellStyle name="Percent 2" xfId="57"/>
    <cellStyle name="Percent 2 2" xfId="58"/>
    <cellStyle name="Percent 3" xfId="59"/>
    <cellStyle name="Percent 4" xfId="60"/>
    <cellStyle name="Percent 5" xfId="61"/>
    <cellStyle name="Percent 6" xfId="62"/>
    <cellStyle name="Percent 7" xfId="63"/>
    <cellStyle name="Percent 8" xfId="77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Table Text" xfId="69"/>
    <cellStyle name="Text Indent A" xfId="70"/>
    <cellStyle name="Text Indent B" xfId="71"/>
    <cellStyle name="Text Indent C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growth, annual to Q3 2016'!$B$5</c:f>
              <c:strCache>
                <c:ptCount val="1"/>
                <c:pt idx="0">
                  <c:v>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2.7307206285731855E-3"/>
                  <c:y val="5.2685568455775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Q3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Q3 2016'!$B$6:$B$10</c:f>
              <c:numCache>
                <c:formatCode>0.0%</c:formatCode>
                <c:ptCount val="5"/>
                <c:pt idx="0">
                  <c:v>4.0924619330210854E-2</c:v>
                </c:pt>
                <c:pt idx="1">
                  <c:v>-4.8589635051586866E-3</c:v>
                </c:pt>
                <c:pt idx="2">
                  <c:v>1.2324901033553326E-2</c:v>
                </c:pt>
                <c:pt idx="3">
                  <c:v>3.4036242015365703E-2</c:v>
                </c:pt>
                <c:pt idx="4">
                  <c:v>2.6736549353565842E-2</c:v>
                </c:pt>
              </c:numCache>
            </c:numRef>
          </c:val>
        </c:ser>
        <c:ser>
          <c:idx val="1"/>
          <c:order val="1"/>
          <c:tx>
            <c:strRef>
              <c:f>'GDP growth, annual to Q3 2016'!$C$5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3.049853960918405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Q3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Q3 2016'!$C$6:$C$10</c:f>
              <c:numCache>
                <c:formatCode>0.0%</c:formatCode>
                <c:ptCount val="5"/>
                <c:pt idx="0">
                  <c:v>-4.3058873498728834E-2</c:v>
                </c:pt>
                <c:pt idx="1">
                  <c:v>2.9152264015961826E-2</c:v>
                </c:pt>
                <c:pt idx="2">
                  <c:v>2.5248626371854321E-4</c:v>
                </c:pt>
                <c:pt idx="3">
                  <c:v>2.5761495155394387E-2</c:v>
                </c:pt>
                <c:pt idx="4">
                  <c:v>1.7586483476326853E-2</c:v>
                </c:pt>
              </c:numCache>
            </c:numRef>
          </c:val>
        </c:ser>
        <c:ser>
          <c:idx val="2"/>
          <c:order val="2"/>
          <c:tx>
            <c:strRef>
              <c:f>'GDP growth, annual to Q3 2016'!$D$5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4.2034944437380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Q3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Q3 2016'!$D$6:$D$10</c:f>
              <c:numCache>
                <c:formatCode>0.0%</c:formatCode>
                <c:ptCount val="5"/>
                <c:pt idx="0">
                  <c:v>-6.6679856642818836E-2</c:v>
                </c:pt>
                <c:pt idx="1">
                  <c:v>-3.1611504494867715E-2</c:v>
                </c:pt>
                <c:pt idx="2">
                  <c:v>2.259625955177702E-3</c:v>
                </c:pt>
                <c:pt idx="3">
                  <c:v>1.4555085337156548E-2</c:v>
                </c:pt>
                <c:pt idx="4">
                  <c:v>1.2401912394062631E-2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282126592"/>
        <c:axId val="282300800"/>
      </c:barChart>
      <c:catAx>
        <c:axId val="2821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82300800"/>
        <c:crosses val="autoZero"/>
        <c:auto val="1"/>
        <c:lblAlgn val="ctr"/>
        <c:lblOffset val="100"/>
        <c:noMultiLvlLbl val="0"/>
      </c:catAx>
      <c:valAx>
        <c:axId val="282300800"/>
        <c:scaling>
          <c:orientation val="minMax"/>
          <c:max val="6.0000000000000012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2126592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'retrenchment data from CCMA'!$C$4:$C$5</c:f>
              <c:strCache>
                <c:ptCount val="1"/>
                <c:pt idx="0">
                  <c:v>2015 Q2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'retrenchment data from CCMA'!$B$6:$B$14</c:f>
              <c:strCache>
                <c:ptCount val="9"/>
                <c:pt idx="0">
                  <c:v>metal</c:v>
                </c:pt>
                <c:pt idx="1">
                  <c:v>food/beverages</c:v>
                </c:pt>
                <c:pt idx="2">
                  <c:v>clothing, textile,
 leather</c:v>
                </c:pt>
                <c:pt idx="3">
                  <c:v>wood and paper</c:v>
                </c:pt>
                <c:pt idx="4">
                  <c:v>unspecified</c:v>
                </c:pt>
                <c:pt idx="5">
                  <c:v>furniture</c:v>
                </c:pt>
                <c:pt idx="6">
                  <c:v>chemical</c:v>
                </c:pt>
                <c:pt idx="7">
                  <c:v>auto</c:v>
                </c:pt>
                <c:pt idx="8">
                  <c:v>recycling</c:v>
                </c:pt>
              </c:strCache>
            </c:strRef>
          </c:cat>
          <c:val>
            <c:numRef>
              <c:f>'retrenchment data from CCMA'!$C$6:$C$14</c:f>
              <c:numCache>
                <c:formatCode>_ * #,##0_ ;_ * \-#,##0_ ;_ * "-"??_ ;_ @_ </c:formatCode>
                <c:ptCount val="9"/>
                <c:pt idx="0">
                  <c:v>966</c:v>
                </c:pt>
                <c:pt idx="1">
                  <c:v>143</c:v>
                </c:pt>
                <c:pt idx="2">
                  <c:v>444</c:v>
                </c:pt>
                <c:pt idx="3">
                  <c:v>161</c:v>
                </c:pt>
                <c:pt idx="4">
                  <c:v>396</c:v>
                </c:pt>
                <c:pt idx="5">
                  <c:v>102</c:v>
                </c:pt>
                <c:pt idx="6">
                  <c:v>217</c:v>
                </c:pt>
                <c:pt idx="7">
                  <c:v>0</c:v>
                </c:pt>
                <c:pt idx="8">
                  <c:v>19</c:v>
                </c:pt>
              </c:numCache>
            </c:numRef>
          </c:val>
        </c:ser>
        <c:ser>
          <c:idx val="1"/>
          <c:order val="1"/>
          <c:tx>
            <c:strRef>
              <c:f>'retrenchment data from CCMA'!$D$4:$D$5</c:f>
              <c:strCache>
                <c:ptCount val="1"/>
                <c:pt idx="0">
                  <c:v>2015 Q3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'retrenchment data from CCMA'!$B$6:$B$14</c:f>
              <c:strCache>
                <c:ptCount val="9"/>
                <c:pt idx="0">
                  <c:v>metal</c:v>
                </c:pt>
                <c:pt idx="1">
                  <c:v>food/beverages</c:v>
                </c:pt>
                <c:pt idx="2">
                  <c:v>clothing, textile,
 leather</c:v>
                </c:pt>
                <c:pt idx="3">
                  <c:v>wood and paper</c:v>
                </c:pt>
                <c:pt idx="4">
                  <c:v>unspecified</c:v>
                </c:pt>
                <c:pt idx="5">
                  <c:v>furniture</c:v>
                </c:pt>
                <c:pt idx="6">
                  <c:v>chemical</c:v>
                </c:pt>
                <c:pt idx="7">
                  <c:v>auto</c:v>
                </c:pt>
                <c:pt idx="8">
                  <c:v>recycling</c:v>
                </c:pt>
              </c:strCache>
            </c:strRef>
          </c:cat>
          <c:val>
            <c:numRef>
              <c:f>'retrenchment data from CCMA'!$D$6:$D$14</c:f>
              <c:numCache>
                <c:formatCode>_ * #,##0_ ;_ * \-#,##0_ ;_ * "-"??_ ;_ @_ </c:formatCode>
                <c:ptCount val="9"/>
                <c:pt idx="0">
                  <c:v>1798</c:v>
                </c:pt>
                <c:pt idx="1">
                  <c:v>506</c:v>
                </c:pt>
                <c:pt idx="2">
                  <c:v>0</c:v>
                </c:pt>
                <c:pt idx="3">
                  <c:v>271</c:v>
                </c:pt>
                <c:pt idx="4">
                  <c:v>75</c:v>
                </c:pt>
                <c:pt idx="5">
                  <c:v>0</c:v>
                </c:pt>
                <c:pt idx="6">
                  <c:v>93</c:v>
                </c:pt>
                <c:pt idx="7">
                  <c:v>292</c:v>
                </c:pt>
                <c:pt idx="8">
                  <c:v>65</c:v>
                </c:pt>
              </c:numCache>
            </c:numRef>
          </c:val>
        </c:ser>
        <c:ser>
          <c:idx val="2"/>
          <c:order val="2"/>
          <c:tx>
            <c:strRef>
              <c:f>'retrenchment data from CCMA'!$E$4:$E$5</c:f>
              <c:strCache>
                <c:ptCount val="1"/>
                <c:pt idx="0">
                  <c:v>2015 Q4</c:v>
                </c:pt>
              </c:strCache>
            </c:strRef>
          </c:tx>
          <c:invertIfNegative val="0"/>
          <c:cat>
            <c:strRef>
              <c:f>'retrenchment data from CCMA'!$B$6:$B$14</c:f>
              <c:strCache>
                <c:ptCount val="9"/>
                <c:pt idx="0">
                  <c:v>metal</c:v>
                </c:pt>
                <c:pt idx="1">
                  <c:v>food/beverages</c:v>
                </c:pt>
                <c:pt idx="2">
                  <c:v>clothing, textile,
 leather</c:v>
                </c:pt>
                <c:pt idx="3">
                  <c:v>wood and paper</c:v>
                </c:pt>
                <c:pt idx="4">
                  <c:v>unspecified</c:v>
                </c:pt>
                <c:pt idx="5">
                  <c:v>furniture</c:v>
                </c:pt>
                <c:pt idx="6">
                  <c:v>chemical</c:v>
                </c:pt>
                <c:pt idx="7">
                  <c:v>auto</c:v>
                </c:pt>
                <c:pt idx="8">
                  <c:v>recycling</c:v>
                </c:pt>
              </c:strCache>
            </c:strRef>
          </c:cat>
          <c:val>
            <c:numRef>
              <c:f>'retrenchment data from CCMA'!$E$6:$E$14</c:f>
              <c:numCache>
                <c:formatCode>_ * #,##0_ ;_ * \-#,##0_ ;_ * "-"??_ ;_ @_ </c:formatCode>
                <c:ptCount val="9"/>
                <c:pt idx="0">
                  <c:v>701</c:v>
                </c:pt>
                <c:pt idx="1">
                  <c:v>210</c:v>
                </c:pt>
                <c:pt idx="2">
                  <c:v>96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56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'retrenchment data from CCMA'!$F$4:$F$5</c:f>
              <c:strCache>
                <c:ptCount val="1"/>
                <c:pt idx="0">
                  <c:v>2016 Q1</c:v>
                </c:pt>
              </c:strCache>
            </c:strRef>
          </c:tx>
          <c:invertIfNegative val="0"/>
          <c:cat>
            <c:strRef>
              <c:f>'retrenchment data from CCMA'!$B$6:$B$14</c:f>
              <c:strCache>
                <c:ptCount val="9"/>
                <c:pt idx="0">
                  <c:v>metal</c:v>
                </c:pt>
                <c:pt idx="1">
                  <c:v>food/beverages</c:v>
                </c:pt>
                <c:pt idx="2">
                  <c:v>clothing, textile,
 leather</c:v>
                </c:pt>
                <c:pt idx="3">
                  <c:v>wood and paper</c:v>
                </c:pt>
                <c:pt idx="4">
                  <c:v>unspecified</c:v>
                </c:pt>
                <c:pt idx="5">
                  <c:v>furniture</c:v>
                </c:pt>
                <c:pt idx="6">
                  <c:v>chemical</c:v>
                </c:pt>
                <c:pt idx="7">
                  <c:v>auto</c:v>
                </c:pt>
                <c:pt idx="8">
                  <c:v>recycling</c:v>
                </c:pt>
              </c:strCache>
            </c:strRef>
          </c:cat>
          <c:val>
            <c:numRef>
              <c:f>'retrenchment data from CCMA'!$F$6:$F$14</c:f>
              <c:numCache>
                <c:formatCode>_ * #,##0_ ;_ * \-#,##0_ ;_ * "-"??_ ;_ @_ </c:formatCode>
                <c:ptCount val="9"/>
                <c:pt idx="0">
                  <c:v>2308</c:v>
                </c:pt>
                <c:pt idx="1">
                  <c:v>60</c:v>
                </c:pt>
                <c:pt idx="2">
                  <c:v>614</c:v>
                </c:pt>
                <c:pt idx="3">
                  <c:v>324</c:v>
                </c:pt>
                <c:pt idx="4">
                  <c:v>124</c:v>
                </c:pt>
                <c:pt idx="5">
                  <c:v>440</c:v>
                </c:pt>
                <c:pt idx="6">
                  <c:v>21</c:v>
                </c:pt>
                <c:pt idx="7">
                  <c:v>0</c:v>
                </c:pt>
                <c:pt idx="8">
                  <c:v>64</c:v>
                </c:pt>
              </c:numCache>
            </c:numRef>
          </c:val>
        </c:ser>
        <c:ser>
          <c:idx val="4"/>
          <c:order val="4"/>
          <c:tx>
            <c:strRef>
              <c:f>'retrenchment data from CCMA'!$G$4:$G$5</c:f>
              <c:strCache>
                <c:ptCount val="1"/>
                <c:pt idx="0">
                  <c:v>2016 Q2</c:v>
                </c:pt>
              </c:strCache>
            </c:strRef>
          </c:tx>
          <c:invertIfNegative val="0"/>
          <c:cat>
            <c:strRef>
              <c:f>'retrenchment data from CCMA'!$B$6:$B$14</c:f>
              <c:strCache>
                <c:ptCount val="9"/>
                <c:pt idx="0">
                  <c:v>metal</c:v>
                </c:pt>
                <c:pt idx="1">
                  <c:v>food/beverages</c:v>
                </c:pt>
                <c:pt idx="2">
                  <c:v>clothing, textile,
 leather</c:v>
                </c:pt>
                <c:pt idx="3">
                  <c:v>wood and paper</c:v>
                </c:pt>
                <c:pt idx="4">
                  <c:v>unspecified</c:v>
                </c:pt>
                <c:pt idx="5">
                  <c:v>furniture</c:v>
                </c:pt>
                <c:pt idx="6">
                  <c:v>chemical</c:v>
                </c:pt>
                <c:pt idx="7">
                  <c:v>auto</c:v>
                </c:pt>
                <c:pt idx="8">
                  <c:v>recycling</c:v>
                </c:pt>
              </c:strCache>
            </c:strRef>
          </c:cat>
          <c:val>
            <c:numRef>
              <c:f>'retrenchment data from CCMA'!$G$6:$G$14</c:f>
              <c:numCache>
                <c:formatCode>_ * #,##0_ ;_ * \-#,##0_ ;_ * "-"??_ ;_ @_ </c:formatCode>
                <c:ptCount val="9"/>
                <c:pt idx="0">
                  <c:v>673</c:v>
                </c:pt>
                <c:pt idx="1">
                  <c:v>251</c:v>
                </c:pt>
                <c:pt idx="2">
                  <c:v>76</c:v>
                </c:pt>
                <c:pt idx="3">
                  <c:v>195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67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'retrenchment data from CCMA'!$H$4:$H$5</c:f>
              <c:strCache>
                <c:ptCount val="1"/>
                <c:pt idx="0">
                  <c:v>2016 Q3</c:v>
                </c:pt>
              </c:strCache>
            </c:strRef>
          </c:tx>
          <c:invertIfNegative val="0"/>
          <c:cat>
            <c:strRef>
              <c:f>'retrenchment data from CCMA'!$B$6:$B$14</c:f>
              <c:strCache>
                <c:ptCount val="9"/>
                <c:pt idx="0">
                  <c:v>metal</c:v>
                </c:pt>
                <c:pt idx="1">
                  <c:v>food/beverages</c:v>
                </c:pt>
                <c:pt idx="2">
                  <c:v>clothing, textile,
 leather</c:v>
                </c:pt>
                <c:pt idx="3">
                  <c:v>wood and paper</c:v>
                </c:pt>
                <c:pt idx="4">
                  <c:v>unspecified</c:v>
                </c:pt>
                <c:pt idx="5">
                  <c:v>furniture</c:v>
                </c:pt>
                <c:pt idx="6">
                  <c:v>chemical</c:v>
                </c:pt>
                <c:pt idx="7">
                  <c:v>auto</c:v>
                </c:pt>
                <c:pt idx="8">
                  <c:v>recycling</c:v>
                </c:pt>
              </c:strCache>
            </c:strRef>
          </c:cat>
          <c:val>
            <c:numRef>
              <c:f>'retrenchment data from CCMA'!$H$6:$H$14</c:f>
              <c:numCache>
                <c:formatCode>_ * #,##0_ ;_ * \-#,##0_ ;_ * "-"??_ ;_ @_ </c:formatCode>
                <c:ptCount val="9"/>
                <c:pt idx="0">
                  <c:v>213</c:v>
                </c:pt>
                <c:pt idx="1">
                  <c:v>274</c:v>
                </c:pt>
                <c:pt idx="2">
                  <c:v>140</c:v>
                </c:pt>
                <c:pt idx="3">
                  <c:v>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44489216"/>
        <c:axId val="244503296"/>
      </c:barChart>
      <c:catAx>
        <c:axId val="2444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44503296"/>
        <c:crosses val="autoZero"/>
        <c:auto val="1"/>
        <c:lblAlgn val="ctr"/>
        <c:lblOffset val="100"/>
        <c:noMultiLvlLbl val="0"/>
      </c:catAx>
      <c:valAx>
        <c:axId val="2445032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4489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'trade in constant rand'!$E$3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cat>
            <c:numRef>
              <c:f>'trade in constant rand'!$B$4:$B$30</c:f>
              <c:numCache>
                <c:formatCode>General</c:formatCode>
                <c:ptCount val="2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constant rand'!$E$4:$E$30</c:f>
              <c:numCache>
                <c:formatCode>_ * #,##0_ ;_ * \-#,##0_ ;_ * "-"??_ ;_ @_ </c:formatCode>
                <c:ptCount val="27"/>
                <c:pt idx="0">
                  <c:v>3.3472505221505129</c:v>
                </c:pt>
                <c:pt idx="1">
                  <c:v>20.949103422337497</c:v>
                </c:pt>
                <c:pt idx="2">
                  <c:v>19.499616047330324</c:v>
                </c:pt>
                <c:pt idx="3">
                  <c:v>38.964254938365464</c:v>
                </c:pt>
                <c:pt idx="4">
                  <c:v>12.384930898012048</c:v>
                </c:pt>
                <c:pt idx="5">
                  <c:v>22.460372425142854</c:v>
                </c:pt>
                <c:pt idx="6">
                  <c:v>17.106948400400853</c:v>
                </c:pt>
                <c:pt idx="7">
                  <c:v>5.5331230411395351</c:v>
                </c:pt>
                <c:pt idx="8">
                  <c:v>-9.361638221829546</c:v>
                </c:pt>
                <c:pt idx="9">
                  <c:v>-6.074898298784615</c:v>
                </c:pt>
                <c:pt idx="10">
                  <c:v>-17.274301720583413</c:v>
                </c:pt>
                <c:pt idx="11">
                  <c:v>-14.329533773015999</c:v>
                </c:pt>
                <c:pt idx="12">
                  <c:v>-25.552147600094635</c:v>
                </c:pt>
                <c:pt idx="13">
                  <c:v>-16.385389917285714</c:v>
                </c:pt>
                <c:pt idx="14">
                  <c:v>-31.710575085057254</c:v>
                </c:pt>
                <c:pt idx="15">
                  <c:v>-7.6527966139810246</c:v>
                </c:pt>
                <c:pt idx="16">
                  <c:v>-26.767263352484818</c:v>
                </c:pt>
                <c:pt idx="17">
                  <c:v>-19.517958969248859</c:v>
                </c:pt>
                <c:pt idx="18">
                  <c:v>-24.988209471499999</c:v>
                </c:pt>
                <c:pt idx="19">
                  <c:v>-20.639614514199998</c:v>
                </c:pt>
                <c:pt idx="20">
                  <c:v>-31.90340452838992</c:v>
                </c:pt>
                <c:pt idx="21">
                  <c:v>6.9606148148563962</c:v>
                </c:pt>
                <c:pt idx="22">
                  <c:v>-14.789575275813952</c:v>
                </c:pt>
                <c:pt idx="23">
                  <c:v>-15.542652272869006</c:v>
                </c:pt>
                <c:pt idx="24">
                  <c:v>-18.489754363367719</c:v>
                </c:pt>
                <c:pt idx="25">
                  <c:v>30.377063320000001</c:v>
                </c:pt>
                <c:pt idx="26">
                  <c:v>-1.5976013983151915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89799552"/>
        <c:axId val="85881600"/>
      </c:barChart>
      <c:lineChart>
        <c:grouping val="standard"/>
        <c:varyColors val="0"/>
        <c:ser>
          <c:idx val="0"/>
          <c:order val="0"/>
          <c:tx>
            <c:strRef>
              <c:f>'trade in constant rand'!$C$3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'trade in constant rand'!$B$4:$B$30</c:f>
              <c:numCache>
                <c:formatCode>General</c:formatCode>
                <c:ptCount val="2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constant rand'!$C$4:$C$30</c:f>
              <c:numCache>
                <c:formatCode>_ * #,##0_ ;_ * \-#,##0_ ;_ * "-"??_ ;_ @_ </c:formatCode>
                <c:ptCount val="27"/>
                <c:pt idx="0">
                  <c:v>202.44338184796345</c:v>
                </c:pt>
                <c:pt idx="1">
                  <c:v>225.68480484693748</c:v>
                </c:pt>
                <c:pt idx="2">
                  <c:v>242.41464317165614</c:v>
                </c:pt>
                <c:pt idx="3">
                  <c:v>249.42383959401789</c:v>
                </c:pt>
                <c:pt idx="4">
                  <c:v>234.05439982153013</c:v>
                </c:pt>
                <c:pt idx="5">
                  <c:v>250.32028752124998</c:v>
                </c:pt>
                <c:pt idx="6">
                  <c:v>272.51298643011938</c:v>
                </c:pt>
                <c:pt idx="7">
                  <c:v>279.01699189786046</c:v>
                </c:pt>
                <c:pt idx="8">
                  <c:v>246.44226355885226</c:v>
                </c:pt>
                <c:pt idx="9">
                  <c:v>253.04130899970153</c:v>
                </c:pt>
                <c:pt idx="10">
                  <c:v>254.98150715880485</c:v>
                </c:pt>
                <c:pt idx="11">
                  <c:v>260.09648694720897</c:v>
                </c:pt>
                <c:pt idx="12">
                  <c:v>246.29581978928488</c:v>
                </c:pt>
                <c:pt idx="13">
                  <c:v>271.18901198451312</c:v>
                </c:pt>
                <c:pt idx="14">
                  <c:v>285.4243606492758</c:v>
                </c:pt>
                <c:pt idx="15">
                  <c:v>288.08654411933395</c:v>
                </c:pt>
                <c:pt idx="16">
                  <c:v>274.29690518101376</c:v>
                </c:pt>
                <c:pt idx="17">
                  <c:v>264.92055259014307</c:v>
                </c:pt>
                <c:pt idx="18">
                  <c:v>282.70811702980001</c:v>
                </c:pt>
                <c:pt idx="19">
                  <c:v>287.64556430389996</c:v>
                </c:pt>
                <c:pt idx="20">
                  <c:v>256.83348435934215</c:v>
                </c:pt>
                <c:pt idx="21">
                  <c:v>278.24291289928976</c:v>
                </c:pt>
                <c:pt idx="22">
                  <c:v>284.76641768760464</c:v>
                </c:pt>
                <c:pt idx="23">
                  <c:v>277.94350012775084</c:v>
                </c:pt>
                <c:pt idx="24">
                  <c:v>258.98186151810398</c:v>
                </c:pt>
                <c:pt idx="25">
                  <c:v>301.386441623</c:v>
                </c:pt>
                <c:pt idx="26">
                  <c:v>279.60693542868484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'trade in constant rand'!$D$3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'trade in constant rand'!$B$4:$B$30</c:f>
              <c:numCache>
                <c:formatCode>General</c:formatCode>
                <c:ptCount val="2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constant rand'!$D$4:$D$30</c:f>
              <c:numCache>
                <c:formatCode>_ * #,##0_ ;_ * \-#,##0_ ;_ * "-"??_ ;_ @_ </c:formatCode>
                <c:ptCount val="27"/>
                <c:pt idx="0">
                  <c:v>199.09613132581296</c:v>
                </c:pt>
                <c:pt idx="1">
                  <c:v>204.73570142459999</c:v>
                </c:pt>
                <c:pt idx="2">
                  <c:v>222.9150271243258</c:v>
                </c:pt>
                <c:pt idx="3">
                  <c:v>210.45958465565246</c:v>
                </c:pt>
                <c:pt idx="4">
                  <c:v>221.66946892351808</c:v>
                </c:pt>
                <c:pt idx="5">
                  <c:v>227.85991509610713</c:v>
                </c:pt>
                <c:pt idx="6">
                  <c:v>255.40603802971853</c:v>
                </c:pt>
                <c:pt idx="7">
                  <c:v>273.48386885672096</c:v>
                </c:pt>
                <c:pt idx="8">
                  <c:v>255.80390178068183</c:v>
                </c:pt>
                <c:pt idx="9">
                  <c:v>259.11620729848619</c:v>
                </c:pt>
                <c:pt idx="10">
                  <c:v>272.25580887938821</c:v>
                </c:pt>
                <c:pt idx="11">
                  <c:v>274.42602072022498</c:v>
                </c:pt>
                <c:pt idx="12">
                  <c:v>271.84796738937951</c:v>
                </c:pt>
                <c:pt idx="13">
                  <c:v>287.57440190179886</c:v>
                </c:pt>
                <c:pt idx="14">
                  <c:v>317.134935734333</c:v>
                </c:pt>
                <c:pt idx="15">
                  <c:v>295.73934073331498</c:v>
                </c:pt>
                <c:pt idx="16">
                  <c:v>301.06416853349862</c:v>
                </c:pt>
                <c:pt idx="17">
                  <c:v>284.43851155939194</c:v>
                </c:pt>
                <c:pt idx="18">
                  <c:v>307.69632650129995</c:v>
                </c:pt>
                <c:pt idx="19">
                  <c:v>308.28517881810001</c:v>
                </c:pt>
                <c:pt idx="20">
                  <c:v>288.73688888773211</c:v>
                </c:pt>
                <c:pt idx="21">
                  <c:v>271.28229808443342</c:v>
                </c:pt>
                <c:pt idx="22">
                  <c:v>299.55599296341859</c:v>
                </c:pt>
                <c:pt idx="23">
                  <c:v>293.48615240061986</c:v>
                </c:pt>
                <c:pt idx="24">
                  <c:v>277.47161588147173</c:v>
                </c:pt>
                <c:pt idx="25">
                  <c:v>271.00937830300001</c:v>
                </c:pt>
                <c:pt idx="26">
                  <c:v>281.20453682700003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99552"/>
        <c:axId val="85881600"/>
      </c:lineChart>
      <c:catAx>
        <c:axId val="2897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85881600"/>
        <c:crosses val="autoZero"/>
        <c:auto val="1"/>
        <c:lblAlgn val="ctr"/>
        <c:lblOffset val="100"/>
        <c:noMultiLvlLbl val="0"/>
      </c:catAx>
      <c:valAx>
        <c:axId val="8588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billions of constant (2016)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9799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'trade in USD'!$D$3</c:f>
              <c:strCache>
                <c:ptCount val="1"/>
                <c:pt idx="0">
                  <c:v>balance of trade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val>
            <c:numRef>
              <c:f>'trade in USD'!$D$4:$D$30</c:f>
              <c:numCache>
                <c:formatCode>_ * #,##0.0_ ;_ * \-#,##0.0_ ;_ * "-"??_ ;_ @_ </c:formatCode>
                <c:ptCount val="27"/>
                <c:pt idx="0">
                  <c:v>0.32909023050665809</c:v>
                </c:pt>
                <c:pt idx="1">
                  <c:v>1.9822101035649444</c:v>
                </c:pt>
                <c:pt idx="2">
                  <c:v>1.9388828290233446</c:v>
                </c:pt>
                <c:pt idx="3">
                  <c:v>4.1332554413877372</c:v>
                </c:pt>
                <c:pt idx="4">
                  <c:v>1.3209867054295712</c:v>
                </c:pt>
                <c:pt idx="5">
                  <c:v>2.5057025187037532</c:v>
                </c:pt>
                <c:pt idx="6">
                  <c:v>1.8001092441961895</c:v>
                </c:pt>
                <c:pt idx="7">
                  <c:v>0.51055087520503939</c:v>
                </c:pt>
                <c:pt idx="8">
                  <c:v>-0.91362625376013273</c:v>
                </c:pt>
                <c:pt idx="9">
                  <c:v>-0.62212224730876642</c:v>
                </c:pt>
                <c:pt idx="10">
                  <c:v>-1.6911193898585495</c:v>
                </c:pt>
                <c:pt idx="11">
                  <c:v>-1.358852892040602</c:v>
                </c:pt>
                <c:pt idx="12">
                  <c:v>-2.4327013406674522</c:v>
                </c:pt>
                <c:pt idx="13">
                  <c:v>-1.4934454124751069</c:v>
                </c:pt>
                <c:pt idx="14">
                  <c:v>-2.7198077036411741</c:v>
                </c:pt>
                <c:pt idx="15">
                  <c:v>-0.67754334260453852</c:v>
                </c:pt>
                <c:pt idx="16">
                  <c:v>-2.2061061259686587</c:v>
                </c:pt>
                <c:pt idx="17">
                  <c:v>-1.671326614380729</c:v>
                </c:pt>
                <c:pt idx="18">
                  <c:v>-2.1235366174122143</c:v>
                </c:pt>
                <c:pt idx="19">
                  <c:v>-1.7186295182588296</c:v>
                </c:pt>
                <c:pt idx="20">
                  <c:v>-2.5597278970560264</c:v>
                </c:pt>
                <c:pt idx="21">
                  <c:v>0.53749753240680143</c:v>
                </c:pt>
                <c:pt idx="22">
                  <c:v>-1.0859347742431265</c:v>
                </c:pt>
                <c:pt idx="23">
                  <c:v>-1.1527301106947769</c:v>
                </c:pt>
                <c:pt idx="24">
                  <c:v>-1.1046819752916486</c:v>
                </c:pt>
                <c:pt idx="25">
                  <c:v>1.9926415135647186</c:v>
                </c:pt>
                <c:pt idx="26">
                  <c:v>-0.12884422601188206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97208960"/>
        <c:axId val="97215232"/>
      </c:barChart>
      <c:lineChart>
        <c:grouping val="standard"/>
        <c:varyColors val="0"/>
        <c:ser>
          <c:idx val="0"/>
          <c:order val="0"/>
          <c:tx>
            <c:strRef>
              <c:f>'trade in USD'!$B$3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'trade in USD'!$A$4:$A$30</c:f>
              <c:numCache>
                <c:formatCode>General</c:formatCode>
                <c:ptCount val="2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USD'!$B$4:$B$30</c:f>
              <c:numCache>
                <c:formatCode>_ * #,##0.0_ ;_ * \-#,##0.0_ ;_ * "-"??_ ;_ @_ </c:formatCode>
                <c:ptCount val="27"/>
                <c:pt idx="0">
                  <c:v>19.368691621721229</c:v>
                </c:pt>
                <c:pt idx="1">
                  <c:v>21.546967135297976</c:v>
                </c:pt>
                <c:pt idx="2">
                  <c:v>24.032575984881944</c:v>
                </c:pt>
                <c:pt idx="3">
                  <c:v>26.382828422020843</c:v>
                </c:pt>
                <c:pt idx="4">
                  <c:v>25.01018600330173</c:v>
                </c:pt>
                <c:pt idx="5">
                  <c:v>27.882332621408146</c:v>
                </c:pt>
                <c:pt idx="6">
                  <c:v>29.345397295082392</c:v>
                </c:pt>
                <c:pt idx="7">
                  <c:v>26.706967031747865</c:v>
                </c:pt>
                <c:pt idx="8">
                  <c:v>25.242421138681582</c:v>
                </c:pt>
                <c:pt idx="9">
                  <c:v>24.837413165719575</c:v>
                </c:pt>
                <c:pt idx="10">
                  <c:v>24.984551050221519</c:v>
                </c:pt>
                <c:pt idx="11">
                  <c:v>24.496352843291824</c:v>
                </c:pt>
                <c:pt idx="12">
                  <c:v>23.092457928446709</c:v>
                </c:pt>
                <c:pt idx="13">
                  <c:v>24.088625357375207</c:v>
                </c:pt>
                <c:pt idx="14">
                  <c:v>24.523864261088345</c:v>
                </c:pt>
                <c:pt idx="15">
                  <c:v>24.495866403456354</c:v>
                </c:pt>
                <c:pt idx="16">
                  <c:v>22.466730569677559</c:v>
                </c:pt>
                <c:pt idx="17">
                  <c:v>22.581944984961499</c:v>
                </c:pt>
                <c:pt idx="18">
                  <c:v>23.874515539709407</c:v>
                </c:pt>
                <c:pt idx="19">
                  <c:v>23.332069245686078</c:v>
                </c:pt>
                <c:pt idx="20">
                  <c:v>20.233767751432907</c:v>
                </c:pt>
                <c:pt idx="21">
                  <c:v>21.648657954170549</c:v>
                </c:pt>
                <c:pt idx="22">
                  <c:v>20.875076627246987</c:v>
                </c:pt>
                <c:pt idx="23">
                  <c:v>18.770149683074877</c:v>
                </c:pt>
                <c:pt idx="24">
                  <c:v>16.138315641563988</c:v>
                </c:pt>
                <c:pt idx="25">
                  <c:v>20.055442194260287</c:v>
                </c:pt>
                <c:pt idx="26">
                  <c:v>19.88683394281194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'trade in USD'!$C$3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'trade in USD'!$A$4:$A$30</c:f>
              <c:numCache>
                <c:formatCode>General</c:formatCode>
                <c:ptCount val="2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USD'!$C$4:$C$30</c:f>
              <c:numCache>
                <c:formatCode>_ * #,##0.0_ ;_ * \-#,##0.0_ ;_ * "-"??_ ;_ @_ </c:formatCode>
                <c:ptCount val="27"/>
                <c:pt idx="0">
                  <c:v>19.039601391214571</c:v>
                </c:pt>
                <c:pt idx="1">
                  <c:v>19.564757031733031</c:v>
                </c:pt>
                <c:pt idx="2">
                  <c:v>22.093693155858599</c:v>
                </c:pt>
                <c:pt idx="3">
                  <c:v>22.249572980633104</c:v>
                </c:pt>
                <c:pt idx="4">
                  <c:v>23.689199297872158</c:v>
                </c:pt>
                <c:pt idx="5">
                  <c:v>25.376630102704389</c:v>
                </c:pt>
                <c:pt idx="6">
                  <c:v>27.545288050886207</c:v>
                </c:pt>
                <c:pt idx="7">
                  <c:v>26.196416156542831</c:v>
                </c:pt>
                <c:pt idx="8">
                  <c:v>26.156047392441714</c:v>
                </c:pt>
                <c:pt idx="9">
                  <c:v>25.459535413028341</c:v>
                </c:pt>
                <c:pt idx="10">
                  <c:v>26.675670440080069</c:v>
                </c:pt>
                <c:pt idx="11">
                  <c:v>25.855205735332426</c:v>
                </c:pt>
                <c:pt idx="12">
                  <c:v>25.525159269114162</c:v>
                </c:pt>
                <c:pt idx="13">
                  <c:v>25.582070769850311</c:v>
                </c:pt>
                <c:pt idx="14">
                  <c:v>27.243671964729515</c:v>
                </c:pt>
                <c:pt idx="15">
                  <c:v>25.173409746060898</c:v>
                </c:pt>
                <c:pt idx="16">
                  <c:v>24.672836695646218</c:v>
                </c:pt>
                <c:pt idx="17">
                  <c:v>24.253271599342224</c:v>
                </c:pt>
                <c:pt idx="18">
                  <c:v>25.99805215712162</c:v>
                </c:pt>
                <c:pt idx="19">
                  <c:v>25.050698763944908</c:v>
                </c:pt>
                <c:pt idx="20">
                  <c:v>22.793495648488932</c:v>
                </c:pt>
                <c:pt idx="21">
                  <c:v>21.111160421763749</c:v>
                </c:pt>
                <c:pt idx="22">
                  <c:v>21.961011401490115</c:v>
                </c:pt>
                <c:pt idx="23">
                  <c:v>19.922879793769653</c:v>
                </c:pt>
                <c:pt idx="24">
                  <c:v>17.242997616855632</c:v>
                </c:pt>
                <c:pt idx="25">
                  <c:v>18.062800680695567</c:v>
                </c:pt>
                <c:pt idx="26">
                  <c:v>20.015678168823822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08960"/>
        <c:axId val="97215232"/>
      </c:lineChart>
      <c:catAx>
        <c:axId val="972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97215232"/>
        <c:crosses val="autoZero"/>
        <c:auto val="1"/>
        <c:lblAlgn val="ctr"/>
        <c:lblOffset val="100"/>
        <c:noMultiLvlLbl val="0"/>
      </c:catAx>
      <c:valAx>
        <c:axId val="9721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billions of current</a:t>
                </a:r>
                <a:r>
                  <a:rPr lang="en-US" sz="1800" baseline="0"/>
                  <a:t> </a:t>
                </a:r>
                <a:r>
                  <a:rPr lang="en-US" sz="1800"/>
                  <a:t>(2016) US Dollars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7208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Current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'exports in rand &amp; USD by sector'!$C$9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sector'!$C$10:$C$12</c:f>
              <c:numCache>
                <c:formatCode>_ * #,##0.0_ ;_ * \-#,##0.0_ ;_ * "-"??_ ;_ @_ </c:formatCode>
                <c:ptCount val="3"/>
                <c:pt idx="0">
                  <c:v>1.2115171805180072</c:v>
                </c:pt>
                <c:pt idx="1">
                  <c:v>10.429912171342925</c:v>
                </c:pt>
                <c:pt idx="2">
                  <c:v>10.018448220314054</c:v>
                </c:pt>
              </c:numCache>
            </c:numRef>
          </c:val>
        </c:ser>
        <c:ser>
          <c:idx val="1"/>
          <c:order val="1"/>
          <c:tx>
            <c:strRef>
              <c:f>'exports in rand &amp; USD by sector'!$D$9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sector'!$D$10:$D$12</c:f>
              <c:numCache>
                <c:formatCode>_ * #,##0.0_ ;_ * \-#,##0.0_ ;_ * "-"??_ ;_ @_ </c:formatCode>
                <c:ptCount val="3"/>
                <c:pt idx="0">
                  <c:v>1.2685404313026831</c:v>
                </c:pt>
                <c:pt idx="1">
                  <c:v>12.442723429148829</c:v>
                </c:pt>
                <c:pt idx="2">
                  <c:v>10.622769697130853</c:v>
                </c:pt>
              </c:numCache>
            </c:numRef>
          </c:val>
        </c:ser>
        <c:ser>
          <c:idx val="2"/>
          <c:order val="2"/>
          <c:tx>
            <c:strRef>
              <c:f>'exports in rand &amp; USD by sector'!$E$9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sector'!$E$10:$E$12</c:f>
              <c:numCache>
                <c:formatCode>_ * #,##0.0_ ;_ * \-#,##0.0_ ;_ * "-"??_ ;_ @_ </c:formatCode>
                <c:ptCount val="3"/>
                <c:pt idx="0">
                  <c:v>1.2027565713181294</c:v>
                </c:pt>
                <c:pt idx="1">
                  <c:v>10.396235987630462</c:v>
                </c:pt>
                <c:pt idx="2">
                  <c:v>10.091007924236568</c:v>
                </c:pt>
              </c:numCache>
            </c:numRef>
          </c:val>
        </c:ser>
        <c:ser>
          <c:idx val="3"/>
          <c:order val="3"/>
          <c:tx>
            <c:strRef>
              <c:f>'exports in rand &amp; USD by sector'!$F$9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sector'!$F$10:$F$12</c:f>
              <c:numCache>
                <c:formatCode>_ * #,##0.0_ ;_ * \-#,##0.0_ ;_ * "-"??_ ;_ @_ </c:formatCode>
                <c:ptCount val="3"/>
                <c:pt idx="0">
                  <c:v>1.4513372733647203</c:v>
                </c:pt>
                <c:pt idx="1">
                  <c:v>10.275358108784934</c:v>
                </c:pt>
                <c:pt idx="2">
                  <c:v>10.35684663928679</c:v>
                </c:pt>
              </c:numCache>
            </c:numRef>
          </c:val>
        </c:ser>
        <c:ser>
          <c:idx val="4"/>
          <c:order val="4"/>
          <c:tx>
            <c:strRef>
              <c:f>'exports in rand &amp; USD by sector'!$G$9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sector'!$G$10:$G$12</c:f>
              <c:numCache>
                <c:formatCode>_ * #,##0.0_ ;_ * \-#,##0.0_ ;_ * "-"??_ ;_ @_ </c:formatCode>
                <c:ptCount val="3"/>
                <c:pt idx="0">
                  <c:v>1.6264858942755411</c:v>
                </c:pt>
                <c:pt idx="1">
                  <c:v>8.1167716607322191</c:v>
                </c:pt>
                <c:pt idx="2">
                  <c:v>12.175559207523056</c:v>
                </c:pt>
              </c:numCache>
            </c:numRef>
          </c:val>
        </c:ser>
        <c:ser>
          <c:idx val="5"/>
          <c:order val="5"/>
          <c:tx>
            <c:strRef>
              <c:f>'exports in rand &amp; USD by sector'!$H$9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sector'!$H$10:$H$12</c:f>
              <c:numCache>
                <c:formatCode>_ * #,##0.0_ ;_ * \-#,##0.0_ ;_ * "-"??_ ;_ @_ </c:formatCode>
                <c:ptCount val="3"/>
                <c:pt idx="0">
                  <c:v>1.5391468082716906</c:v>
                </c:pt>
                <c:pt idx="1">
                  <c:v>7.6703351912112119</c:v>
                </c:pt>
                <c:pt idx="2">
                  <c:v>10.535739863043457</c:v>
                </c:pt>
              </c:numCache>
            </c:numRef>
          </c:val>
        </c:ser>
        <c:ser>
          <c:idx val="6"/>
          <c:order val="6"/>
          <c:tx>
            <c:strRef>
              <c:f>'exports in rand &amp; USD by sector'!$I$9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sector'!$I$10:$I$12</c:f>
              <c:numCache>
                <c:formatCode>_ * #,##0.0_ ;_ * \-#,##0.0_ ;_ * "-"??_ ;_ @_ </c:formatCode>
                <c:ptCount val="3"/>
                <c:pt idx="0">
                  <c:v>1.6892712117973927</c:v>
                </c:pt>
                <c:pt idx="1">
                  <c:v>7.4144760276412338</c:v>
                </c:pt>
                <c:pt idx="2">
                  <c:v>10.85734843627556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97282304"/>
        <c:axId val="97284096"/>
      </c:barChart>
      <c:catAx>
        <c:axId val="972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97284096"/>
        <c:crosses val="autoZero"/>
        <c:auto val="1"/>
        <c:lblAlgn val="ctr"/>
        <c:lblOffset val="100"/>
        <c:noMultiLvlLbl val="0"/>
      </c:catAx>
      <c:valAx>
        <c:axId val="972840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728230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Constant (2016)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'exports in rand &amp; USD by sector'!$C$4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sector'!$C$5:$C$7</c:f>
              <c:numCache>
                <c:formatCode>_ * #,##0.0_ ;_ * \-#,##0.0_ ;_ * "-"??_ ;_ @_ </c:formatCode>
                <c:ptCount val="3"/>
                <c:pt idx="0">
                  <c:v>12.012902818489291</c:v>
                </c:pt>
                <c:pt idx="1">
                  <c:v>103.418691319053</c:v>
                </c:pt>
                <c:pt idx="2">
                  <c:v>99.338785118376549</c:v>
                </c:pt>
              </c:numCache>
            </c:numRef>
          </c:val>
        </c:ser>
        <c:ser>
          <c:idx val="1"/>
          <c:order val="1"/>
          <c:tx>
            <c:strRef>
              <c:f>'exports in rand &amp; USD by sector'!$D$4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sector'!$D$5:$D$7</c:f>
              <c:numCache>
                <c:formatCode>_ * #,##0.0_ ;_ * \-#,##0.0_ ;_ * "-"??_ ;_ @_ </c:formatCode>
                <c:ptCount val="3"/>
                <c:pt idx="0">
                  <c:v>12.53172537313433</c:v>
                </c:pt>
                <c:pt idx="1">
                  <c:v>122.91984477611939</c:v>
                </c:pt>
                <c:pt idx="2">
                  <c:v>104.94078805970149</c:v>
                </c:pt>
              </c:numCache>
            </c:numRef>
          </c:val>
        </c:ser>
        <c:ser>
          <c:idx val="2"/>
          <c:order val="2"/>
          <c:tx>
            <c:strRef>
              <c:f>'exports in rand &amp; USD by sector'!$E$4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sector'!$E$5:$E$7</c:f>
              <c:numCache>
                <c:formatCode>_ * #,##0.0_ ;_ * \-#,##0.0_ ;_ * "-"??_ ;_ @_ </c:formatCode>
                <c:ptCount val="3"/>
                <c:pt idx="0">
                  <c:v>12.40333751263903</c:v>
                </c:pt>
                <c:pt idx="1">
                  <c:v>107.21040889787665</c:v>
                </c:pt>
                <c:pt idx="2">
                  <c:v>104.062767239636</c:v>
                </c:pt>
              </c:numCache>
            </c:numRef>
          </c:val>
        </c:ser>
        <c:ser>
          <c:idx val="3"/>
          <c:order val="3"/>
          <c:tx>
            <c:strRef>
              <c:f>'exports in rand &amp; USD by sector'!$F$4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sector'!$F$5:$F$7</c:f>
              <c:numCache>
                <c:formatCode>_ * #,##0.0_ ;_ * \-#,##0.0_ ;_ * "-"??_ ;_ @_ </c:formatCode>
                <c:ptCount val="3"/>
                <c:pt idx="0">
                  <c:v>17.032517557251907</c:v>
                </c:pt>
                <c:pt idx="1">
                  <c:v>120.5889358778626</c:v>
                </c:pt>
                <c:pt idx="2">
                  <c:v>121.54526412213741</c:v>
                </c:pt>
              </c:numCache>
            </c:numRef>
          </c:val>
        </c:ser>
        <c:ser>
          <c:idx val="4"/>
          <c:order val="4"/>
          <c:tx>
            <c:strRef>
              <c:f>'exports in rand &amp; USD by sector'!$G$4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sector'!$G$5:$G$7</c:f>
              <c:numCache>
                <c:formatCode>_ * #,##0.0_ ;_ * \-#,##0.0_ ;_ * "-"??_ ;_ @_ </c:formatCode>
                <c:ptCount val="3"/>
                <c:pt idx="0">
                  <c:v>19.772934054054055</c:v>
                </c:pt>
                <c:pt idx="1">
                  <c:v>98.674320720720715</c:v>
                </c:pt>
                <c:pt idx="2">
                  <c:v>148.0163646846847</c:v>
                </c:pt>
              </c:numCache>
            </c:numRef>
          </c:val>
        </c:ser>
        <c:ser>
          <c:idx val="5"/>
          <c:order val="5"/>
          <c:tx>
            <c:strRef>
              <c:f>'exports in rand &amp; USD by sector'!$H$4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sector'!$H$5:$H$7</c:f>
              <c:numCache>
                <c:formatCode>_ * #,##0.0_ ;_ * \-#,##0.0_ ;_ * "-"??_ ;_ @_ </c:formatCode>
                <c:ptCount val="3"/>
                <c:pt idx="0">
                  <c:v>22.230224978466843</c:v>
                </c:pt>
                <c:pt idx="1">
                  <c:v>110.78428389319552</c:v>
                </c:pt>
                <c:pt idx="2">
                  <c:v>152.16993350559861</c:v>
                </c:pt>
              </c:numCache>
            </c:numRef>
          </c:val>
        </c:ser>
        <c:ser>
          <c:idx val="6"/>
          <c:order val="6"/>
          <c:tx>
            <c:strRef>
              <c:f>'exports in rand &amp; USD by sector'!$I$4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sector'!$I$5:$I$7</c:f>
              <c:numCache>
                <c:formatCode>_ * #,##0.0_ ;_ * \-#,##0.0_ ;_ * "-"??_ ;_ @_ </c:formatCode>
                <c:ptCount val="3"/>
                <c:pt idx="0">
                  <c:v>23.712300000000003</c:v>
                </c:pt>
                <c:pt idx="1">
                  <c:v>104.077</c:v>
                </c:pt>
                <c:pt idx="2">
                  <c:v>152.40460000000004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97305728"/>
        <c:axId val="97307264"/>
      </c:barChart>
      <c:catAx>
        <c:axId val="973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97307264"/>
        <c:crosses val="autoZero"/>
        <c:auto val="1"/>
        <c:lblAlgn val="ctr"/>
        <c:lblOffset val="100"/>
        <c:noMultiLvlLbl val="0"/>
      </c:catAx>
      <c:valAx>
        <c:axId val="973072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730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Current</a:t>
            </a:r>
            <a:r>
              <a:rPr lang="en-ZA" sz="1800" baseline="0"/>
              <a:t> U.S. dollars</a:t>
            </a:r>
            <a:endParaRPr lang="en-ZA" sz="18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'imports in rand &amp; USD by sector'!$C$10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sector'!$C$11:$C$13</c:f>
              <c:numCache>
                <c:formatCode>_ * #,##0.0_ ;_ * \-#,##0.0_ ;_ * "-"??_ ;_ @_ </c:formatCode>
                <c:ptCount val="3"/>
                <c:pt idx="0">
                  <c:v>0.71530627967894211</c:v>
                </c:pt>
                <c:pt idx="1">
                  <c:v>4.5614730560730647</c:v>
                </c:pt>
                <c:pt idx="2">
                  <c:v>16.238257994929189</c:v>
                </c:pt>
              </c:numCache>
            </c:numRef>
          </c:val>
        </c:ser>
        <c:ser>
          <c:idx val="1"/>
          <c:order val="1"/>
          <c:tx>
            <c:strRef>
              <c:f>'imports in rand &amp; USD by sector'!$D$10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sector'!$D$11:$D$13</c:f>
              <c:numCache>
                <c:formatCode>_ * #,##0.0_ ;_ * \-#,##0.0_ ;_ * "-"??_ ;_ @_ </c:formatCode>
                <c:ptCount val="3"/>
                <c:pt idx="0">
                  <c:v>0.93281835828436199</c:v>
                </c:pt>
                <c:pt idx="1">
                  <c:v>5.5611588268141574</c:v>
                </c:pt>
                <c:pt idx="2">
                  <c:v>18.370622490493787</c:v>
                </c:pt>
              </c:numCache>
            </c:numRef>
          </c:val>
        </c:ser>
        <c:ser>
          <c:idx val="2"/>
          <c:order val="2"/>
          <c:tx>
            <c:strRef>
              <c:f>'imports in rand &amp; USD by sector'!$E$10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sector'!$E$11:$E$13</c:f>
              <c:numCache>
                <c:formatCode>_ * #,##0.0_ ;_ * \-#,##0.0_ ;_ * "-"??_ ;_ @_ </c:formatCode>
                <c:ptCount val="3"/>
                <c:pt idx="0">
                  <c:v>1.0027541553923465</c:v>
                </c:pt>
                <c:pt idx="1">
                  <c:v>5.8525077309625058</c:v>
                </c:pt>
                <c:pt idx="2">
                  <c:v>18.513154715887129</c:v>
                </c:pt>
              </c:numCache>
            </c:numRef>
          </c:val>
        </c:ser>
        <c:ser>
          <c:idx val="3"/>
          <c:order val="3"/>
          <c:tx>
            <c:strRef>
              <c:f>'imports in rand &amp; USD by sector'!$F$10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sector'!$F$11:$F$13</c:f>
              <c:numCache>
                <c:formatCode>_ * #,##0.0_ ;_ * \-#,##0.0_ ;_ * "-"??_ ;_ @_ </c:formatCode>
                <c:ptCount val="3"/>
                <c:pt idx="0">
                  <c:v>0.99211659821696885</c:v>
                </c:pt>
                <c:pt idx="1">
                  <c:v>5.8838124812180723</c:v>
                </c:pt>
                <c:pt idx="2">
                  <c:v>19.417249323850548</c:v>
                </c:pt>
              </c:numCache>
            </c:numRef>
          </c:val>
        </c:ser>
        <c:ser>
          <c:idx val="4"/>
          <c:order val="4"/>
          <c:tx>
            <c:strRef>
              <c:f>'imports in rand &amp; USD by sector'!$G$10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sector'!$G$11:$G$13</c:f>
              <c:numCache>
                <c:formatCode>_ * #,##0.0_ ;_ * \-#,##0.0_ ;_ * "-"??_ ;_ @_ </c:formatCode>
                <c:ptCount val="3"/>
                <c:pt idx="0">
                  <c:v>1.0616908609513378</c:v>
                </c:pt>
                <c:pt idx="1">
                  <c:v>5.8781247146900393</c:v>
                </c:pt>
                <c:pt idx="2">
                  <c:v>18.0674883593536</c:v>
                </c:pt>
              </c:numCache>
            </c:numRef>
          </c:val>
        </c:ser>
        <c:ser>
          <c:idx val="5"/>
          <c:order val="5"/>
          <c:tx>
            <c:strRef>
              <c:f>'imports in rand &amp; USD by sector'!$H$10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sector'!$H$11:$H$13</c:f>
              <c:numCache>
                <c:formatCode>_ * #,##0.0_ ;_ * \-#,##0.0_ ;_ * "-"??_ ;_ @_ </c:formatCode>
                <c:ptCount val="3"/>
                <c:pt idx="0">
                  <c:v>0.93110994413071613</c:v>
                </c:pt>
                <c:pt idx="1">
                  <c:v>3.2857236819778608</c:v>
                </c:pt>
                <c:pt idx="2">
                  <c:v>16.251715455349178</c:v>
                </c:pt>
              </c:numCache>
            </c:numRef>
          </c:val>
        </c:ser>
        <c:ser>
          <c:idx val="6"/>
          <c:order val="6"/>
          <c:tx>
            <c:strRef>
              <c:f>'imports in rand &amp; USD by sector'!$I$10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sector'!$I$11:$I$13</c:f>
              <c:numCache>
                <c:formatCode>_ * #,##0.0_ ;_ * \-#,##0.0_ ;_ * "-"??_ ;_ @_ </c:formatCode>
                <c:ptCount val="3"/>
                <c:pt idx="0">
                  <c:v>1.1363824178955617</c:v>
                </c:pt>
                <c:pt idx="1">
                  <c:v>3.1869345301702641</c:v>
                </c:pt>
                <c:pt idx="2">
                  <c:v>15.292840350502244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93854848"/>
        <c:axId val="193950848"/>
      </c:barChart>
      <c:catAx>
        <c:axId val="1938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93950848"/>
        <c:crosses val="autoZero"/>
        <c:auto val="1"/>
        <c:lblAlgn val="ctr"/>
        <c:lblOffset val="100"/>
        <c:noMultiLvlLbl val="0"/>
      </c:catAx>
      <c:valAx>
        <c:axId val="1939508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385484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Constant</a:t>
            </a:r>
            <a:r>
              <a:rPr lang="en-ZA" sz="1800" baseline="0"/>
              <a:t> (2016) rand</a:t>
            </a:r>
            <a:endParaRPr lang="en-ZA" sz="18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'imports in rand &amp; USD by sector'!$C$5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sector'!$C$6:$C$8</c:f>
              <c:numCache>
                <c:formatCode>_ * #,##0.0_ ;_ * \-#,##0.0_ ;_ * "-"??_ ;_ @_ </c:formatCode>
                <c:ptCount val="3"/>
                <c:pt idx="0">
                  <c:v>7.0926809470124015</c:v>
                </c:pt>
                <c:pt idx="1">
                  <c:v>45.229678466741831</c:v>
                </c:pt>
                <c:pt idx="2">
                  <c:v>161.01184396843291</c:v>
                </c:pt>
              </c:numCache>
            </c:numRef>
          </c:val>
        </c:ser>
        <c:ser>
          <c:idx val="1"/>
          <c:order val="1"/>
          <c:tx>
            <c:strRef>
              <c:f>'imports in rand &amp; USD by sector'!$D$5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sector'!$D$6:$D$8</c:f>
              <c:numCache>
                <c:formatCode>_ * #,##0.0_ ;_ * \-#,##0.0_ ;_ * "-"??_ ;_ @_ </c:formatCode>
                <c:ptCount val="3"/>
                <c:pt idx="0">
                  <c:v>9.2151761194029866</c:v>
                </c:pt>
                <c:pt idx="1">
                  <c:v>54.937874626865678</c:v>
                </c:pt>
                <c:pt idx="2">
                  <c:v>181.48069253731342</c:v>
                </c:pt>
              </c:numCache>
            </c:numRef>
          </c:val>
        </c:ser>
        <c:ser>
          <c:idx val="2"/>
          <c:order val="2"/>
          <c:tx>
            <c:strRef>
              <c:f>'imports in rand &amp; USD by sector'!$E$5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sector'!$E$6:$E$8</c:f>
              <c:numCache>
                <c:formatCode>_ * #,##0.0_ ;_ * \-#,##0.0_ ;_ * "-"??_ ;_ @_ </c:formatCode>
                <c:ptCount val="3"/>
                <c:pt idx="0">
                  <c:v>10.340827502527807</c:v>
                </c:pt>
                <c:pt idx="1">
                  <c:v>60.353549848331646</c:v>
                </c:pt>
                <c:pt idx="2">
                  <c:v>190.91552841253792</c:v>
                </c:pt>
              </c:numCache>
            </c:numRef>
          </c:val>
        </c:ser>
        <c:ser>
          <c:idx val="3"/>
          <c:order val="3"/>
          <c:tx>
            <c:strRef>
              <c:f>'imports in rand &amp; USD by sector'!$F$5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sector'!$F$6:$F$8</c:f>
              <c:numCache>
                <c:formatCode>_ * #,##0.0_ ;_ * \-#,##0.0_ ;_ * "-"??_ ;_ @_ </c:formatCode>
                <c:ptCount val="3"/>
                <c:pt idx="0">
                  <c:v>11.643222900763357</c:v>
                </c:pt>
                <c:pt idx="1">
                  <c:v>69.05089618320612</c:v>
                </c:pt>
                <c:pt idx="2">
                  <c:v>227.87579847328243</c:v>
                </c:pt>
              </c:numCache>
            </c:numRef>
          </c:val>
        </c:ser>
        <c:ser>
          <c:idx val="4"/>
          <c:order val="4"/>
          <c:tx>
            <c:strRef>
              <c:f>'imports in rand &amp; USD by sector'!$G$5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sector'!$G$6:$G$8</c:f>
              <c:numCache>
                <c:formatCode>_ * #,##0.0_ ;_ * \-#,##0.0_ ;_ * "-"??_ ;_ @_ </c:formatCode>
                <c:ptCount val="3"/>
                <c:pt idx="0">
                  <c:v>12.90680936936937</c:v>
                </c:pt>
                <c:pt idx="1">
                  <c:v>71.459440720720707</c:v>
                </c:pt>
                <c:pt idx="2">
                  <c:v>219.64362378378377</c:v>
                </c:pt>
              </c:numCache>
            </c:numRef>
          </c:val>
        </c:ser>
        <c:ser>
          <c:idx val="5"/>
          <c:order val="5"/>
          <c:tx>
            <c:strRef>
              <c:f>'imports in rand &amp; USD by sector'!$H$5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sector'!$H$6:$H$8</c:f>
              <c:numCache>
                <c:formatCode>_ * #,##0.0_ ;_ * \-#,##0.0_ ;_ * "-"??_ ;_ @_ </c:formatCode>
                <c:ptCount val="3"/>
                <c:pt idx="0">
                  <c:v>13.448219121447028</c:v>
                </c:pt>
                <c:pt idx="1">
                  <c:v>47.456406546080963</c:v>
                </c:pt>
                <c:pt idx="2">
                  <c:v>234.72698570198105</c:v>
                </c:pt>
              </c:numCache>
            </c:numRef>
          </c:val>
        </c:ser>
        <c:ser>
          <c:idx val="6"/>
          <c:order val="6"/>
          <c:tx>
            <c:strRef>
              <c:f>'imports in rand &amp; USD by sector'!$I$5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sector'!$I$6:$I$8</c:f>
              <c:numCache>
                <c:formatCode>_ * #,##0.0_ ;_ * \-#,##0.0_ ;_ * "-"??_ ;_ @_ </c:formatCode>
                <c:ptCount val="3"/>
                <c:pt idx="0">
                  <c:v>15.951400000000001</c:v>
                </c:pt>
                <c:pt idx="1">
                  <c:v>44.734999999999999</c:v>
                </c:pt>
                <c:pt idx="2">
                  <c:v>214.66560000000001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36849408"/>
        <c:axId val="236855296"/>
      </c:barChart>
      <c:catAx>
        <c:axId val="2368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36855296"/>
        <c:crosses val="autoZero"/>
        <c:auto val="1"/>
        <c:lblAlgn val="ctr"/>
        <c:lblOffset val="100"/>
        <c:noMultiLvlLbl val="0"/>
      </c:catAx>
      <c:valAx>
        <c:axId val="236855296"/>
        <c:scaling>
          <c:orientation val="minMax"/>
          <c:max val="22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3684940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'expenditure drivers for GDP'!$B$7</c:f>
              <c:strCache>
                <c:ptCount val="1"/>
                <c:pt idx="0">
                  <c:v>average, 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'expenditure drivers for GDP'!$A$8:$A$13</c:f>
              <c:strCache>
                <c:ptCount val="6"/>
                <c:pt idx="0">
                  <c:v>Households</c:v>
                </c:pt>
                <c:pt idx="1">
                  <c:v>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'expenditure drivers for GDP'!$B$8:$B$13</c:f>
              <c:numCache>
                <c:formatCode>0.0%</c:formatCode>
                <c:ptCount val="6"/>
                <c:pt idx="0">
                  <c:v>2.4802404240132025E-2</c:v>
                </c:pt>
                <c:pt idx="1">
                  <c:v>3.1877568473725804E-2</c:v>
                </c:pt>
                <c:pt idx="2">
                  <c:v>4.5492554571759269E-2</c:v>
                </c:pt>
                <c:pt idx="3">
                  <c:v>2.5729601487594067E-2</c:v>
                </c:pt>
                <c:pt idx="4">
                  <c:v>3.8176423834178852E-2</c:v>
                </c:pt>
                <c:pt idx="5">
                  <c:v>2.5091555199074023E-2</c:v>
                </c:pt>
              </c:numCache>
            </c:numRef>
          </c:val>
        </c:ser>
        <c:ser>
          <c:idx val="1"/>
          <c:order val="1"/>
          <c:tx>
            <c:strRef>
              <c:f>'expenditure drivers for GDP'!$C$7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'expenditure drivers for GDP'!$A$8:$A$13</c:f>
              <c:strCache>
                <c:ptCount val="6"/>
                <c:pt idx="0">
                  <c:v>Households</c:v>
                </c:pt>
                <c:pt idx="1">
                  <c:v>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'expenditure drivers for GDP'!$C$8:$C$13</c:f>
              <c:numCache>
                <c:formatCode>0.0%</c:formatCode>
                <c:ptCount val="6"/>
                <c:pt idx="0">
                  <c:v>1.6235366728539979E-2</c:v>
                </c:pt>
                <c:pt idx="1">
                  <c:v>1.8214578203599174E-3</c:v>
                </c:pt>
                <c:pt idx="2">
                  <c:v>2.5363672956941752E-2</c:v>
                </c:pt>
                <c:pt idx="3">
                  <c:v>4.644636266461788E-2</c:v>
                </c:pt>
                <c:pt idx="4">
                  <c:v>5.1277417753069932E-2</c:v>
                </c:pt>
                <c:pt idx="5">
                  <c:v>1.6620266343886581E-2</c:v>
                </c:pt>
              </c:numCache>
            </c:numRef>
          </c:val>
        </c:ser>
        <c:ser>
          <c:idx val="2"/>
          <c:order val="2"/>
          <c:tx>
            <c:strRef>
              <c:f>'expenditure drivers for GDP'!$D$7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7.8552326269488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53603142865928E-3"/>
                  <c:y val="4.9804284778947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'expenditure drivers for GDP'!$A$8:$A$13</c:f>
              <c:strCache>
                <c:ptCount val="6"/>
                <c:pt idx="0">
                  <c:v>Households</c:v>
                </c:pt>
                <c:pt idx="1">
                  <c:v>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'expenditure drivers for GDP'!$D$8:$D$13</c:f>
              <c:numCache>
                <c:formatCode>0.0%</c:formatCode>
                <c:ptCount val="6"/>
                <c:pt idx="0">
                  <c:v>1.1610955705655845E-2</c:v>
                </c:pt>
                <c:pt idx="1">
                  <c:v>1.366191857493515E-2</c:v>
                </c:pt>
                <c:pt idx="2">
                  <c:v>-2.9484114402009154E-2</c:v>
                </c:pt>
                <c:pt idx="3">
                  <c:v>2.2302672907013044E-3</c:v>
                </c:pt>
                <c:pt idx="4">
                  <c:v>-1.5046340323078944E-2</c:v>
                </c:pt>
                <c:pt idx="5">
                  <c:v>4.1608916240489791E-3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237311488"/>
        <c:axId val="237334912"/>
      </c:barChart>
      <c:catAx>
        <c:axId val="2373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37334912"/>
        <c:crosses val="autoZero"/>
        <c:auto val="1"/>
        <c:lblAlgn val="ctr"/>
        <c:lblOffset val="100"/>
        <c:noMultiLvlLbl val="0"/>
      </c:catAx>
      <c:valAx>
        <c:axId val="2373349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3731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'investment by type and rate'!$A$10</c:f>
              <c:strCache>
                <c:ptCount val="1"/>
                <c:pt idx="0">
                  <c:v>Public</c:v>
                </c:pt>
              </c:strCache>
            </c:strRef>
          </c:tx>
          <c:spPr>
            <a:ln w="34925">
              <a:solidFill>
                <a:srgbClr val="1F497D">
                  <a:lumMod val="50000"/>
                </a:srgbClr>
              </a:solidFill>
            </a:ln>
          </c:spPr>
          <c:marker>
            <c:symbol val="triangle"/>
            <c:size val="6"/>
          </c:marker>
          <c:cat>
            <c:multiLvlStrRef>
              <c:f>'investment by type and rate'!$B$8:$AJ$9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'investment by type and rate'!$B$10:$AJ$10</c:f>
              <c:numCache>
                <c:formatCode>0</c:formatCode>
                <c:ptCount val="35"/>
                <c:pt idx="0">
                  <c:v>100</c:v>
                </c:pt>
                <c:pt idx="1">
                  <c:v>104.81734936430558</c:v>
                </c:pt>
                <c:pt idx="2">
                  <c:v>114.57924453371857</c:v>
                </c:pt>
                <c:pt idx="3">
                  <c:v>116.1700633680006</c:v>
                </c:pt>
                <c:pt idx="4">
                  <c:v>118.91888780813483</c:v>
                </c:pt>
                <c:pt idx="5">
                  <c:v>115.59048501556862</c:v>
                </c:pt>
                <c:pt idx="6">
                  <c:v>115.71768145637047</c:v>
                </c:pt>
                <c:pt idx="7">
                  <c:v>113.81549033940155</c:v>
                </c:pt>
                <c:pt idx="8">
                  <c:v>112.00495964637625</c:v>
                </c:pt>
                <c:pt idx="9">
                  <c:v>108.95863009994156</c:v>
                </c:pt>
                <c:pt idx="10">
                  <c:v>106.92551088115194</c:v>
                </c:pt>
                <c:pt idx="11">
                  <c:v>104.72613877234727</c:v>
                </c:pt>
                <c:pt idx="12">
                  <c:v>106.42756936199784</c:v>
                </c:pt>
                <c:pt idx="13">
                  <c:v>107.89069834555671</c:v>
                </c:pt>
                <c:pt idx="14">
                  <c:v>109.33431655317321</c:v>
                </c:pt>
                <c:pt idx="15">
                  <c:v>111.24007069609347</c:v>
                </c:pt>
                <c:pt idx="16">
                  <c:v>111.24195764927343</c:v>
                </c:pt>
                <c:pt idx="17">
                  <c:v>113.64706602145837</c:v>
                </c:pt>
                <c:pt idx="18">
                  <c:v>115.63981249936737</c:v>
                </c:pt>
                <c:pt idx="19">
                  <c:v>117.27381297574549</c:v>
                </c:pt>
                <c:pt idx="20">
                  <c:v>118.47400270573129</c:v>
                </c:pt>
                <c:pt idx="21">
                  <c:v>119.98419987066742</c:v>
                </c:pt>
                <c:pt idx="22">
                  <c:v>121.59214468528809</c:v>
                </c:pt>
                <c:pt idx="23">
                  <c:v>123.91199643883515</c:v>
                </c:pt>
                <c:pt idx="24">
                  <c:v>126.52312361074125</c:v>
                </c:pt>
                <c:pt idx="25">
                  <c:v>126.37977527490864</c:v>
                </c:pt>
                <c:pt idx="26">
                  <c:v>123.92241744588253</c:v>
                </c:pt>
                <c:pt idx="27">
                  <c:v>126.36290246980022</c:v>
                </c:pt>
                <c:pt idx="28">
                  <c:v>130.75526167607526</c:v>
                </c:pt>
                <c:pt idx="29">
                  <c:v>135.42756844392119</c:v>
                </c:pt>
                <c:pt idx="30">
                  <c:v>139.58042711033295</c:v>
                </c:pt>
                <c:pt idx="31">
                  <c:v>139.56194109001373</c:v>
                </c:pt>
                <c:pt idx="32">
                  <c:v>138.05302201608072</c:v>
                </c:pt>
                <c:pt idx="33">
                  <c:v>134.14505249694417</c:v>
                </c:pt>
                <c:pt idx="34">
                  <c:v>134.14100879712572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'investment by type and rate'!$A$11</c:f>
              <c:strCache>
                <c:ptCount val="1"/>
                <c:pt idx="0">
                  <c:v>Business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'investment by type and rate'!$B$8:$AJ$9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'investment by type and rate'!$B$11:$AJ$11</c:f>
              <c:numCache>
                <c:formatCode>0</c:formatCode>
                <c:ptCount val="35"/>
                <c:pt idx="0">
                  <c:v>100</c:v>
                </c:pt>
                <c:pt idx="1">
                  <c:v>102.41440507804909</c:v>
                </c:pt>
                <c:pt idx="2">
                  <c:v>105.16432411425612</c:v>
                </c:pt>
                <c:pt idx="3">
                  <c:v>108.21089448798497</c:v>
                </c:pt>
                <c:pt idx="4">
                  <c:v>95.758533583781329</c:v>
                </c:pt>
                <c:pt idx="5">
                  <c:v>91.628214262581778</c:v>
                </c:pt>
                <c:pt idx="6">
                  <c:v>87.509294643435453</c:v>
                </c:pt>
                <c:pt idx="7">
                  <c:v>87.222747587278974</c:v>
                </c:pt>
                <c:pt idx="8">
                  <c:v>87.226567203370877</c:v>
                </c:pt>
                <c:pt idx="9">
                  <c:v>88.741907738871973</c:v>
                </c:pt>
                <c:pt idx="10">
                  <c:v>88.816842535882756</c:v>
                </c:pt>
                <c:pt idx="11">
                  <c:v>89.141232168872293</c:v>
                </c:pt>
                <c:pt idx="12">
                  <c:v>92.618986968543098</c:v>
                </c:pt>
                <c:pt idx="13">
                  <c:v>94.414191501066099</c:v>
                </c:pt>
                <c:pt idx="14">
                  <c:v>97.887417917058102</c:v>
                </c:pt>
                <c:pt idx="15">
                  <c:v>98.370669485299032</c:v>
                </c:pt>
                <c:pt idx="16">
                  <c:v>96.630901800043716</c:v>
                </c:pt>
                <c:pt idx="17">
                  <c:v>98.280573376524003</c:v>
                </c:pt>
                <c:pt idx="18">
                  <c:v>96.216900442161688</c:v>
                </c:pt>
                <c:pt idx="19">
                  <c:v>96.932988194736438</c:v>
                </c:pt>
                <c:pt idx="20">
                  <c:v>100.03310650385808</c:v>
                </c:pt>
                <c:pt idx="21">
                  <c:v>103.3744746608015</c:v>
                </c:pt>
                <c:pt idx="22">
                  <c:v>106.43436132856148</c:v>
                </c:pt>
                <c:pt idx="23">
                  <c:v>107.78038346901909</c:v>
                </c:pt>
                <c:pt idx="24">
                  <c:v>103.32355181462447</c:v>
                </c:pt>
                <c:pt idx="25">
                  <c:v>103.01991990434176</c:v>
                </c:pt>
                <c:pt idx="26">
                  <c:v>105.35404131130926</c:v>
                </c:pt>
                <c:pt idx="27">
                  <c:v>107.07870692996784</c:v>
                </c:pt>
                <c:pt idx="28">
                  <c:v>106.16148016856337</c:v>
                </c:pt>
                <c:pt idx="29">
                  <c:v>103.69989072083592</c:v>
                </c:pt>
                <c:pt idx="30">
                  <c:v>103.70657037229269</c:v>
                </c:pt>
                <c:pt idx="31">
                  <c:v>102.54489918670711</c:v>
                </c:pt>
                <c:pt idx="32">
                  <c:v>98.939611384569133</c:v>
                </c:pt>
                <c:pt idx="33">
                  <c:v>97.898568560139907</c:v>
                </c:pt>
                <c:pt idx="34">
                  <c:v>97.499578988276454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353728"/>
        <c:axId val="289355264"/>
      </c:lineChart>
      <c:lineChart>
        <c:grouping val="standard"/>
        <c:varyColors val="0"/>
        <c:ser>
          <c:idx val="2"/>
          <c:order val="2"/>
          <c:tx>
            <c:strRef>
              <c:f>'investment by type and rate'!$A$12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50800">
              <a:solidFill>
                <a:srgbClr val="1F497D">
                  <a:lumMod val="20000"/>
                  <a:lumOff val="80000"/>
                </a:srgbClr>
              </a:solidFill>
            </a:ln>
          </c:spPr>
          <c:marker>
            <c:symbol val="none"/>
          </c:marker>
          <c:cat>
            <c:multiLvlStrRef>
              <c:f>'investment by type and rate'!$B$8:$AJ$9</c:f>
              <c:multiLvlStrCache>
                <c:ptCount val="3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'investment by type and rate'!$B$12:$AJ$12</c:f>
              <c:numCache>
                <c:formatCode>0.0%</c:formatCode>
                <c:ptCount val="35"/>
                <c:pt idx="0">
                  <c:v>0.22071371286801544</c:v>
                </c:pt>
                <c:pt idx="1">
                  <c:v>0.22650229811377368</c:v>
                </c:pt>
                <c:pt idx="2">
                  <c:v>0.23816835495914157</c:v>
                </c:pt>
                <c:pt idx="3">
                  <c:v>0.25354468616859027</c:v>
                </c:pt>
                <c:pt idx="4">
                  <c:v>0.2373702999366096</c:v>
                </c:pt>
                <c:pt idx="5">
                  <c:v>0.2192539897670015</c:v>
                </c:pt>
                <c:pt idx="6">
                  <c:v>0.20472486378082672</c:v>
                </c:pt>
                <c:pt idx="7">
                  <c:v>0.20091733664747602</c:v>
                </c:pt>
                <c:pt idx="8">
                  <c:v>0.2014723897919517</c:v>
                </c:pt>
                <c:pt idx="9">
                  <c:v>0.1918073712827118</c:v>
                </c:pt>
                <c:pt idx="10">
                  <c:v>0.19204969349944481</c:v>
                </c:pt>
                <c:pt idx="11">
                  <c:v>0.18617357830969528</c:v>
                </c:pt>
                <c:pt idx="12">
                  <c:v>0.18649992281268724</c:v>
                </c:pt>
                <c:pt idx="13">
                  <c:v>0.18717062560797884</c:v>
                </c:pt>
                <c:pt idx="14">
                  <c:v>0.19395317091936945</c:v>
                </c:pt>
                <c:pt idx="15">
                  <c:v>0.19647304146834654</c:v>
                </c:pt>
                <c:pt idx="16">
                  <c:v>0.19187507484345495</c:v>
                </c:pt>
                <c:pt idx="17">
                  <c:v>0.19217746928970536</c:v>
                </c:pt>
                <c:pt idx="18">
                  <c:v>0.19107692937339588</c:v>
                </c:pt>
                <c:pt idx="19">
                  <c:v>0.19389408368116334</c:v>
                </c:pt>
                <c:pt idx="20">
                  <c:v>0.19158236348660743</c:v>
                </c:pt>
                <c:pt idx="21">
                  <c:v>0.19939558106368002</c:v>
                </c:pt>
                <c:pt idx="22">
                  <c:v>0.20798477300251128</c:v>
                </c:pt>
                <c:pt idx="23">
                  <c:v>0.21127886225169143</c:v>
                </c:pt>
                <c:pt idx="24">
                  <c:v>0.19954019236767695</c:v>
                </c:pt>
                <c:pt idx="25">
                  <c:v>0.20268169005256123</c:v>
                </c:pt>
                <c:pt idx="26">
                  <c:v>0.20984412700484298</c:v>
                </c:pt>
                <c:pt idx="27">
                  <c:v>0.20763352315267627</c:v>
                </c:pt>
                <c:pt idx="28">
                  <c:v>0.20283466355258625</c:v>
                </c:pt>
                <c:pt idx="29">
                  <c:v>0.20316000006613316</c:v>
                </c:pt>
                <c:pt idx="30">
                  <c:v>0.21247209954181526</c:v>
                </c:pt>
                <c:pt idx="31">
                  <c:v>0.20488094302432031</c:v>
                </c:pt>
                <c:pt idx="32">
                  <c:v>0.19659500667793328</c:v>
                </c:pt>
                <c:pt idx="33">
                  <c:v>0.19897234146863321</c:v>
                </c:pt>
                <c:pt idx="34">
                  <c:v>0.1983297601822234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00320"/>
        <c:axId val="289357184"/>
      </c:lineChart>
      <c:catAx>
        <c:axId val="2893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89355264"/>
        <c:crosses val="autoZero"/>
        <c:auto val="1"/>
        <c:lblAlgn val="ctr"/>
        <c:lblOffset val="100"/>
        <c:noMultiLvlLbl val="0"/>
      </c:catAx>
      <c:valAx>
        <c:axId val="289355264"/>
        <c:scaling>
          <c:orientation val="minMax"/>
          <c:max val="140"/>
          <c:min val="8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Q1 2008 = 100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9353728"/>
        <c:crosses val="autoZero"/>
        <c:crossBetween val="between"/>
        <c:majorUnit val="5"/>
      </c:valAx>
      <c:valAx>
        <c:axId val="289357184"/>
        <c:scaling>
          <c:orientation val="minMax"/>
          <c:max val="0.26"/>
          <c:min val="0.1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investment rate (investment as % of GDP)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9400320"/>
        <c:crosses val="max"/>
        <c:crossBetween val="between"/>
        <c:majorUnit val="2.0000000000000004E-2"/>
      </c:valAx>
      <c:catAx>
        <c:axId val="28940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893571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'investment by sector'!$C$3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'investment by sector'!$B$4:$B$69</c:f>
              <c:numCache>
                <c:formatCode>General</c:formatCode>
                <c:ptCount val="6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sector'!$C$4:$C$69</c:f>
              <c:numCache>
                <c:formatCode>_(* #,##0_);_(* \(#,##0\);_(* "-"??_);_(@_)</c:formatCode>
                <c:ptCount val="66"/>
                <c:pt idx="0">
                  <c:v>100</c:v>
                </c:pt>
                <c:pt idx="1">
                  <c:v>99.316878262550759</c:v>
                </c:pt>
                <c:pt idx="2">
                  <c:v>98.612811754849517</c:v>
                </c:pt>
                <c:pt idx="3">
                  <c:v>101.34207643230006</c:v>
                </c:pt>
                <c:pt idx="4">
                  <c:v>103.83289295611264</c:v>
                </c:pt>
                <c:pt idx="5">
                  <c:v>106.52832377392538</c:v>
                </c:pt>
                <c:pt idx="6">
                  <c:v>106.83121737449248</c:v>
                </c:pt>
                <c:pt idx="7">
                  <c:v>106.45098923761036</c:v>
                </c:pt>
                <c:pt idx="8">
                  <c:v>103.86994908809693</c:v>
                </c:pt>
                <c:pt idx="9">
                  <c:v>100.68151060127602</c:v>
                </c:pt>
                <c:pt idx="10">
                  <c:v>102.52787265579686</c:v>
                </c:pt>
                <c:pt idx="11">
                  <c:v>103.91989430946704</c:v>
                </c:pt>
                <c:pt idx="12">
                  <c:v>105.15241348198749</c:v>
                </c:pt>
                <c:pt idx="13">
                  <c:v>105.8049236321454</c:v>
                </c:pt>
                <c:pt idx="14">
                  <c:v>106.72971579557904</c:v>
                </c:pt>
                <c:pt idx="15">
                  <c:v>108.02345814268222</c:v>
                </c:pt>
                <c:pt idx="16">
                  <c:v>113.76876973641812</c:v>
                </c:pt>
                <c:pt idx="17">
                  <c:v>122.09512147966745</c:v>
                </c:pt>
                <c:pt idx="18">
                  <c:v>130.03318940516851</c:v>
                </c:pt>
                <c:pt idx="19">
                  <c:v>134.04491847650962</c:v>
                </c:pt>
                <c:pt idx="20">
                  <c:v>133.76458078236772</c:v>
                </c:pt>
                <c:pt idx="21">
                  <c:v>136.35206547657407</c:v>
                </c:pt>
                <c:pt idx="22">
                  <c:v>136.79996133273184</c:v>
                </c:pt>
                <c:pt idx="23">
                  <c:v>141.54314622671907</c:v>
                </c:pt>
                <c:pt idx="24">
                  <c:v>145.94154797963523</c:v>
                </c:pt>
                <c:pt idx="25">
                  <c:v>150.99245988270928</c:v>
                </c:pt>
                <c:pt idx="26">
                  <c:v>156.6894373912483</c:v>
                </c:pt>
                <c:pt idx="27">
                  <c:v>164.91106528323775</c:v>
                </c:pt>
                <c:pt idx="28">
                  <c:v>162.81981053038604</c:v>
                </c:pt>
                <c:pt idx="29">
                  <c:v>163.78488109815041</c:v>
                </c:pt>
                <c:pt idx="30">
                  <c:v>165.51524134819874</c:v>
                </c:pt>
                <c:pt idx="31">
                  <c:v>166.25475285171103</c:v>
                </c:pt>
                <c:pt idx="32">
                  <c:v>173.8528710446607</c:v>
                </c:pt>
                <c:pt idx="33">
                  <c:v>176.4919120964104</c:v>
                </c:pt>
                <c:pt idx="34">
                  <c:v>179.62234968099503</c:v>
                </c:pt>
                <c:pt idx="35">
                  <c:v>178.610556164207</c:v>
                </c:pt>
                <c:pt idx="36">
                  <c:v>135.11632403170717</c:v>
                </c:pt>
                <c:pt idx="37">
                  <c:v>129.31784494425469</c:v>
                </c:pt>
                <c:pt idx="38">
                  <c:v>117.17793387897144</c:v>
                </c:pt>
                <c:pt idx="39">
                  <c:v>111.80801701359799</c:v>
                </c:pt>
                <c:pt idx="40">
                  <c:v>123.45008700135335</c:v>
                </c:pt>
                <c:pt idx="41">
                  <c:v>129.33556744216023</c:v>
                </c:pt>
                <c:pt idx="42">
                  <c:v>134.46381388154927</c:v>
                </c:pt>
                <c:pt idx="43">
                  <c:v>138.84449313655992</c:v>
                </c:pt>
                <c:pt idx="44">
                  <c:v>151.06818328285107</c:v>
                </c:pt>
                <c:pt idx="45">
                  <c:v>145.09086808017014</c:v>
                </c:pt>
                <c:pt idx="46">
                  <c:v>139.78700779789907</c:v>
                </c:pt>
                <c:pt idx="47">
                  <c:v>152.58909583037959</c:v>
                </c:pt>
                <c:pt idx="48">
                  <c:v>137.24785718888961</c:v>
                </c:pt>
                <c:pt idx="49">
                  <c:v>138.74782496616612</c:v>
                </c:pt>
                <c:pt idx="50">
                  <c:v>140.23168138171039</c:v>
                </c:pt>
                <c:pt idx="51">
                  <c:v>139.56950441451312</c:v>
                </c:pt>
                <c:pt idx="52">
                  <c:v>141.44164464780565</c:v>
                </c:pt>
                <c:pt idx="53">
                  <c:v>139.49700328671778</c:v>
                </c:pt>
                <c:pt idx="54">
                  <c:v>140.43790681188375</c:v>
                </c:pt>
                <c:pt idx="55">
                  <c:v>139.83373074692273</c:v>
                </c:pt>
                <c:pt idx="56">
                  <c:v>132.10833279628795</c:v>
                </c:pt>
                <c:pt idx="57">
                  <c:v>134.74092930334473</c:v>
                </c:pt>
                <c:pt idx="58">
                  <c:v>137.36385899336213</c:v>
                </c:pt>
                <c:pt idx="59">
                  <c:v>140.25262615196237</c:v>
                </c:pt>
                <c:pt idx="60">
                  <c:v>137.93259006251208</c:v>
                </c:pt>
                <c:pt idx="61">
                  <c:v>135.13565766578591</c:v>
                </c:pt>
                <c:pt idx="62">
                  <c:v>136.14261777405426</c:v>
                </c:pt>
                <c:pt idx="63">
                  <c:v>133.92891667203713</c:v>
                </c:pt>
                <c:pt idx="64">
                  <c:v>123.222916800928</c:v>
                </c:pt>
                <c:pt idx="65">
                  <c:v>123.50647676741637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'investment by sector'!$D$3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'investment by sector'!$B$4:$B$69</c:f>
              <c:numCache>
                <c:formatCode>General</c:formatCode>
                <c:ptCount val="6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sector'!$D$4:$D$69</c:f>
              <c:numCache>
                <c:formatCode>_(* #,##0_);_(* \(#,##0\);_(* "-"??_);_(@_)</c:formatCode>
                <c:ptCount val="66"/>
                <c:pt idx="0">
                  <c:v>100</c:v>
                </c:pt>
                <c:pt idx="1">
                  <c:v>103.10328675150285</c:v>
                </c:pt>
                <c:pt idx="2">
                  <c:v>117.25739714263408</c:v>
                </c:pt>
                <c:pt idx="3">
                  <c:v>123.05410258412056</c:v>
                </c:pt>
                <c:pt idx="4">
                  <c:v>112.60832227340151</c:v>
                </c:pt>
                <c:pt idx="5">
                  <c:v>114.54446092591147</c:v>
                </c:pt>
                <c:pt idx="6">
                  <c:v>122.82379576860021</c:v>
                </c:pt>
                <c:pt idx="7">
                  <c:v>128.72979935982511</c:v>
                </c:pt>
                <c:pt idx="8">
                  <c:v>136.10352096182373</c:v>
                </c:pt>
                <c:pt idx="9">
                  <c:v>144.32820672964323</c:v>
                </c:pt>
                <c:pt idx="10">
                  <c:v>132.0594894215005</c:v>
                </c:pt>
                <c:pt idx="11">
                  <c:v>131.16558669685375</c:v>
                </c:pt>
                <c:pt idx="12">
                  <c:v>133.84729487079397</c:v>
                </c:pt>
                <c:pt idx="13">
                  <c:v>146.79131860410649</c:v>
                </c:pt>
                <c:pt idx="14">
                  <c:v>144.32820672964323</c:v>
                </c:pt>
                <c:pt idx="15">
                  <c:v>145.61245998907017</c:v>
                </c:pt>
                <c:pt idx="16">
                  <c:v>128.79615895073778</c:v>
                </c:pt>
                <c:pt idx="17">
                  <c:v>119.34577250370833</c:v>
                </c:pt>
                <c:pt idx="18">
                  <c:v>111.74564759153721</c:v>
                </c:pt>
                <c:pt idx="19">
                  <c:v>100.98368334764618</c:v>
                </c:pt>
                <c:pt idx="20">
                  <c:v>97.255835740494973</c:v>
                </c:pt>
                <c:pt idx="21">
                  <c:v>102.72855023811383</c:v>
                </c:pt>
                <c:pt idx="22">
                  <c:v>105.81231946287765</c:v>
                </c:pt>
                <c:pt idx="23">
                  <c:v>101.39745491451325</c:v>
                </c:pt>
                <c:pt idx="24">
                  <c:v>128.64782574752127</c:v>
                </c:pt>
                <c:pt idx="25">
                  <c:v>145.56952143024435</c:v>
                </c:pt>
                <c:pt idx="26">
                  <c:v>165.53204777890548</c:v>
                </c:pt>
                <c:pt idx="27">
                  <c:v>165.9184948083379</c:v>
                </c:pt>
                <c:pt idx="28">
                  <c:v>190.36614880162386</c:v>
                </c:pt>
                <c:pt idx="29">
                  <c:v>189.72597392458428</c:v>
                </c:pt>
                <c:pt idx="30">
                  <c:v>192.47794519478492</c:v>
                </c:pt>
                <c:pt idx="31">
                  <c:v>202.5567960028105</c:v>
                </c:pt>
                <c:pt idx="32">
                  <c:v>207.85385275977828</c:v>
                </c:pt>
                <c:pt idx="33">
                  <c:v>228.18721211648062</c:v>
                </c:pt>
                <c:pt idx="34">
                  <c:v>260.46529783745802</c:v>
                </c:pt>
                <c:pt idx="35">
                  <c:v>277.01225700679208</c:v>
                </c:pt>
                <c:pt idx="36">
                  <c:v>279.36216722616911</c:v>
                </c:pt>
                <c:pt idx="37">
                  <c:v>271.16480599578421</c:v>
                </c:pt>
                <c:pt idx="38">
                  <c:v>250.10929814973846</c:v>
                </c:pt>
                <c:pt idx="39">
                  <c:v>229.40510578499493</c:v>
                </c:pt>
                <c:pt idx="40">
                  <c:v>244.6600046842064</c:v>
                </c:pt>
                <c:pt idx="41">
                  <c:v>245.71004762276525</c:v>
                </c:pt>
                <c:pt idx="42">
                  <c:v>250.23030681552032</c:v>
                </c:pt>
                <c:pt idx="43">
                  <c:v>251.73315637442423</c:v>
                </c:pt>
                <c:pt idx="44">
                  <c:v>251.48333203216487</c:v>
                </c:pt>
                <c:pt idx="45">
                  <c:v>259.44257943633386</c:v>
                </c:pt>
                <c:pt idx="46">
                  <c:v>258.0529315325162</c:v>
                </c:pt>
                <c:pt idx="47">
                  <c:v>260.81661331876023</c:v>
                </c:pt>
                <c:pt idx="48">
                  <c:v>256.63986259661175</c:v>
                </c:pt>
                <c:pt idx="49">
                  <c:v>255.1682410804903</c:v>
                </c:pt>
                <c:pt idx="50">
                  <c:v>254.27824186119133</c:v>
                </c:pt>
                <c:pt idx="51">
                  <c:v>255.66398625966116</c:v>
                </c:pt>
                <c:pt idx="52">
                  <c:v>264.4039347333906</c:v>
                </c:pt>
                <c:pt idx="53">
                  <c:v>251.63166523538138</c:v>
                </c:pt>
                <c:pt idx="54">
                  <c:v>261.41775314232183</c:v>
                </c:pt>
                <c:pt idx="55">
                  <c:v>254.36411897884298</c:v>
                </c:pt>
                <c:pt idx="56">
                  <c:v>255.50003903505348</c:v>
                </c:pt>
                <c:pt idx="57">
                  <c:v>268.29572956514949</c:v>
                </c:pt>
                <c:pt idx="58">
                  <c:v>263.62323366383015</c:v>
                </c:pt>
                <c:pt idx="59">
                  <c:v>257.52205480521508</c:v>
                </c:pt>
                <c:pt idx="60">
                  <c:v>295.37044265750643</c:v>
                </c:pt>
                <c:pt idx="61">
                  <c:v>262.9323132172691</c:v>
                </c:pt>
                <c:pt idx="62">
                  <c:v>243.51237411195251</c:v>
                </c:pt>
                <c:pt idx="63">
                  <c:v>231.30220938402687</c:v>
                </c:pt>
                <c:pt idx="64">
                  <c:v>284.60457490826758</c:v>
                </c:pt>
                <c:pt idx="65">
                  <c:v>260.47310484815364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'investment by sector'!$E$3</c:f>
              <c:strCache>
                <c:ptCount val="1"/>
                <c:pt idx="0">
                  <c:v>Business services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5"/>
          </c:marker>
          <c:cat>
            <c:numRef>
              <c:f>'investment by sector'!$B$4:$B$69</c:f>
              <c:numCache>
                <c:formatCode>General</c:formatCode>
                <c:ptCount val="6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sector'!$E$4:$E$69</c:f>
              <c:numCache>
                <c:formatCode>_(* #,##0_);_(* \(#,##0\);_(* "-"??_);_(@_)</c:formatCode>
                <c:ptCount val="66"/>
                <c:pt idx="0">
                  <c:v>100</c:v>
                </c:pt>
                <c:pt idx="1">
                  <c:v>102.6077666445441</c:v>
                </c:pt>
                <c:pt idx="2">
                  <c:v>104.65383556987229</c:v>
                </c:pt>
                <c:pt idx="3">
                  <c:v>105.74647522540752</c:v>
                </c:pt>
                <c:pt idx="4">
                  <c:v>105.13135956747657</c:v>
                </c:pt>
                <c:pt idx="5">
                  <c:v>105.80151188953818</c:v>
                </c:pt>
                <c:pt idx="6">
                  <c:v>104.95815594800655</c:v>
                </c:pt>
                <c:pt idx="7">
                  <c:v>105.64287679880862</c:v>
                </c:pt>
                <c:pt idx="8">
                  <c:v>112.3848681548149</c:v>
                </c:pt>
                <c:pt idx="9">
                  <c:v>109.99724816679345</c:v>
                </c:pt>
                <c:pt idx="10">
                  <c:v>108.88032763002411</c:v>
                </c:pt>
                <c:pt idx="11">
                  <c:v>108.32510481247067</c:v>
                </c:pt>
                <c:pt idx="12">
                  <c:v>113.25250497758066</c:v>
                </c:pt>
                <c:pt idx="13">
                  <c:v>118.51821875455266</c:v>
                </c:pt>
                <c:pt idx="14">
                  <c:v>123.10730530780063</c:v>
                </c:pt>
                <c:pt idx="15">
                  <c:v>128.93147935315733</c:v>
                </c:pt>
                <c:pt idx="16">
                  <c:v>132.24824772973761</c:v>
                </c:pt>
                <c:pt idx="17">
                  <c:v>145.20776340709324</c:v>
                </c:pt>
                <c:pt idx="18">
                  <c:v>151.32168930184372</c:v>
                </c:pt>
                <c:pt idx="19">
                  <c:v>163.95584117066221</c:v>
                </c:pt>
                <c:pt idx="20">
                  <c:v>166.13950175631706</c:v>
                </c:pt>
                <c:pt idx="21">
                  <c:v>174.36424559302006</c:v>
                </c:pt>
                <c:pt idx="22">
                  <c:v>181.72297133237291</c:v>
                </c:pt>
                <c:pt idx="23">
                  <c:v>188.91982453016493</c:v>
                </c:pt>
                <c:pt idx="24">
                  <c:v>190.50779416287617</c:v>
                </c:pt>
                <c:pt idx="25">
                  <c:v>187.87250918626671</c:v>
                </c:pt>
                <c:pt idx="26">
                  <c:v>191.92417890153294</c:v>
                </c:pt>
                <c:pt idx="27">
                  <c:v>195.63106010327468</c:v>
                </c:pt>
                <c:pt idx="28">
                  <c:v>202.81172604691068</c:v>
                </c:pt>
                <c:pt idx="29">
                  <c:v>202.54463635333536</c:v>
                </c:pt>
                <c:pt idx="30">
                  <c:v>206.34216617835114</c:v>
                </c:pt>
                <c:pt idx="31">
                  <c:v>202.97359858847145</c:v>
                </c:pt>
                <c:pt idx="32">
                  <c:v>203.35885523738608</c:v>
                </c:pt>
                <c:pt idx="33">
                  <c:v>211.23233565890217</c:v>
                </c:pt>
                <c:pt idx="34">
                  <c:v>207.58858474836913</c:v>
                </c:pt>
                <c:pt idx="35">
                  <c:v>209.13284879485894</c:v>
                </c:pt>
                <c:pt idx="36">
                  <c:v>192.64936788772519</c:v>
                </c:pt>
                <c:pt idx="37">
                  <c:v>183.4193955679298</c:v>
                </c:pt>
                <c:pt idx="38">
                  <c:v>185.4233776324522</c:v>
                </c:pt>
                <c:pt idx="39">
                  <c:v>179.46323065218448</c:v>
                </c:pt>
                <c:pt idx="40">
                  <c:v>172.55451057837058</c:v>
                </c:pt>
                <c:pt idx="41">
                  <c:v>166.81774770545672</c:v>
                </c:pt>
                <c:pt idx="42">
                  <c:v>161.4856661864448</c:v>
                </c:pt>
                <c:pt idx="43">
                  <c:v>156.19081535199183</c:v>
                </c:pt>
                <c:pt idx="44">
                  <c:v>151.57582919209415</c:v>
                </c:pt>
                <c:pt idx="45">
                  <c:v>157.36601000372309</c:v>
                </c:pt>
                <c:pt idx="46">
                  <c:v>165.84165627984524</c:v>
                </c:pt>
                <c:pt idx="47">
                  <c:v>164.33462291791443</c:v>
                </c:pt>
                <c:pt idx="48">
                  <c:v>152.82386648752774</c:v>
                </c:pt>
                <c:pt idx="49">
                  <c:v>155.4704825420464</c:v>
                </c:pt>
                <c:pt idx="50">
                  <c:v>160.59212975702931</c:v>
                </c:pt>
                <c:pt idx="51">
                  <c:v>158.44731858134904</c:v>
                </c:pt>
                <c:pt idx="52">
                  <c:v>163.118960130793</c:v>
                </c:pt>
                <c:pt idx="53">
                  <c:v>145.93457111870114</c:v>
                </c:pt>
                <c:pt idx="54">
                  <c:v>153.32729009178172</c:v>
                </c:pt>
                <c:pt idx="55">
                  <c:v>158.36152613432185</c:v>
                </c:pt>
                <c:pt idx="56">
                  <c:v>145.48294672774657</c:v>
                </c:pt>
                <c:pt idx="57">
                  <c:v>147.21012674620005</c:v>
                </c:pt>
                <c:pt idx="58">
                  <c:v>149.90368583777135</c:v>
                </c:pt>
                <c:pt idx="59">
                  <c:v>153.57819253120093</c:v>
                </c:pt>
                <c:pt idx="60">
                  <c:v>145.38258575197889</c:v>
                </c:pt>
                <c:pt idx="61">
                  <c:v>148.84989559221069</c:v>
                </c:pt>
                <c:pt idx="62">
                  <c:v>155.03018922900108</c:v>
                </c:pt>
                <c:pt idx="63">
                  <c:v>151.52402997879472</c:v>
                </c:pt>
                <c:pt idx="64">
                  <c:v>140.09906599543521</c:v>
                </c:pt>
                <c:pt idx="65">
                  <c:v>139.98899266717387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026240"/>
        <c:axId val="248027776"/>
      </c:lineChart>
      <c:catAx>
        <c:axId val="2480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48027776"/>
        <c:crosses val="autoZero"/>
        <c:auto val="1"/>
        <c:lblAlgn val="ctr"/>
        <c:lblOffset val="100"/>
        <c:noMultiLvlLbl val="0"/>
      </c:catAx>
      <c:valAx>
        <c:axId val="248027776"/>
        <c:scaling>
          <c:orientation val="minMax"/>
          <c:max val="30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Q1 200</a:t>
                </a:r>
                <a:r>
                  <a:rPr lang="en-US" sz="1600" baseline="0"/>
                  <a:t>0</a:t>
                </a:r>
                <a:r>
                  <a:rPr lang="en-US" sz="1600"/>
                  <a:t> = 100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80262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'quarterly production volumes'!$A$9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multiLvlStrRef>
              <c:f>'quarterly production volumes'!$B$7:$X$8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volumes'!$B$9:$X$9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98.240425200183225</c:v>
                </c:pt>
                <c:pt idx="2">
                  <c:v>97.682269236502236</c:v>
                </c:pt>
                <c:pt idx="3">
                  <c:v>97.570333104886302</c:v>
                </c:pt>
                <c:pt idx="4">
                  <c:v>98.047525167366118</c:v>
                </c:pt>
                <c:pt idx="5">
                  <c:v>99.533789354608444</c:v>
                </c:pt>
                <c:pt idx="6">
                  <c:v>100.57462660061056</c:v>
                </c:pt>
                <c:pt idx="7">
                  <c:v>102.27594691495325</c:v>
                </c:pt>
                <c:pt idx="8">
                  <c:v>102.14928351798494</c:v>
                </c:pt>
                <c:pt idx="9">
                  <c:v>102.24272541828154</c:v>
                </c:pt>
                <c:pt idx="10">
                  <c:v>104.19141969958048</c:v>
                </c:pt>
                <c:pt idx="11">
                  <c:v>106.45883995695722</c:v>
                </c:pt>
                <c:pt idx="12">
                  <c:v>107.75862609820443</c:v>
                </c:pt>
                <c:pt idx="13">
                  <c:v>109.28465970046477</c:v>
                </c:pt>
                <c:pt idx="14">
                  <c:v>112.03093211763462</c:v>
                </c:pt>
                <c:pt idx="15">
                  <c:v>114.42142406105977</c:v>
                </c:pt>
                <c:pt idx="16">
                  <c:v>111.04967676731501</c:v>
                </c:pt>
                <c:pt idx="17">
                  <c:v>104.89996717362042</c:v>
                </c:pt>
                <c:pt idx="18">
                  <c:v>101.64928037404641</c:v>
                </c:pt>
                <c:pt idx="19">
                  <c:v>99.893459631098892</c:v>
                </c:pt>
                <c:pt idx="20">
                  <c:v>98.238040499070408</c:v>
                </c:pt>
                <c:pt idx="21">
                  <c:v>98.033766294447958</c:v>
                </c:pt>
                <c:pt idx="22">
                  <c:v>97.966138601091529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'quarterly production volumes'!$A$10</c:f>
              <c:strCache>
                <c:ptCount val="1"/>
                <c:pt idx="0">
                  <c:v>Mining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'quarterly production volumes'!$B$7:$X$8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volumes'!$B$10:$X$10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99.268364064935909</c:v>
                </c:pt>
                <c:pt idx="2">
                  <c:v>94.436927258393879</c:v>
                </c:pt>
                <c:pt idx="3">
                  <c:v>94.023033388605484</c:v>
                </c:pt>
                <c:pt idx="4">
                  <c:v>91.472992719622425</c:v>
                </c:pt>
                <c:pt idx="5">
                  <c:v>96.902397928261337</c:v>
                </c:pt>
                <c:pt idx="6">
                  <c:v>94.863244414280445</c:v>
                </c:pt>
                <c:pt idx="7">
                  <c:v>93.20326322938574</c:v>
                </c:pt>
                <c:pt idx="8">
                  <c:v>96.33472128809845</c:v>
                </c:pt>
                <c:pt idx="9">
                  <c:v>95.192638716998516</c:v>
                </c:pt>
                <c:pt idx="10">
                  <c:v>97.939354448917385</c:v>
                </c:pt>
                <c:pt idx="11">
                  <c:v>101.8671643441815</c:v>
                </c:pt>
                <c:pt idx="12">
                  <c:v>95.597721972601875</c:v>
                </c:pt>
                <c:pt idx="13">
                  <c:v>94.966399886541481</c:v>
                </c:pt>
                <c:pt idx="14">
                  <c:v>95.940326789282977</c:v>
                </c:pt>
                <c:pt idx="15">
                  <c:v>99.317437443264538</c:v>
                </c:pt>
                <c:pt idx="16">
                  <c:v>102.33011595151721</c:v>
                </c:pt>
                <c:pt idx="17">
                  <c:v>100.27403436669692</c:v>
                </c:pt>
                <c:pt idx="18">
                  <c:v>97.527289900101849</c:v>
                </c:pt>
                <c:pt idx="19">
                  <c:v>97.878143044671745</c:v>
                </c:pt>
                <c:pt idx="20">
                  <c:v>93.275888297948327</c:v>
                </c:pt>
                <c:pt idx="21">
                  <c:v>96.83216082935769</c:v>
                </c:pt>
                <c:pt idx="22">
                  <c:v>98.033182933403126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'quarterly production volumes'!$A$11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'quarterly production volumes'!$B$7:$X$8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volumes'!$B$11:$X$11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98.753415637957659</c:v>
                </c:pt>
                <c:pt idx="2">
                  <c:v>98.552076673000315</c:v>
                </c:pt>
                <c:pt idx="3">
                  <c:v>99.55324051666058</c:v>
                </c:pt>
                <c:pt idx="4">
                  <c:v>101.0634397481422</c:v>
                </c:pt>
                <c:pt idx="5">
                  <c:v>100.9404119046374</c:v>
                </c:pt>
                <c:pt idx="6">
                  <c:v>101.07136057173851</c:v>
                </c:pt>
                <c:pt idx="7">
                  <c:v>102.10345565362913</c:v>
                </c:pt>
                <c:pt idx="8">
                  <c:v>100.12420746225162</c:v>
                </c:pt>
                <c:pt idx="9">
                  <c:v>103.01631428067715</c:v>
                </c:pt>
                <c:pt idx="10">
                  <c:v>101.16552998784287</c:v>
                </c:pt>
                <c:pt idx="11">
                  <c:v>104.20556187668784</c:v>
                </c:pt>
                <c:pt idx="12">
                  <c:v>102.75199326187996</c:v>
                </c:pt>
                <c:pt idx="13">
                  <c:v>101.64407021649775</c:v>
                </c:pt>
                <c:pt idx="14">
                  <c:v>101.28819768008299</c:v>
                </c:pt>
                <c:pt idx="15">
                  <c:v>103.26355280989054</c:v>
                </c:pt>
                <c:pt idx="16">
                  <c:v>102.70601383406657</c:v>
                </c:pt>
                <c:pt idx="17">
                  <c:v>101.04392763401489</c:v>
                </c:pt>
                <c:pt idx="18">
                  <c:v>102.21251575522427</c:v>
                </c:pt>
                <c:pt idx="19">
                  <c:v>101.57025585489323</c:v>
                </c:pt>
                <c:pt idx="20">
                  <c:v>101.71502199074216</c:v>
                </c:pt>
                <c:pt idx="21">
                  <c:v>103.71731477545848</c:v>
                </c:pt>
                <c:pt idx="22">
                  <c:v>102.88899217630983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'quarterly production volumes'!$A$12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/>
          </c:spPr>
          <c:marker>
            <c:symbol val="diamond"/>
            <c:size val="7"/>
          </c:marker>
          <c:cat>
            <c:multiLvlStrRef>
              <c:f>'quarterly production volumes'!$B$7:$X$8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volumes'!$B$12:$X$12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101.06008827532405</c:v>
                </c:pt>
                <c:pt idx="2">
                  <c:v>102.17200968399808</c:v>
                </c:pt>
                <c:pt idx="3">
                  <c:v>103.20559840239471</c:v>
                </c:pt>
                <c:pt idx="4">
                  <c:v>102.87189478191925</c:v>
                </c:pt>
                <c:pt idx="5">
                  <c:v>103.37337239721352</c:v>
                </c:pt>
                <c:pt idx="6">
                  <c:v>104.50967339826079</c:v>
                </c:pt>
                <c:pt idx="7">
                  <c:v>106.15505208752909</c:v>
                </c:pt>
                <c:pt idx="8">
                  <c:v>106.40048038396799</c:v>
                </c:pt>
                <c:pt idx="9">
                  <c:v>108.69216206705026</c:v>
                </c:pt>
                <c:pt idx="10">
                  <c:v>109.56452748110053</c:v>
                </c:pt>
                <c:pt idx="11">
                  <c:v>111.255378350074</c:v>
                </c:pt>
                <c:pt idx="12">
                  <c:v>112.16790755258572</c:v>
                </c:pt>
                <c:pt idx="13">
                  <c:v>112.60456725163554</c:v>
                </c:pt>
                <c:pt idx="14">
                  <c:v>113.09321908137697</c:v>
                </c:pt>
                <c:pt idx="15">
                  <c:v>113.81718697663375</c:v>
                </c:pt>
                <c:pt idx="16">
                  <c:v>114.59998388826939</c:v>
                </c:pt>
                <c:pt idx="17">
                  <c:v>115.0610761788063</c:v>
                </c:pt>
                <c:pt idx="18">
                  <c:v>115.41193031252517</c:v>
                </c:pt>
                <c:pt idx="19">
                  <c:v>115.82426341831564</c:v>
                </c:pt>
                <c:pt idx="20">
                  <c:v>115.92602171691691</c:v>
                </c:pt>
                <c:pt idx="21">
                  <c:v>115.85558984834765</c:v>
                </c:pt>
                <c:pt idx="22">
                  <c:v>115.95570122067559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'quarterly production volumes'!$A$13</c:f>
              <c:strCache>
                <c:ptCount val="1"/>
                <c:pt idx="0">
                  <c:v>Other</c:v>
                </c:pt>
              </c:strCache>
            </c:strRef>
          </c:tx>
          <c:spPr>
            <a:ln w="38100"/>
          </c:spPr>
          <c:marker>
            <c:symbol val="triangle"/>
            <c:size val="7"/>
          </c:marker>
          <c:cat>
            <c:multiLvlStrRef>
              <c:f>'quarterly production volumes'!$B$7:$X$8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volumes'!$B$13:$X$13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101.16215504943456</c:v>
                </c:pt>
                <c:pt idx="2">
                  <c:v>102.15549639696162</c:v>
                </c:pt>
                <c:pt idx="3">
                  <c:v>103.07633922706839</c:v>
                </c:pt>
                <c:pt idx="4">
                  <c:v>103.74274201843959</c:v>
                </c:pt>
                <c:pt idx="5">
                  <c:v>104.31494136369635</c:v>
                </c:pt>
                <c:pt idx="6">
                  <c:v>104.82500638769771</c:v>
                </c:pt>
                <c:pt idx="7">
                  <c:v>105.35453862806143</c:v>
                </c:pt>
                <c:pt idx="8">
                  <c:v>105.93237093455959</c:v>
                </c:pt>
                <c:pt idx="9">
                  <c:v>106.8048030839856</c:v>
                </c:pt>
                <c:pt idx="10">
                  <c:v>107.38851977078627</c:v>
                </c:pt>
                <c:pt idx="11">
                  <c:v>108.01931146167492</c:v>
                </c:pt>
                <c:pt idx="12">
                  <c:v>108.46156203391403</c:v>
                </c:pt>
                <c:pt idx="13">
                  <c:v>108.98828626537956</c:v>
                </c:pt>
                <c:pt idx="14">
                  <c:v>109.63987458982697</c:v>
                </c:pt>
                <c:pt idx="15">
                  <c:v>110.14909730406488</c:v>
                </c:pt>
                <c:pt idx="16">
                  <c:v>110.63098292968701</c:v>
                </c:pt>
                <c:pt idx="17">
                  <c:v>110.78929240943052</c:v>
                </c:pt>
                <c:pt idx="18">
                  <c:v>111.11576319928733</c:v>
                </c:pt>
                <c:pt idx="19">
                  <c:v>111.49506839451055</c:v>
                </c:pt>
                <c:pt idx="20">
                  <c:v>111.69065384245964</c:v>
                </c:pt>
                <c:pt idx="21">
                  <c:v>112.19252683751451</c:v>
                </c:pt>
                <c:pt idx="22">
                  <c:v>112.28925825086782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89824"/>
        <c:axId val="282596480"/>
      </c:lineChart>
      <c:catAx>
        <c:axId val="2825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82596480"/>
        <c:crosses val="autoZero"/>
        <c:auto val="1"/>
        <c:lblAlgn val="ctr"/>
        <c:lblOffset val="100"/>
        <c:noMultiLvlLbl val="0"/>
      </c:catAx>
      <c:valAx>
        <c:axId val="282596480"/>
        <c:scaling>
          <c:orientation val="minMax"/>
          <c:max val="120"/>
          <c:min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 sz="1600"/>
                  <a:t>Q1</a:t>
                </a:r>
                <a:r>
                  <a:rPr lang="en-ZA" sz="1600" baseline="0"/>
                  <a:t> 2011 = 100</a:t>
                </a:r>
                <a:endParaRPr lang="en-ZA" sz="1600"/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258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'investment by sector'!$G$3</c:f>
              <c:strCache>
                <c:ptCount val="1"/>
                <c:pt idx="0">
                  <c:v>Utilities and logistics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'investment by sector'!$F$4:$F$69</c:f>
              <c:numCache>
                <c:formatCode>General</c:formatCode>
                <c:ptCount val="6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sector'!$G$4:$G$69</c:f>
              <c:numCache>
                <c:formatCode>_(* #,##0_);_(* \(#,##0\);_(* "-"??_);_(@_)</c:formatCode>
                <c:ptCount val="66"/>
                <c:pt idx="0">
                  <c:v>100</c:v>
                </c:pt>
                <c:pt idx="1">
                  <c:v>104.69559007320122</c:v>
                </c:pt>
                <c:pt idx="2">
                  <c:v>105.77958017700921</c:v>
                </c:pt>
                <c:pt idx="3">
                  <c:v>103.92276889330986</c:v>
                </c:pt>
                <c:pt idx="4">
                  <c:v>107.23340219858699</c:v>
                </c:pt>
                <c:pt idx="5">
                  <c:v>108.58775218710946</c:v>
                </c:pt>
                <c:pt idx="6">
                  <c:v>107.77412196801592</c:v>
                </c:pt>
                <c:pt idx="7">
                  <c:v>106.04228836687327</c:v>
                </c:pt>
                <c:pt idx="8">
                  <c:v>108.47297676435331</c:v>
                </c:pt>
                <c:pt idx="9">
                  <c:v>105.53217537684598</c:v>
                </c:pt>
                <c:pt idx="10">
                  <c:v>114.6708495931849</c:v>
                </c:pt>
                <c:pt idx="11">
                  <c:v>124.69967097712143</c:v>
                </c:pt>
                <c:pt idx="12">
                  <c:v>125.16387379804628</c:v>
                </c:pt>
                <c:pt idx="13">
                  <c:v>132.09120820261688</c:v>
                </c:pt>
                <c:pt idx="14">
                  <c:v>140.01326293774071</c:v>
                </c:pt>
                <c:pt idx="15">
                  <c:v>159.25982605147041</c:v>
                </c:pt>
                <c:pt idx="16">
                  <c:v>165.7306093299666</c:v>
                </c:pt>
                <c:pt idx="17">
                  <c:v>153.8781340066825</c:v>
                </c:pt>
                <c:pt idx="18">
                  <c:v>154.02096564389012</c:v>
                </c:pt>
                <c:pt idx="19">
                  <c:v>157.48973397607571</c:v>
                </c:pt>
                <c:pt idx="20">
                  <c:v>176.9250388961155</c:v>
                </c:pt>
                <c:pt idx="21">
                  <c:v>187.09414135230952</c:v>
                </c:pt>
                <c:pt idx="22">
                  <c:v>196.92146810518528</c:v>
                </c:pt>
                <c:pt idx="23">
                  <c:v>207.87104343612111</c:v>
                </c:pt>
                <c:pt idx="24">
                  <c:v>194.10309383528451</c:v>
                </c:pt>
                <c:pt idx="25">
                  <c:v>198.3140765679598</c:v>
                </c:pt>
                <c:pt idx="26">
                  <c:v>192.48348509194787</c:v>
                </c:pt>
                <c:pt idx="27">
                  <c:v>199.72453898538527</c:v>
                </c:pt>
                <c:pt idx="28">
                  <c:v>218.90988854031167</c:v>
                </c:pt>
                <c:pt idx="29">
                  <c:v>234.52954829494735</c:v>
                </c:pt>
                <c:pt idx="30">
                  <c:v>240.95442140434105</c:v>
                </c:pt>
                <c:pt idx="31">
                  <c:v>263.93501160507054</c:v>
                </c:pt>
                <c:pt idx="32">
                  <c:v>301.88741806310099</c:v>
                </c:pt>
                <c:pt idx="33">
                  <c:v>312.12538577294873</c:v>
                </c:pt>
                <c:pt idx="34">
                  <c:v>345.51228097023488</c:v>
                </c:pt>
                <c:pt idx="35">
                  <c:v>364.18751753513402</c:v>
                </c:pt>
                <c:pt idx="36">
                  <c:v>372.61713469533498</c:v>
                </c:pt>
                <c:pt idx="37">
                  <c:v>365.51636187415511</c:v>
                </c:pt>
                <c:pt idx="38">
                  <c:v>360.33106333052774</c:v>
                </c:pt>
                <c:pt idx="39">
                  <c:v>372.61968526028517</c:v>
                </c:pt>
                <c:pt idx="40">
                  <c:v>351.46019843395311</c:v>
                </c:pt>
                <c:pt idx="41">
                  <c:v>359.06088198535974</c:v>
                </c:pt>
                <c:pt idx="42">
                  <c:v>376.94289285076644</c:v>
                </c:pt>
                <c:pt idx="43">
                  <c:v>363.01170709312112</c:v>
                </c:pt>
                <c:pt idx="44">
                  <c:v>364.80475425306707</c:v>
                </c:pt>
                <c:pt idx="45">
                  <c:v>376.30525161323231</c:v>
                </c:pt>
                <c:pt idx="46">
                  <c:v>392.41206927334406</c:v>
                </c:pt>
                <c:pt idx="47">
                  <c:v>381.67419083326956</c:v>
                </c:pt>
                <c:pt idx="48">
                  <c:v>417.49942612288623</c:v>
                </c:pt>
                <c:pt idx="49">
                  <c:v>427.14821332925243</c:v>
                </c:pt>
                <c:pt idx="50">
                  <c:v>445.72397786109627</c:v>
                </c:pt>
                <c:pt idx="51">
                  <c:v>423.59782691866252</c:v>
                </c:pt>
                <c:pt idx="52">
                  <c:v>413.88017445864261</c:v>
                </c:pt>
                <c:pt idx="53">
                  <c:v>468.16894942229703</c:v>
                </c:pt>
                <c:pt idx="54">
                  <c:v>489.06062692886474</c:v>
                </c:pt>
                <c:pt idx="55">
                  <c:v>508.07253806718188</c:v>
                </c:pt>
                <c:pt idx="56">
                  <c:v>487.92307496110385</c:v>
                </c:pt>
                <c:pt idx="57">
                  <c:v>501.27273191011807</c:v>
                </c:pt>
                <c:pt idx="58">
                  <c:v>503.08108245976484</c:v>
                </c:pt>
                <c:pt idx="59">
                  <c:v>500.98706863570283</c:v>
                </c:pt>
                <c:pt idx="60">
                  <c:v>496.67661386997219</c:v>
                </c:pt>
                <c:pt idx="61">
                  <c:v>511.33981176830667</c:v>
                </c:pt>
                <c:pt idx="62">
                  <c:v>515.47937868237818</c:v>
                </c:pt>
                <c:pt idx="63">
                  <c:v>538.45996888310765</c:v>
                </c:pt>
                <c:pt idx="64">
                  <c:v>501.91802484250258</c:v>
                </c:pt>
                <c:pt idx="65">
                  <c:v>505.62654628000104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'investment by sector'!$H$3</c:f>
              <c:strCache>
                <c:ptCount val="1"/>
                <c:pt idx="0">
                  <c:v>Social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'investment by sector'!$F$4:$F$69</c:f>
              <c:numCache>
                <c:formatCode>General</c:formatCode>
                <c:ptCount val="6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sector'!$H$4:$H$69</c:f>
              <c:numCache>
                <c:formatCode>_(* #,##0_);_(* \(#,##0\);_(* "-"??_);_(@_)</c:formatCode>
                <c:ptCount val="66"/>
                <c:pt idx="0">
                  <c:v>100</c:v>
                </c:pt>
                <c:pt idx="1">
                  <c:v>100.75736740781484</c:v>
                </c:pt>
                <c:pt idx="2">
                  <c:v>100.79756288476591</c:v>
                </c:pt>
                <c:pt idx="3">
                  <c:v>107.00247519515962</c:v>
                </c:pt>
                <c:pt idx="4">
                  <c:v>106.05470815968184</c:v>
                </c:pt>
                <c:pt idx="5">
                  <c:v>96.522033468023437</c:v>
                </c:pt>
                <c:pt idx="6">
                  <c:v>96.367598214474597</c:v>
                </c:pt>
                <c:pt idx="7">
                  <c:v>89.523789375700773</c:v>
                </c:pt>
                <c:pt idx="8">
                  <c:v>94.82536123040471</c:v>
                </c:pt>
                <c:pt idx="9">
                  <c:v>105.81988195223084</c:v>
                </c:pt>
                <c:pt idx="10">
                  <c:v>114.24612325202563</c:v>
                </c:pt>
                <c:pt idx="11">
                  <c:v>116.89056252512218</c:v>
                </c:pt>
                <c:pt idx="12">
                  <c:v>119.68732150034907</c:v>
                </c:pt>
                <c:pt idx="13">
                  <c:v>126.08474898982421</c:v>
                </c:pt>
                <c:pt idx="14">
                  <c:v>128.09452283737755</c:v>
                </c:pt>
                <c:pt idx="15">
                  <c:v>124.71810277348791</c:v>
                </c:pt>
                <c:pt idx="16">
                  <c:v>128.05009625758953</c:v>
                </c:pt>
                <c:pt idx="17">
                  <c:v>130.61202902536547</c:v>
                </c:pt>
                <c:pt idx="18">
                  <c:v>141.79906492627305</c:v>
                </c:pt>
                <c:pt idx="19">
                  <c:v>149.92489792464406</c:v>
                </c:pt>
                <c:pt idx="20">
                  <c:v>139.89929975248049</c:v>
                </c:pt>
                <c:pt idx="21">
                  <c:v>137.04965199179168</c:v>
                </c:pt>
                <c:pt idx="22">
                  <c:v>139.84006431276313</c:v>
                </c:pt>
                <c:pt idx="23">
                  <c:v>142.84626287841925</c:v>
                </c:pt>
                <c:pt idx="24">
                  <c:v>150.20415071188305</c:v>
                </c:pt>
                <c:pt idx="25">
                  <c:v>160.71844126171487</c:v>
                </c:pt>
                <c:pt idx="26">
                  <c:v>167.64687215722779</c:v>
                </c:pt>
                <c:pt idx="27">
                  <c:v>175.32209270346314</c:v>
                </c:pt>
                <c:pt idx="28">
                  <c:v>197.03188135987645</c:v>
                </c:pt>
                <c:pt idx="29">
                  <c:v>201.05989126065711</c:v>
                </c:pt>
                <c:pt idx="30">
                  <c:v>198.96549535636464</c:v>
                </c:pt>
                <c:pt idx="31">
                  <c:v>199.62554739892951</c:v>
                </c:pt>
                <c:pt idx="32">
                  <c:v>196.88802386341999</c:v>
                </c:pt>
                <c:pt idx="33">
                  <c:v>201.16143772874403</c:v>
                </c:pt>
                <c:pt idx="34">
                  <c:v>213.96898601620512</c:v>
                </c:pt>
                <c:pt idx="35">
                  <c:v>214.6036514417483</c:v>
                </c:pt>
                <c:pt idx="36">
                  <c:v>200.50561678901607</c:v>
                </c:pt>
                <c:pt idx="37">
                  <c:v>190.9221688633142</c:v>
                </c:pt>
                <c:pt idx="38">
                  <c:v>186.90473671962599</c:v>
                </c:pt>
                <c:pt idx="39">
                  <c:v>197.99868835812055</c:v>
                </c:pt>
                <c:pt idx="40">
                  <c:v>177.5561150013751</c:v>
                </c:pt>
                <c:pt idx="41">
                  <c:v>183.04597093232351</c:v>
                </c:pt>
                <c:pt idx="42">
                  <c:v>180.64482007235185</c:v>
                </c:pt>
                <c:pt idx="43">
                  <c:v>179.36279591275465</c:v>
                </c:pt>
                <c:pt idx="44">
                  <c:v>187.17764285260955</c:v>
                </c:pt>
                <c:pt idx="45">
                  <c:v>191.07237301402611</c:v>
                </c:pt>
                <c:pt idx="46">
                  <c:v>193.31062641477502</c:v>
                </c:pt>
                <c:pt idx="47">
                  <c:v>200.65793649114642</c:v>
                </c:pt>
                <c:pt idx="48">
                  <c:v>197.85906196450105</c:v>
                </c:pt>
                <c:pt idx="49">
                  <c:v>201.5401214326514</c:v>
                </c:pt>
                <c:pt idx="50">
                  <c:v>196.23854957794748</c:v>
                </c:pt>
                <c:pt idx="51">
                  <c:v>192.12591762042777</c:v>
                </c:pt>
                <c:pt idx="52">
                  <c:v>223.50800736211895</c:v>
                </c:pt>
                <c:pt idx="53">
                  <c:v>232.75508261228288</c:v>
                </c:pt>
                <c:pt idx="54">
                  <c:v>234.6209989633798</c:v>
                </c:pt>
                <c:pt idx="55">
                  <c:v>244.78199242632593</c:v>
                </c:pt>
                <c:pt idx="56">
                  <c:v>250.46224798493725</c:v>
                </c:pt>
                <c:pt idx="57">
                  <c:v>253.48325541052276</c:v>
                </c:pt>
                <c:pt idx="58">
                  <c:v>238.5305379847257</c:v>
                </c:pt>
                <c:pt idx="59">
                  <c:v>245.40396454335826</c:v>
                </c:pt>
                <c:pt idx="60">
                  <c:v>256.29905434851594</c:v>
                </c:pt>
                <c:pt idx="61">
                  <c:v>274.20085045167025</c:v>
                </c:pt>
                <c:pt idx="62">
                  <c:v>292.73308087753071</c:v>
                </c:pt>
                <c:pt idx="63">
                  <c:v>286.80530580295755</c:v>
                </c:pt>
                <c:pt idx="64">
                  <c:v>276.85798303327761</c:v>
                </c:pt>
                <c:pt idx="65">
                  <c:v>272.40474729738304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26368"/>
        <c:axId val="286442624"/>
      </c:lineChart>
      <c:catAx>
        <c:axId val="2824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86442624"/>
        <c:crosses val="autoZero"/>
        <c:auto val="1"/>
        <c:lblAlgn val="ctr"/>
        <c:lblOffset val="100"/>
        <c:noMultiLvlLbl val="0"/>
      </c:catAx>
      <c:valAx>
        <c:axId val="286442624"/>
        <c:scaling>
          <c:orientation val="minMax"/>
          <c:max val="55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Q1 200</a:t>
                </a:r>
                <a:r>
                  <a:rPr lang="en-US" sz="1600" baseline="0"/>
                  <a:t>0</a:t>
                </a:r>
                <a:r>
                  <a:rPr lang="en-US" sz="1600"/>
                  <a:t> = 100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2426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growth in comparator countr'!$B$6</c:f>
              <c:strCache>
                <c:ptCount val="1"/>
                <c:pt idx="0">
                  <c:v>South Africa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'GDP growth in comparator countr'!$A$7:$A$19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'GDP growth in comparator countr'!$B$7:$B$19</c:f>
              <c:numCache>
                <c:formatCode>0.0%</c:formatCode>
                <c:ptCount val="13"/>
                <c:pt idx="0">
                  <c:v>2.9490751079009003E-2</c:v>
                </c:pt>
                <c:pt idx="1">
                  <c:v>4.5545604951235052E-2</c:v>
                </c:pt>
                <c:pt idx="2">
                  <c:v>5.2770525208933439E-2</c:v>
                </c:pt>
                <c:pt idx="3">
                  <c:v>5.5850446332825987E-2</c:v>
                </c:pt>
                <c:pt idx="4">
                  <c:v>5.3604747369304206E-2</c:v>
                </c:pt>
                <c:pt idx="5">
                  <c:v>3.1910448253302359E-2</c:v>
                </c:pt>
                <c:pt idx="6">
                  <c:v>-1.5380890693236893E-2</c:v>
                </c:pt>
                <c:pt idx="7">
                  <c:v>3.0397469526564747E-2</c:v>
                </c:pt>
                <c:pt idx="8">
                  <c:v>3.2124507411160685E-2</c:v>
                </c:pt>
                <c:pt idx="9">
                  <c:v>2.2198247977136543E-2</c:v>
                </c:pt>
                <c:pt idx="10">
                  <c:v>2.2123535284069851E-2</c:v>
                </c:pt>
                <c:pt idx="11">
                  <c:v>1.5487002672674333E-2</c:v>
                </c:pt>
                <c:pt idx="12">
                  <c:v>1.2832956699643239E-2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'GDP growth in comparator countr'!$C$6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'GDP growth in comparator countr'!$A$7:$A$19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'GDP growth in comparator countr'!$C$7:$C$19</c:f>
              <c:numCache>
                <c:formatCode>0.0%</c:formatCode>
                <c:ptCount val="13"/>
                <c:pt idx="0">
                  <c:v>0.10019973368753465</c:v>
                </c:pt>
                <c:pt idx="1">
                  <c:v>0.10075642965487441</c:v>
                </c:pt>
                <c:pt idx="2">
                  <c:v>0.11352391423494956</c:v>
                </c:pt>
                <c:pt idx="3">
                  <c:v>0.12688225104469741</c:v>
                </c:pt>
                <c:pt idx="4">
                  <c:v>0.14194961672398532</c:v>
                </c:pt>
                <c:pt idx="5">
                  <c:v>9.6233774862005905E-2</c:v>
                </c:pt>
                <c:pt idx="6">
                  <c:v>9.2335510947286092E-2</c:v>
                </c:pt>
                <c:pt idx="7">
                  <c:v>0.10631708233654624</c:v>
                </c:pt>
                <c:pt idx="8">
                  <c:v>9.4845062015219028E-2</c:v>
                </c:pt>
                <c:pt idx="9">
                  <c:v>7.750297593174027E-2</c:v>
                </c:pt>
                <c:pt idx="10">
                  <c:v>7.6838099695499817E-2</c:v>
                </c:pt>
                <c:pt idx="11">
                  <c:v>7.268513241384511E-2</c:v>
                </c:pt>
                <c:pt idx="12">
                  <c:v>6.9000000000001727E-2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'GDP growth in comparator countr'!$D$6</c:f>
              <c:strCache>
                <c:ptCount val="1"/>
                <c:pt idx="0">
                  <c:v>Sub-saharan Africa ex SA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'GDP growth in comparator countr'!$A$7:$A$19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'GDP growth in comparator countr'!$D$7:$D$19</c:f>
              <c:numCache>
                <c:formatCode>0.0%</c:formatCode>
                <c:ptCount val="13"/>
                <c:pt idx="0">
                  <c:v>5.8607782771841421E-2</c:v>
                </c:pt>
                <c:pt idx="1">
                  <c:v>0.15106122984422465</c:v>
                </c:pt>
                <c:pt idx="2">
                  <c:v>5.6700155573030653E-2</c:v>
                </c:pt>
                <c:pt idx="3">
                  <c:v>7.7332592196651229E-2</c:v>
                </c:pt>
                <c:pt idx="4">
                  <c:v>7.8398125658277307E-2</c:v>
                </c:pt>
                <c:pt idx="5">
                  <c:v>6.2410638839960342E-2</c:v>
                </c:pt>
                <c:pt idx="6">
                  <c:v>4.6889195988146781E-2</c:v>
                </c:pt>
                <c:pt idx="7">
                  <c:v>6.5234531943289653E-2</c:v>
                </c:pt>
                <c:pt idx="8">
                  <c:v>4.7206336108242208E-2</c:v>
                </c:pt>
                <c:pt idx="9">
                  <c:v>4.183512839518122E-2</c:v>
                </c:pt>
                <c:pt idx="10">
                  <c:v>5.6797734389390175E-2</c:v>
                </c:pt>
                <c:pt idx="11">
                  <c:v>5.735835397352762E-2</c:v>
                </c:pt>
                <c:pt idx="12">
                  <c:v>3.5616420569895002E-2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'GDP growth in comparator countr'!$E$6</c:f>
              <c:strCache>
                <c:ptCount val="1"/>
                <c:pt idx="0">
                  <c:v>Upper middle income ex China and SA</c:v>
                </c:pt>
              </c:strCache>
            </c:strRef>
          </c:tx>
          <c:spPr>
            <a:ln w="28575"/>
          </c:spPr>
          <c:marker>
            <c:symbol val="diamond"/>
            <c:size val="9"/>
          </c:marker>
          <c:cat>
            <c:numRef>
              <c:f>'GDP growth in comparator countr'!$A$7:$A$19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'GDP growth in comparator countr'!$E$7:$E$19</c:f>
              <c:numCache>
                <c:formatCode>0.0%</c:formatCode>
                <c:ptCount val="13"/>
                <c:pt idx="0">
                  <c:v>3.3637057694700268E-2</c:v>
                </c:pt>
                <c:pt idx="1">
                  <c:v>7.2696238224141618E-2</c:v>
                </c:pt>
                <c:pt idx="2">
                  <c:v>5.5081572030463599E-2</c:v>
                </c:pt>
                <c:pt idx="3">
                  <c:v>6.40389525495626E-2</c:v>
                </c:pt>
                <c:pt idx="4">
                  <c:v>6.6759357862404389E-2</c:v>
                </c:pt>
                <c:pt idx="5">
                  <c:v>4.1200356299434082E-2</c:v>
                </c:pt>
                <c:pt idx="6">
                  <c:v>-2.6131415698913862E-2</c:v>
                </c:pt>
                <c:pt idx="7">
                  <c:v>5.8992936110249916E-2</c:v>
                </c:pt>
                <c:pt idx="8">
                  <c:v>4.0463220039778758E-2</c:v>
                </c:pt>
                <c:pt idx="9">
                  <c:v>3.0961363548858145E-2</c:v>
                </c:pt>
                <c:pt idx="10">
                  <c:v>2.5609703527979422E-2</c:v>
                </c:pt>
                <c:pt idx="11">
                  <c:v>1.2756580209333901E-2</c:v>
                </c:pt>
                <c:pt idx="12">
                  <c:v>-1.0562798587834266E-3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'GDP growth in comparator countr'!$F$6</c:f>
              <c:strCache>
                <c:ptCount val="1"/>
                <c:pt idx="0">
                  <c:v>World</c:v>
                </c:pt>
              </c:strCache>
            </c:strRef>
          </c:tx>
          <c:spPr>
            <a:ln w="50800"/>
          </c:spPr>
          <c:marker>
            <c:symbol val="triangle"/>
            <c:size val="7"/>
          </c:marker>
          <c:cat>
            <c:numRef>
              <c:f>'GDP growth in comparator countr'!$A$7:$A$19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'GDP growth in comparator countr'!$F$7:$F$19</c:f>
              <c:numCache>
                <c:formatCode>0.0%</c:formatCode>
                <c:ptCount val="13"/>
                <c:pt idx="0">
                  <c:v>2.8948747412013143E-2</c:v>
                </c:pt>
                <c:pt idx="1">
                  <c:v>4.4597041146480443E-2</c:v>
                </c:pt>
                <c:pt idx="2">
                  <c:v>3.820745601659814E-2</c:v>
                </c:pt>
                <c:pt idx="3">
                  <c:v>4.3803420996135989E-2</c:v>
                </c:pt>
                <c:pt idx="4">
                  <c:v>4.310557133095605E-2</c:v>
                </c:pt>
                <c:pt idx="5">
                  <c:v>1.8496680372025454E-2</c:v>
                </c:pt>
                <c:pt idx="6">
                  <c:v>-1.7181150600500406E-2</c:v>
                </c:pt>
                <c:pt idx="7">
                  <c:v>4.3500962479934735E-2</c:v>
                </c:pt>
                <c:pt idx="8">
                  <c:v>3.1120934893616337E-2</c:v>
                </c:pt>
                <c:pt idx="9">
                  <c:v>2.4651778243403921E-2</c:v>
                </c:pt>
                <c:pt idx="10">
                  <c:v>2.3929520999874665E-2</c:v>
                </c:pt>
                <c:pt idx="11">
                  <c:v>2.6121301709129963E-2</c:v>
                </c:pt>
                <c:pt idx="12">
                  <c:v>2.4664041491689215E-2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22528"/>
        <c:axId val="286424064"/>
      </c:lineChart>
      <c:catAx>
        <c:axId val="2864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86424064"/>
        <c:crosses val="autoZero"/>
        <c:auto val="1"/>
        <c:lblAlgn val="ctr"/>
        <c:lblOffset val="100"/>
        <c:noMultiLvlLbl val="0"/>
      </c:catAx>
      <c:valAx>
        <c:axId val="28642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 change in GDP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6422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'World and SA food prices'!$G$6</c:f>
              <c:strCache>
                <c:ptCount val="1"/>
                <c:pt idx="0">
                  <c:v>World Food Prices 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'World and SA food prices'!$F$7:$F$14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'World and SA food prices'!$G$7:$G$14</c:f>
              <c:numCache>
                <c:formatCode>_ * #,##0_ ;_ * \-#,##0_ ;_ * "-"??_ ;_ @_ </c:formatCode>
                <c:ptCount val="8"/>
                <c:pt idx="0">
                  <c:v>100</c:v>
                </c:pt>
                <c:pt idx="1">
                  <c:v>119.59616839727092</c:v>
                </c:pt>
                <c:pt idx="2">
                  <c:v>148.89858598174521</c:v>
                </c:pt>
                <c:pt idx="3">
                  <c:v>141.03062669719014</c:v>
                </c:pt>
                <c:pt idx="4">
                  <c:v>141.37442492643831</c:v>
                </c:pt>
                <c:pt idx="5">
                  <c:v>136.32057456611128</c:v>
                </c:pt>
                <c:pt idx="6">
                  <c:v>122.87715209257637</c:v>
                </c:pt>
                <c:pt idx="7">
                  <c:v>101.41605819226491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'World and SA food prices'!$H$6</c:f>
              <c:strCache>
                <c:ptCount val="1"/>
                <c:pt idx="0">
                  <c:v>South Africa Food Prices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'World and SA food prices'!$F$7:$F$14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'World and SA food prices'!$H$7:$H$14</c:f>
              <c:numCache>
                <c:formatCode>_ * #,##0_ ;_ * \-#,##0_ ;_ * "-"??_ ;_ @_ </c:formatCode>
                <c:ptCount val="8"/>
                <c:pt idx="0">
                  <c:v>100</c:v>
                </c:pt>
                <c:pt idx="1">
                  <c:v>102.72952853598017</c:v>
                </c:pt>
                <c:pt idx="2">
                  <c:v>104.21836228287842</c:v>
                </c:pt>
                <c:pt idx="3">
                  <c:v>116.25310173697272</c:v>
                </c:pt>
                <c:pt idx="4">
                  <c:v>124.0694789081886</c:v>
                </c:pt>
                <c:pt idx="5">
                  <c:v>128.78411910669976</c:v>
                </c:pt>
                <c:pt idx="6">
                  <c:v>138.21339950372212</c:v>
                </c:pt>
                <c:pt idx="7">
                  <c:v>147.0223325062035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37248"/>
        <c:axId val="244249344"/>
      </c:lineChart>
      <c:catAx>
        <c:axId val="2816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44249344"/>
        <c:crosses val="autoZero"/>
        <c:auto val="1"/>
        <c:lblAlgn val="ctr"/>
        <c:lblOffset val="100"/>
        <c:noMultiLvlLbl val="0"/>
      </c:catAx>
      <c:valAx>
        <c:axId val="244249344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1637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Inflation excluding food</c:v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Lit>
              <c:ptCount val="3"/>
              <c:pt idx="0">
                <c:v>1994 to 2008</c:v>
              </c:pt>
              <c:pt idx="1">
                <c:v>2008 to 2015</c:v>
              </c:pt>
              <c:pt idx="2">
                <c:v>2015 to 2016</c:v>
              </c:pt>
            </c:strLit>
          </c:cat>
          <c:val>
            <c:numLit>
              <c:formatCode>0.0%</c:formatCode>
              <c:ptCount val="3"/>
              <c:pt idx="0">
                <c:v>6.2599959840156316E-2</c:v>
              </c:pt>
              <c:pt idx="1">
                <c:v>6.2360379773803709E-2</c:v>
              </c:pt>
              <c:pt idx="2">
                <c:v>5.2450558899398203E-2</c:v>
              </c:pt>
            </c:numLit>
          </c:val>
        </c:ser>
        <c:ser>
          <c:idx val="1"/>
          <c:order val="1"/>
          <c:tx>
            <c:v> Processed food</c:v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Lit>
              <c:ptCount val="3"/>
              <c:pt idx="0">
                <c:v>1994 to 2008</c:v>
              </c:pt>
              <c:pt idx="1">
                <c:v>2008 to 2015</c:v>
              </c:pt>
              <c:pt idx="2">
                <c:v>2015 to 2016</c:v>
              </c:pt>
            </c:strLit>
          </c:cat>
          <c:val>
            <c:numLit>
              <c:formatCode>0.0%</c:formatCode>
              <c:ptCount val="3"/>
              <c:pt idx="0">
                <c:v>7.9365037139712991E-2</c:v>
              </c:pt>
              <c:pt idx="1">
                <c:v>7.276153047383227E-2</c:v>
              </c:pt>
              <c:pt idx="2">
                <c:v>0.10436270316509844</c:v>
              </c:pt>
            </c:numLit>
          </c:val>
        </c:ser>
        <c:ser>
          <c:idx val="2"/>
          <c:order val="2"/>
          <c:tx>
            <c:v> Unprocessed food</c:v>
          </c:tx>
          <c:invertIfNegative val="0"/>
          <c:cat>
            <c:strLit>
              <c:ptCount val="3"/>
              <c:pt idx="0">
                <c:v>1994 to 2008</c:v>
              </c:pt>
              <c:pt idx="1">
                <c:v>2008 to 2015</c:v>
              </c:pt>
              <c:pt idx="2">
                <c:v>2015 to 2016</c:v>
              </c:pt>
            </c:strLit>
          </c:cat>
          <c:val>
            <c:numLit>
              <c:formatCode>0.0%</c:formatCode>
              <c:ptCount val="3"/>
              <c:pt idx="0">
                <c:v>7.8180138248651998E-2</c:v>
              </c:pt>
              <c:pt idx="1">
                <c:v>6.7788217735423428E-2</c:v>
              </c:pt>
              <c:pt idx="2">
                <c:v>0.12533333333333352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44584448"/>
        <c:axId val="244585984"/>
      </c:barChart>
      <c:catAx>
        <c:axId val="2445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44585984"/>
        <c:crosses val="autoZero"/>
        <c:auto val="1"/>
        <c:lblAlgn val="ctr"/>
        <c:lblOffset val="100"/>
        <c:noMultiLvlLbl val="0"/>
      </c:catAx>
      <c:valAx>
        <c:axId val="2445859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458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food price increase'!$B$4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'real food price increase'!$A$5:$A$27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'real food price increase'!$B$5:$B$27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100.05081300813008</c:v>
                </c:pt>
                <c:pt idx="2">
                  <c:v>99.045565550712539</c:v>
                </c:pt>
                <c:pt idx="3">
                  <c:v>100.72770422897663</c:v>
                </c:pt>
                <c:pt idx="4">
                  <c:v>100.37783459612864</c:v>
                </c:pt>
                <c:pt idx="5">
                  <c:v>100.90001017319869</c:v>
                </c:pt>
                <c:pt idx="6">
                  <c:v>101.47559162658027</c:v>
                </c:pt>
                <c:pt idx="7">
                  <c:v>102.57471659223634</c:v>
                </c:pt>
                <c:pt idx="8">
                  <c:v>109.05227769640619</c:v>
                </c:pt>
                <c:pt idx="9">
                  <c:v>113.16090673365203</c:v>
                </c:pt>
                <c:pt idx="10">
                  <c:v>113.41924973054969</c:v>
                </c:pt>
                <c:pt idx="11">
                  <c:v>112.06279139213193</c:v>
                </c:pt>
                <c:pt idx="12">
                  <c:v>111.59241572514284</c:v>
                </c:pt>
                <c:pt idx="13">
                  <c:v>114.2687282229965</c:v>
                </c:pt>
                <c:pt idx="14">
                  <c:v>124.50297110455179</c:v>
                </c:pt>
                <c:pt idx="15">
                  <c:v>125.36536774955454</c:v>
                </c:pt>
                <c:pt idx="16">
                  <c:v>121.79399811300549</c:v>
                </c:pt>
                <c:pt idx="17">
                  <c:v>126.56565179931782</c:v>
                </c:pt>
                <c:pt idx="18">
                  <c:v>128.38755542989674</c:v>
                </c:pt>
                <c:pt idx="19">
                  <c:v>130.06394796155755</c:v>
                </c:pt>
                <c:pt idx="20">
                  <c:v>132.15024727158459</c:v>
                </c:pt>
                <c:pt idx="21">
                  <c:v>131.99809683400707</c:v>
                </c:pt>
                <c:pt idx="22">
                  <c:v>138.50890552492615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food price increase'!$C$4</c:f>
              <c:strCache>
                <c:ptCount val="1"/>
                <c:pt idx="0">
                  <c:v>unprocessed food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'real food price increase'!$A$5:$A$27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'real food price increase'!$C$5:$C$27</c:f>
              <c:numCache>
                <c:formatCode>_ * #,##0_ ;_ * \-#,##0_ ;_ * "-"??_ ;_ @_ </c:formatCode>
                <c:ptCount val="23"/>
                <c:pt idx="0">
                  <c:v>100</c:v>
                </c:pt>
                <c:pt idx="1">
                  <c:v>97.960199004975095</c:v>
                </c:pt>
                <c:pt idx="2">
                  <c:v>93.675727824754546</c:v>
                </c:pt>
                <c:pt idx="3">
                  <c:v>98.50553796084057</c:v>
                </c:pt>
                <c:pt idx="4">
                  <c:v>96.741320838180116</c:v>
                </c:pt>
                <c:pt idx="5">
                  <c:v>93.465674754486173</c:v>
                </c:pt>
                <c:pt idx="6">
                  <c:v>100.94330133278106</c:v>
                </c:pt>
                <c:pt idx="7">
                  <c:v>96.293742554831468</c:v>
                </c:pt>
                <c:pt idx="8">
                  <c:v>105.98911447982017</c:v>
                </c:pt>
                <c:pt idx="9">
                  <c:v>106.63732830862298</c:v>
                </c:pt>
                <c:pt idx="10">
                  <c:v>107.6891320810025</c:v>
                </c:pt>
                <c:pt idx="11">
                  <c:v>107.2688689255146</c:v>
                </c:pt>
                <c:pt idx="12">
                  <c:v>115.79045636110577</c:v>
                </c:pt>
                <c:pt idx="13">
                  <c:v>121.96748400852874</c:v>
                </c:pt>
                <c:pt idx="14">
                  <c:v>122.60309915391197</c:v>
                </c:pt>
                <c:pt idx="15">
                  <c:v>124.75354631849991</c:v>
                </c:pt>
                <c:pt idx="16">
                  <c:v>120.90791025794888</c:v>
                </c:pt>
                <c:pt idx="17">
                  <c:v>122.46874685127844</c:v>
                </c:pt>
                <c:pt idx="18">
                  <c:v>122.05618485219473</c:v>
                </c:pt>
                <c:pt idx="19">
                  <c:v>122.67636840014875</c:v>
                </c:pt>
                <c:pt idx="20">
                  <c:v>127.61322803516286</c:v>
                </c:pt>
                <c:pt idx="21">
                  <c:v>126.40987498536236</c:v>
                </c:pt>
                <c:pt idx="22">
                  <c:v>135.16382767879313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08000"/>
        <c:axId val="244614272"/>
      </c:lineChart>
      <c:catAx>
        <c:axId val="2446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44614272"/>
        <c:crosses val="autoZero"/>
        <c:auto val="1"/>
        <c:lblAlgn val="ctr"/>
        <c:lblOffset val="100"/>
        <c:noMultiLvlLbl val="0"/>
      </c:catAx>
      <c:valAx>
        <c:axId val="244614272"/>
        <c:scaling>
          <c:orientation val="minMax"/>
          <c:max val="140"/>
          <c:min val="9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460800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'food prices by type of food'!$B$6</c:f>
              <c:strCache>
                <c:ptCount val="1"/>
                <c:pt idx="0">
                  <c:v>1994 to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3.76204635320090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'food prices by type of food'!$C$5:$I$5</c:f>
              <c:strCache>
                <c:ptCount val="7"/>
                <c:pt idx="0">
                  <c:v>Bread and 
cereals</c:v>
                </c:pt>
                <c:pt idx="1">
                  <c:v>Meat/poultry</c:v>
                </c:pt>
                <c:pt idx="2">
                  <c:v>Vegetables</c:v>
                </c:pt>
                <c:pt idx="3">
                  <c:v>Dairy</c:v>
                </c:pt>
                <c:pt idx="4">
                  <c:v>Confectionary</c:v>
                </c:pt>
                <c:pt idx="5">
                  <c:v>Oils and fats</c:v>
                </c:pt>
                <c:pt idx="6">
                  <c:v>Total food</c:v>
                </c:pt>
              </c:strCache>
            </c:strRef>
          </c:cat>
          <c:val>
            <c:numRef>
              <c:f>'food prices by type of food'!$C$6:$I$6</c:f>
              <c:numCache>
                <c:formatCode>0.0%</c:formatCode>
                <c:ptCount val="7"/>
                <c:pt idx="0">
                  <c:v>2.3565410984679458E-2</c:v>
                </c:pt>
                <c:pt idx="1">
                  <c:v>1.1761835449203506E-2</c:v>
                </c:pt>
                <c:pt idx="2">
                  <c:v>1.660156047453909E-2</c:v>
                </c:pt>
                <c:pt idx="3">
                  <c:v>2.4810420613065265E-2</c:v>
                </c:pt>
                <c:pt idx="4">
                  <c:v>5.9523813069146669E-3</c:v>
                </c:pt>
                <c:pt idx="5">
                  <c:v>3.7777645812346883E-2</c:v>
                </c:pt>
                <c:pt idx="6">
                  <c:v>1.6421411918714712E-2</c:v>
                </c:pt>
              </c:numCache>
            </c:numRef>
          </c:val>
        </c:ser>
        <c:ser>
          <c:idx val="1"/>
          <c:order val="1"/>
          <c:tx>
            <c:strRef>
              <c:f>'food prices by type of food'!$B$7</c:f>
              <c:strCache>
                <c:ptCount val="1"/>
                <c:pt idx="0">
                  <c:v>2008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5.2398069129277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'food prices by type of food'!$C$5:$I$5</c:f>
              <c:strCache>
                <c:ptCount val="7"/>
                <c:pt idx="0">
                  <c:v>Bread and 
cereals</c:v>
                </c:pt>
                <c:pt idx="1">
                  <c:v>Meat/poultry</c:v>
                </c:pt>
                <c:pt idx="2">
                  <c:v>Vegetables</c:v>
                </c:pt>
                <c:pt idx="3">
                  <c:v>Dairy</c:v>
                </c:pt>
                <c:pt idx="4">
                  <c:v>Confectionary</c:v>
                </c:pt>
                <c:pt idx="5">
                  <c:v>Oils and fats</c:v>
                </c:pt>
                <c:pt idx="6">
                  <c:v>Total food</c:v>
                </c:pt>
              </c:strCache>
            </c:strRef>
          </c:cat>
          <c:val>
            <c:numRef>
              <c:f>'food prices by type of food'!$C$7:$I$7</c:f>
              <c:numCache>
                <c:formatCode>0.0%</c:formatCode>
                <c:ptCount val="7"/>
                <c:pt idx="0">
                  <c:v>-1.594261572915423E-3</c:v>
                </c:pt>
                <c:pt idx="1">
                  <c:v>4.858576481256538E-3</c:v>
                </c:pt>
                <c:pt idx="2">
                  <c:v>1.2612420699765536E-2</c:v>
                </c:pt>
                <c:pt idx="3">
                  <c:v>1.1359272129341624E-2</c:v>
                </c:pt>
                <c:pt idx="4">
                  <c:v>3.1400642813252944E-2</c:v>
                </c:pt>
                <c:pt idx="5">
                  <c:v>-2.3486334086139093E-2</c:v>
                </c:pt>
                <c:pt idx="6">
                  <c:v>6.6131699372937724E-3</c:v>
                </c:pt>
              </c:numCache>
            </c:numRef>
          </c:val>
        </c:ser>
        <c:ser>
          <c:idx val="2"/>
          <c:order val="2"/>
          <c:tx>
            <c:strRef>
              <c:f>'food prices by type of food'!$B$8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'food prices by type of food'!$C$5:$I$5</c:f>
              <c:strCache>
                <c:ptCount val="7"/>
                <c:pt idx="0">
                  <c:v>Bread and 
cereals</c:v>
                </c:pt>
                <c:pt idx="1">
                  <c:v>Meat/poultry</c:v>
                </c:pt>
                <c:pt idx="2">
                  <c:v>Vegetables</c:v>
                </c:pt>
                <c:pt idx="3">
                  <c:v>Dairy</c:v>
                </c:pt>
                <c:pt idx="4">
                  <c:v>Confectionary</c:v>
                </c:pt>
                <c:pt idx="5">
                  <c:v>Oils and fats</c:v>
                </c:pt>
                <c:pt idx="6">
                  <c:v>Total food</c:v>
                </c:pt>
              </c:strCache>
            </c:strRef>
          </c:cat>
          <c:val>
            <c:numRef>
              <c:f>'food prices by type of food'!$C$8:$I$8</c:f>
              <c:numCache>
                <c:formatCode>0.0%</c:formatCode>
                <c:ptCount val="7"/>
                <c:pt idx="0">
                  <c:v>9.8198791749952496E-2</c:v>
                </c:pt>
                <c:pt idx="1">
                  <c:v>1.1398361963911086E-2</c:v>
                </c:pt>
                <c:pt idx="2">
                  <c:v>0.10221610776726853</c:v>
                </c:pt>
                <c:pt idx="3">
                  <c:v>4.0893596944757471E-2</c:v>
                </c:pt>
                <c:pt idx="4">
                  <c:v>0.10296034427391332</c:v>
                </c:pt>
                <c:pt idx="5">
                  <c:v>0.15000923296436719</c:v>
                </c:pt>
                <c:pt idx="6">
                  <c:v>6.2732687173900237E-2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44655616"/>
        <c:axId val="244657152"/>
      </c:barChart>
      <c:lineChart>
        <c:grouping val="standard"/>
        <c:varyColors val="0"/>
        <c:ser>
          <c:idx val="3"/>
          <c:order val="3"/>
          <c:tx>
            <c:strRef>
              <c:f>'food prices by type of food'!$B$9</c:f>
              <c:strCache>
                <c:ptCount val="1"/>
                <c:pt idx="0">
                  <c:v>% of household spending, poorest 80%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2"/>
            <c:spPr>
              <a:solidFill>
                <a:srgbClr val="EBF6F9"/>
              </a:solidFill>
            </c:spPr>
          </c:marker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'food prices by type of food'!$C$5:$I$5</c:f>
              <c:strCache>
                <c:ptCount val="7"/>
                <c:pt idx="0">
                  <c:v>Bread and 
cereals</c:v>
                </c:pt>
                <c:pt idx="1">
                  <c:v>Meat/poultry</c:v>
                </c:pt>
                <c:pt idx="2">
                  <c:v>Vegetables</c:v>
                </c:pt>
                <c:pt idx="3">
                  <c:v>Dairy</c:v>
                </c:pt>
                <c:pt idx="4">
                  <c:v>Confectionary</c:v>
                </c:pt>
                <c:pt idx="5">
                  <c:v>Oils and fats</c:v>
                </c:pt>
                <c:pt idx="6">
                  <c:v>Total food</c:v>
                </c:pt>
              </c:strCache>
            </c:strRef>
          </c:cat>
          <c:val>
            <c:numRef>
              <c:f>'food prices by type of food'!$C$9:$I$9</c:f>
              <c:numCache>
                <c:formatCode>0.0%</c:formatCode>
                <c:ptCount val="7"/>
                <c:pt idx="0">
                  <c:v>6.8958830904010282E-2</c:v>
                </c:pt>
                <c:pt idx="1">
                  <c:v>5.8305617400498458E-2</c:v>
                </c:pt>
                <c:pt idx="2">
                  <c:v>2.4263387961634318E-2</c:v>
                </c:pt>
                <c:pt idx="3">
                  <c:v>2.117379049920701E-2</c:v>
                </c:pt>
                <c:pt idx="4">
                  <c:v>1.2397537950305869E-2</c:v>
                </c:pt>
                <c:pt idx="5">
                  <c:v>1.0874927875538102E-2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55616"/>
        <c:axId val="244657152"/>
      </c:lineChart>
      <c:catAx>
        <c:axId val="2446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/>
            </a:pPr>
            <a:endParaRPr lang="en-US"/>
          </a:p>
        </c:txPr>
        <c:crossAx val="244657152"/>
        <c:crosses val="autoZero"/>
        <c:auto val="1"/>
        <c:lblAlgn val="ctr"/>
        <c:lblOffset val="100"/>
        <c:noMultiLvlLbl val="0"/>
      </c:catAx>
      <c:valAx>
        <c:axId val="2446571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465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'real econ shares in GDP '!$A$10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'real econ shares in GDP '!$B$8:$X$9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'!$B$10:$X$10</c:f>
              <c:numCache>
                <c:formatCode>0.0%</c:formatCode>
                <c:ptCount val="23"/>
                <c:pt idx="0">
                  <c:v>2.1263878675699999E-2</c:v>
                </c:pt>
                <c:pt idx="1">
                  <c:v>3.8795081520496329E-2</c:v>
                </c:pt>
                <c:pt idx="2">
                  <c:v>2.7912327364605114E-2</c:v>
                </c:pt>
                <c:pt idx="3">
                  <c:v>1.3599710281832014E-2</c:v>
                </c:pt>
                <c:pt idx="4">
                  <c:v>1.9240963687848129E-2</c:v>
                </c:pt>
                <c:pt idx="5">
                  <c:v>4.0512488871525393E-2</c:v>
                </c:pt>
                <c:pt idx="6">
                  <c:v>2.4088460742615444E-2</c:v>
                </c:pt>
                <c:pt idx="7">
                  <c:v>1.2342858936811878E-2</c:v>
                </c:pt>
                <c:pt idx="8">
                  <c:v>1.9264585460863785E-2</c:v>
                </c:pt>
                <c:pt idx="9">
                  <c:v>4.104672313675637E-2</c:v>
                </c:pt>
                <c:pt idx="10">
                  <c:v>2.1702529993194081E-2</c:v>
                </c:pt>
                <c:pt idx="11">
                  <c:v>1.0883801397399896E-2</c:v>
                </c:pt>
                <c:pt idx="12">
                  <c:v>1.9529929501608773E-2</c:v>
                </c:pt>
                <c:pt idx="13">
                  <c:v>4.1132071388023508E-2</c:v>
                </c:pt>
                <c:pt idx="14">
                  <c:v>2.514265160581098E-2</c:v>
                </c:pt>
                <c:pt idx="15">
                  <c:v>1.1294593420980976E-2</c:v>
                </c:pt>
                <c:pt idx="16">
                  <c:v>2.2124081709880859E-2</c:v>
                </c:pt>
                <c:pt idx="17">
                  <c:v>3.8669182602264297E-2</c:v>
                </c:pt>
                <c:pt idx="18">
                  <c:v>2.1811747084321566E-2</c:v>
                </c:pt>
                <c:pt idx="19">
                  <c:v>1.2352175216219058E-2</c:v>
                </c:pt>
                <c:pt idx="20">
                  <c:v>2.5465945473273455E-2</c:v>
                </c:pt>
                <c:pt idx="21">
                  <c:v>3.606748660597129E-2</c:v>
                </c:pt>
                <c:pt idx="22">
                  <c:v>2.4858134913010799E-2</c:v>
                </c:pt>
              </c:numCache>
            </c:numRef>
          </c:val>
        </c:ser>
        <c:ser>
          <c:idx val="1"/>
          <c:order val="1"/>
          <c:tx>
            <c:strRef>
              <c:f>'real econ shares in GDP '!$A$11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'real econ shares in GDP '!$B$8:$X$9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'!$B$11:$X$11</c:f>
              <c:numCache>
                <c:formatCode>0.0%</c:formatCode>
                <c:ptCount val="23"/>
                <c:pt idx="0">
                  <c:v>9.0754672662238745E-2</c:v>
                </c:pt>
                <c:pt idx="1">
                  <c:v>9.3070441773093815E-2</c:v>
                </c:pt>
                <c:pt idx="2">
                  <c:v>0.1006835178451749</c:v>
                </c:pt>
                <c:pt idx="3">
                  <c:v>9.8962158787712126E-2</c:v>
                </c:pt>
                <c:pt idx="4">
                  <c:v>8.8893357411711879E-2</c:v>
                </c:pt>
                <c:pt idx="5">
                  <c:v>9.094071937586326E-2</c:v>
                </c:pt>
                <c:pt idx="6">
                  <c:v>9.615387823450347E-2</c:v>
                </c:pt>
                <c:pt idx="7">
                  <c:v>8.8505148307885848E-2</c:v>
                </c:pt>
                <c:pt idx="8">
                  <c:v>8.9631290512143746E-2</c:v>
                </c:pt>
                <c:pt idx="9">
                  <c:v>8.5728690634476287E-2</c:v>
                </c:pt>
                <c:pt idx="10">
                  <c:v>9.5334995453594265E-2</c:v>
                </c:pt>
                <c:pt idx="11">
                  <c:v>9.0346750904001114E-2</c:v>
                </c:pt>
                <c:pt idx="12">
                  <c:v>8.3034547858698848E-2</c:v>
                </c:pt>
                <c:pt idx="13">
                  <c:v>7.8116928786745407E-2</c:v>
                </c:pt>
                <c:pt idx="14">
                  <c:v>8.8372774308190086E-2</c:v>
                </c:pt>
                <c:pt idx="15">
                  <c:v>8.5034357254869811E-2</c:v>
                </c:pt>
                <c:pt idx="16">
                  <c:v>7.81146565480451E-2</c:v>
                </c:pt>
                <c:pt idx="17">
                  <c:v>7.678093295721003E-2</c:v>
                </c:pt>
                <c:pt idx="18">
                  <c:v>8.2268794367425249E-2</c:v>
                </c:pt>
                <c:pt idx="19">
                  <c:v>8.1387917612029112E-2</c:v>
                </c:pt>
                <c:pt idx="20">
                  <c:v>7.287463256500995E-2</c:v>
                </c:pt>
                <c:pt idx="21">
                  <c:v>7.8130256901749795E-2</c:v>
                </c:pt>
                <c:pt idx="22">
                  <c:v>8.1424812476351374E-2</c:v>
                </c:pt>
              </c:numCache>
            </c:numRef>
          </c:val>
        </c:ser>
        <c:ser>
          <c:idx val="2"/>
          <c:order val="2"/>
          <c:tx>
            <c:strRef>
              <c:f>'real econ shares in GDP '!$A$12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'real econ shares in GDP '!$B$8:$X$9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'!$B$12:$X$12</c:f>
              <c:numCache>
                <c:formatCode>0.0%</c:formatCode>
                <c:ptCount val="23"/>
                <c:pt idx="0">
                  <c:v>0.13979671592070347</c:v>
                </c:pt>
                <c:pt idx="1">
                  <c:v>0.1275844673143563</c:v>
                </c:pt>
                <c:pt idx="2">
                  <c:v>0.13314721944853142</c:v>
                </c:pt>
                <c:pt idx="3">
                  <c:v>0.13246697781150482</c:v>
                </c:pt>
                <c:pt idx="4">
                  <c:v>0.13666926717026187</c:v>
                </c:pt>
                <c:pt idx="5">
                  <c:v>0.12394798563096614</c:v>
                </c:pt>
                <c:pt idx="6">
                  <c:v>0.12951109023721874</c:v>
                </c:pt>
                <c:pt idx="7">
                  <c:v>0.13030282702854903</c:v>
                </c:pt>
                <c:pt idx="8">
                  <c:v>0.13010784614367549</c:v>
                </c:pt>
                <c:pt idx="9">
                  <c:v>0.12387830242326685</c:v>
                </c:pt>
                <c:pt idx="10">
                  <c:v>0.13183491098013281</c:v>
                </c:pt>
                <c:pt idx="11">
                  <c:v>0.13560437738875544</c:v>
                </c:pt>
                <c:pt idx="12">
                  <c:v>0.13530854166290124</c:v>
                </c:pt>
                <c:pt idx="13">
                  <c:v>0.13035363413775386</c:v>
                </c:pt>
                <c:pt idx="14">
                  <c:v>0.13626031227582328</c:v>
                </c:pt>
                <c:pt idx="15">
                  <c:v>0.1394189696207154</c:v>
                </c:pt>
                <c:pt idx="16">
                  <c:v>0.13268554663462173</c:v>
                </c:pt>
                <c:pt idx="17">
                  <c:v>0.12724987345035679</c:v>
                </c:pt>
                <c:pt idx="18">
                  <c:v>0.13417311317787251</c:v>
                </c:pt>
                <c:pt idx="19">
                  <c:v>0.13456639381881638</c:v>
                </c:pt>
                <c:pt idx="20">
                  <c:v>0.13033004129001885</c:v>
                </c:pt>
                <c:pt idx="21">
                  <c:v>0.12893619215935162</c:v>
                </c:pt>
                <c:pt idx="22">
                  <c:v>0.13420064086457067</c:v>
                </c:pt>
              </c:numCache>
            </c:numRef>
          </c:val>
        </c:ser>
        <c:ser>
          <c:idx val="3"/>
          <c:order val="3"/>
          <c:tx>
            <c:strRef>
              <c:f>'real econ shares in GDP '!$A$13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cat>
            <c:multiLvlStrRef>
              <c:f>'real econ shares in GDP '!$B$8:$X$9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'!$B$13:$X$13</c:f>
              <c:numCache>
                <c:formatCode>0.0%</c:formatCode>
                <c:ptCount val="23"/>
                <c:pt idx="0">
                  <c:v>3.6906466573281893E-2</c:v>
                </c:pt>
                <c:pt idx="1">
                  <c:v>3.952850574801927E-2</c:v>
                </c:pt>
                <c:pt idx="2">
                  <c:v>3.851337157407133E-2</c:v>
                </c:pt>
                <c:pt idx="3">
                  <c:v>3.7437499917382731E-2</c:v>
                </c:pt>
                <c:pt idx="4">
                  <c:v>3.8072992810175371E-2</c:v>
                </c:pt>
                <c:pt idx="5">
                  <c:v>4.0526703108941617E-2</c:v>
                </c:pt>
                <c:pt idx="6">
                  <c:v>3.8691675715592885E-2</c:v>
                </c:pt>
                <c:pt idx="7">
                  <c:v>3.7911361200626173E-2</c:v>
                </c:pt>
                <c:pt idx="8">
                  <c:v>3.8985496246630433E-2</c:v>
                </c:pt>
                <c:pt idx="9">
                  <c:v>4.2521929678483443E-2</c:v>
                </c:pt>
                <c:pt idx="10">
                  <c:v>4.1580712890614963E-2</c:v>
                </c:pt>
                <c:pt idx="11">
                  <c:v>4.0618322041095778E-2</c:v>
                </c:pt>
                <c:pt idx="12">
                  <c:v>4.1553638842215954E-2</c:v>
                </c:pt>
                <c:pt idx="13">
                  <c:v>4.3592699885302684E-2</c:v>
                </c:pt>
                <c:pt idx="14">
                  <c:v>4.0292250992052643E-2</c:v>
                </c:pt>
                <c:pt idx="15">
                  <c:v>3.9108726648820431E-2</c:v>
                </c:pt>
                <c:pt idx="16">
                  <c:v>4.0326565016470799E-2</c:v>
                </c:pt>
                <c:pt idx="17">
                  <c:v>4.3215055465817755E-2</c:v>
                </c:pt>
                <c:pt idx="18">
                  <c:v>3.9757696155037006E-2</c:v>
                </c:pt>
                <c:pt idx="19">
                  <c:v>3.866032979243185E-2</c:v>
                </c:pt>
                <c:pt idx="20">
                  <c:v>3.9019427881760091E-2</c:v>
                </c:pt>
                <c:pt idx="21">
                  <c:v>4.1531403389534677E-2</c:v>
                </c:pt>
                <c:pt idx="22">
                  <c:v>3.8101193571213658E-2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282890240"/>
        <c:axId val="282892544"/>
      </c:barChart>
      <c:catAx>
        <c:axId val="2828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2892544"/>
        <c:crosses val="autoZero"/>
        <c:auto val="1"/>
        <c:lblAlgn val="ctr"/>
        <c:lblOffset val="100"/>
        <c:noMultiLvlLbl val="0"/>
      </c:catAx>
      <c:valAx>
        <c:axId val="282892544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2890240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in constant rand Q3 2016'!$B$4</c:f>
              <c:strCache>
                <c:ptCount val="1"/>
                <c:pt idx="0">
                  <c:v>Q3 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'sales in constant rand Q3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Q3 2016'!$B$5:$B$18</c:f>
              <c:numCache>
                <c:formatCode>_ * #,##0_ ;_ * \-#,##0_ ;_ * "-"??_ ;_ @_ </c:formatCode>
                <c:ptCount val="14"/>
                <c:pt idx="0">
                  <c:v>109</c:v>
                </c:pt>
                <c:pt idx="1">
                  <c:v>80</c:v>
                </c:pt>
                <c:pt idx="2">
                  <c:v>65</c:v>
                </c:pt>
                <c:pt idx="3">
                  <c:v>53</c:v>
                </c:pt>
                <c:pt idx="4">
                  <c:v>30</c:v>
                </c:pt>
                <c:pt idx="5">
                  <c:v>64</c:v>
                </c:pt>
                <c:pt idx="6">
                  <c:v>27</c:v>
                </c:pt>
                <c:pt idx="7">
                  <c:v>15</c:v>
                </c:pt>
                <c:pt idx="8">
                  <c:v>16</c:v>
                </c:pt>
                <c:pt idx="9">
                  <c:v>15</c:v>
                </c:pt>
                <c:pt idx="10">
                  <c:v>15</c:v>
                </c:pt>
                <c:pt idx="11">
                  <c:v>5</c:v>
                </c:pt>
                <c:pt idx="12">
                  <c:v>4</c:v>
                </c:pt>
                <c:pt idx="13">
                  <c:v>15</c:v>
                </c:pt>
              </c:numCache>
            </c:numRef>
          </c:val>
        </c:ser>
        <c:ser>
          <c:idx val="1"/>
          <c:order val="1"/>
          <c:tx>
            <c:strRef>
              <c:f>'sales in constant rand Q3 2016'!$C$4</c:f>
              <c:strCache>
                <c:ptCount val="1"/>
                <c:pt idx="0">
                  <c:v>Q3 2014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'sales in constant rand Q3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Q3 2016'!$C$5:$C$18</c:f>
              <c:numCache>
                <c:formatCode>_ * #,##0_ ;_ * \-#,##0_ ;_ * "-"??_ ;_ @_ </c:formatCode>
                <c:ptCount val="14"/>
                <c:pt idx="0">
                  <c:v>121</c:v>
                </c:pt>
                <c:pt idx="1">
                  <c:v>79</c:v>
                </c:pt>
                <c:pt idx="2">
                  <c:v>73</c:v>
                </c:pt>
                <c:pt idx="3">
                  <c:v>62</c:v>
                </c:pt>
                <c:pt idx="4">
                  <c:v>31</c:v>
                </c:pt>
                <c:pt idx="5">
                  <c:v>63</c:v>
                </c:pt>
                <c:pt idx="6">
                  <c:v>27</c:v>
                </c:pt>
                <c:pt idx="7">
                  <c:v>14</c:v>
                </c:pt>
                <c:pt idx="8">
                  <c:v>16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5</c:v>
                </c:pt>
                <c:pt idx="13">
                  <c:v>15</c:v>
                </c:pt>
              </c:numCache>
            </c:numRef>
          </c:val>
        </c:ser>
        <c:ser>
          <c:idx val="2"/>
          <c:order val="2"/>
          <c:tx>
            <c:strRef>
              <c:f>'sales in constant rand Q3 2016'!$D$4</c:f>
              <c:strCache>
                <c:ptCount val="1"/>
                <c:pt idx="0">
                  <c:v>Q3 2015</c:v>
                </c:pt>
              </c:strCache>
            </c:strRef>
          </c:tx>
          <c:invertIfNegative val="0"/>
          <c:cat>
            <c:strRef>
              <c:f>'sales in constant rand Q3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Q3 2016'!$D$5:$D$18</c:f>
              <c:numCache>
                <c:formatCode>_ * #,##0_ ;_ * \-#,##0_ ;_ * "-"??_ ;_ @_ </c:formatCode>
                <c:ptCount val="14"/>
                <c:pt idx="0">
                  <c:v>123</c:v>
                </c:pt>
                <c:pt idx="1">
                  <c:v>77</c:v>
                </c:pt>
                <c:pt idx="2">
                  <c:v>76</c:v>
                </c:pt>
                <c:pt idx="3">
                  <c:v>66</c:v>
                </c:pt>
                <c:pt idx="4">
                  <c:v>32</c:v>
                </c:pt>
                <c:pt idx="5">
                  <c:v>68</c:v>
                </c:pt>
                <c:pt idx="6">
                  <c:v>28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7</c:v>
                </c:pt>
                <c:pt idx="12">
                  <c:v>4</c:v>
                </c:pt>
                <c:pt idx="13">
                  <c:v>13</c:v>
                </c:pt>
              </c:numCache>
            </c:numRef>
          </c:val>
        </c:ser>
        <c:ser>
          <c:idx val="3"/>
          <c:order val="3"/>
          <c:tx>
            <c:strRef>
              <c:f>'sales in constant rand Q3 2016'!$E$4</c:f>
              <c:strCache>
                <c:ptCount val="1"/>
                <c:pt idx="0">
                  <c:v>Q2 2016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'sales in constant rand Q3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Q3 2016'!$E$5:$E$18</c:f>
              <c:numCache>
                <c:formatCode>_ * #,##0_ ;_ * \-#,##0_ ;_ * "-"??_ ;_ @_ </c:formatCode>
                <c:ptCount val="14"/>
                <c:pt idx="0">
                  <c:v>124</c:v>
                </c:pt>
                <c:pt idx="1">
                  <c:v>80</c:v>
                </c:pt>
                <c:pt idx="2">
                  <c:v>78</c:v>
                </c:pt>
                <c:pt idx="3">
                  <c:v>70</c:v>
                </c:pt>
                <c:pt idx="4">
                  <c:v>34</c:v>
                </c:pt>
                <c:pt idx="5">
                  <c:v>67</c:v>
                </c:pt>
                <c:pt idx="6">
                  <c:v>25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7</c:v>
                </c:pt>
                <c:pt idx="12">
                  <c:v>4</c:v>
                </c:pt>
                <c:pt idx="13">
                  <c:v>13</c:v>
                </c:pt>
              </c:numCache>
            </c:numRef>
          </c:val>
        </c:ser>
        <c:ser>
          <c:idx val="4"/>
          <c:order val="4"/>
          <c:tx>
            <c:strRef>
              <c:f>'sales in constant rand Q3 2016'!$F$4</c:f>
              <c:strCache>
                <c:ptCount val="1"/>
                <c:pt idx="0">
                  <c:v>Q3 2016</c:v>
                </c:pt>
              </c:strCache>
            </c:strRef>
          </c:tx>
          <c:invertIfNegative val="0"/>
          <c:cat>
            <c:strRef>
              <c:f>'sales in constant rand Q3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Q3 2016'!$F$5:$F$18</c:f>
              <c:numCache>
                <c:formatCode>_ * #,##0_ ;_ * \-#,##0_ ;_ * "-"??_ ;_ @_ </c:formatCode>
                <c:ptCount val="14"/>
                <c:pt idx="0">
                  <c:v>123</c:v>
                </c:pt>
                <c:pt idx="1">
                  <c:v>79</c:v>
                </c:pt>
                <c:pt idx="2">
                  <c:v>76</c:v>
                </c:pt>
                <c:pt idx="3">
                  <c:v>68</c:v>
                </c:pt>
                <c:pt idx="4">
                  <c:v>33</c:v>
                </c:pt>
                <c:pt idx="5">
                  <c:v>68</c:v>
                </c:pt>
                <c:pt idx="6">
                  <c:v>25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4</c:v>
                </c:pt>
                <c:pt idx="1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83237760"/>
        <c:axId val="283248896"/>
      </c:barChart>
      <c:catAx>
        <c:axId val="2832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83248896"/>
        <c:crosses val="autoZero"/>
        <c:auto val="1"/>
        <c:lblAlgn val="ctr"/>
        <c:lblOffset val="100"/>
        <c:noMultiLvlLbl val="0"/>
      </c:catAx>
      <c:valAx>
        <c:axId val="2832488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 of constant (2016)</a:t>
                </a:r>
                <a:r>
                  <a:rPr lang="en-ZA" baseline="0"/>
                  <a:t> rand</a:t>
                </a:r>
                <a:endParaRPr lang="en-ZA"/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3237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 by sector'!$B$5</c:f>
              <c:strCache>
                <c:ptCount val="1"/>
                <c:pt idx="0">
                  <c:v>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'GDP growth by sector'!$A$6:$A$13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by sector'!$B$6:$B$13</c:f>
              <c:numCache>
                <c:formatCode>0.0%</c:formatCode>
                <c:ptCount val="8"/>
                <c:pt idx="0">
                  <c:v>-4.8589635051586866E-3</c:v>
                </c:pt>
                <c:pt idx="1">
                  <c:v>1.2324901033553326E-2</c:v>
                </c:pt>
                <c:pt idx="2">
                  <c:v>3.4036242015365703E-2</c:v>
                </c:pt>
                <c:pt idx="3">
                  <c:v>1.9885296457812229E-2</c:v>
                </c:pt>
                <c:pt idx="4">
                  <c:v>2.7259537497187569E-2</c:v>
                </c:pt>
                <c:pt idx="5">
                  <c:v>2.8974210974333614E-2</c:v>
                </c:pt>
                <c:pt idx="6">
                  <c:v>3.0628253670855754E-2</c:v>
                </c:pt>
                <c:pt idx="7">
                  <c:v>2.0266675890795449E-2</c:v>
                </c:pt>
              </c:numCache>
            </c:numRef>
          </c:val>
        </c:ser>
        <c:ser>
          <c:idx val="1"/>
          <c:order val="1"/>
          <c:tx>
            <c:strRef>
              <c:f>'GDP growth by sector'!$C$5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'GDP growth by sector'!$A$6:$A$13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by sector'!$C$6:$C$13</c:f>
              <c:numCache>
                <c:formatCode>0.0%</c:formatCode>
                <c:ptCount val="8"/>
                <c:pt idx="0">
                  <c:v>2.9152264015961826E-2</c:v>
                </c:pt>
                <c:pt idx="1">
                  <c:v>2.5248626371854321E-4</c:v>
                </c:pt>
                <c:pt idx="2">
                  <c:v>2.5761495155394387E-2</c:v>
                </c:pt>
                <c:pt idx="3">
                  <c:v>1.6607228072755387E-2</c:v>
                </c:pt>
                <c:pt idx="4">
                  <c:v>1.2144213641876789E-2</c:v>
                </c:pt>
                <c:pt idx="5">
                  <c:v>2.8193031878356756E-2</c:v>
                </c:pt>
                <c:pt idx="6">
                  <c:v>1.1328156368157538E-2</c:v>
                </c:pt>
                <c:pt idx="7">
                  <c:v>1.2683302471811375E-2</c:v>
                </c:pt>
              </c:numCache>
            </c:numRef>
          </c:val>
        </c:ser>
        <c:ser>
          <c:idx val="2"/>
          <c:order val="2"/>
          <c:tx>
            <c:strRef>
              <c:f>'GDP growth by sector'!$D$5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cat>
            <c:strRef>
              <c:f>'GDP growth by sector'!$A$6:$A$13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by sector'!$D$6:$D$13</c:f>
              <c:numCache>
                <c:formatCode>0.0%</c:formatCode>
                <c:ptCount val="8"/>
                <c:pt idx="0">
                  <c:v>-3.1611504494867715E-2</c:v>
                </c:pt>
                <c:pt idx="1">
                  <c:v>2.259625955177702E-3</c:v>
                </c:pt>
                <c:pt idx="2">
                  <c:v>1.4555085337156548E-2</c:v>
                </c:pt>
                <c:pt idx="3">
                  <c:v>-5.618620260163798E-3</c:v>
                </c:pt>
                <c:pt idx="4">
                  <c:v>1.2888882904109167E-2</c:v>
                </c:pt>
                <c:pt idx="5">
                  <c:v>2.1504938268098517E-2</c:v>
                </c:pt>
                <c:pt idx="6">
                  <c:v>1.3650191178281368E-2</c:v>
                </c:pt>
                <c:pt idx="7">
                  <c:v>1.0174525643934951E-2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83443200"/>
        <c:axId val="283488256"/>
      </c:barChart>
      <c:catAx>
        <c:axId val="2834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283488256"/>
        <c:crosses val="autoZero"/>
        <c:auto val="1"/>
        <c:lblAlgn val="ctr"/>
        <c:lblOffset val="100"/>
        <c:noMultiLvlLbl val="0"/>
      </c:catAx>
      <c:valAx>
        <c:axId val="2834882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344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'employment in the third quarter'!$A$5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the third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third quarter'!$B$5:$J$5</c:f>
              <c:numCache>
                <c:formatCode>_ * #,##0_ ;_ * \-#,##0_ ;_ * "-"??_ ;_ @_ </c:formatCode>
                <c:ptCount val="9"/>
                <c:pt idx="0">
                  <c:v>810</c:v>
                </c:pt>
                <c:pt idx="1">
                  <c:v>680</c:v>
                </c:pt>
                <c:pt idx="2">
                  <c:v>670</c:v>
                </c:pt>
                <c:pt idx="3">
                  <c:v>650</c:v>
                </c:pt>
                <c:pt idx="4">
                  <c:v>700</c:v>
                </c:pt>
                <c:pt idx="5">
                  <c:v>740</c:v>
                </c:pt>
                <c:pt idx="6">
                  <c:v>690</c:v>
                </c:pt>
                <c:pt idx="7">
                  <c:v>900</c:v>
                </c:pt>
                <c:pt idx="8">
                  <c:v>880</c:v>
                </c:pt>
              </c:numCache>
            </c:numRef>
          </c:val>
        </c:ser>
        <c:ser>
          <c:idx val="1"/>
          <c:order val="1"/>
          <c:tx>
            <c:strRef>
              <c:f>'employment in the third quarter'!$A$6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the third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third quarter'!$B$6:$J$6</c:f>
              <c:numCache>
                <c:formatCode>_ * #,##0_ ;_ * \-#,##0_ ;_ * "-"??_ ;_ @_ </c:formatCode>
                <c:ptCount val="9"/>
                <c:pt idx="0">
                  <c:v>2060</c:v>
                </c:pt>
                <c:pt idx="1">
                  <c:v>1870</c:v>
                </c:pt>
                <c:pt idx="2">
                  <c:v>1810</c:v>
                </c:pt>
                <c:pt idx="3">
                  <c:v>1840</c:v>
                </c:pt>
                <c:pt idx="4">
                  <c:v>1830</c:v>
                </c:pt>
                <c:pt idx="5">
                  <c:v>1780</c:v>
                </c:pt>
                <c:pt idx="6">
                  <c:v>1740</c:v>
                </c:pt>
                <c:pt idx="7">
                  <c:v>1770</c:v>
                </c:pt>
                <c:pt idx="8">
                  <c:v>1680</c:v>
                </c:pt>
              </c:numCache>
            </c:numRef>
          </c:val>
        </c:ser>
        <c:ser>
          <c:idx val="2"/>
          <c:order val="2"/>
          <c:tx>
            <c:strRef>
              <c:f>'employment in the third quarter'!$A$7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the third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third quarter'!$B$7:$J$7</c:f>
              <c:numCache>
                <c:formatCode>_ * #,##0_ ;_ * \-#,##0_ ;_ * "-"??_ ;_ @_ </c:formatCode>
                <c:ptCount val="9"/>
                <c:pt idx="0">
                  <c:v>110</c:v>
                </c:pt>
                <c:pt idx="1">
                  <c:v>90</c:v>
                </c:pt>
                <c:pt idx="2">
                  <c:v>100</c:v>
                </c:pt>
                <c:pt idx="3">
                  <c:v>80</c:v>
                </c:pt>
                <c:pt idx="4">
                  <c:v>110</c:v>
                </c:pt>
                <c:pt idx="5">
                  <c:v>140</c:v>
                </c:pt>
                <c:pt idx="6">
                  <c:v>120</c:v>
                </c:pt>
                <c:pt idx="7">
                  <c:v>130</c:v>
                </c:pt>
                <c:pt idx="8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'employment in the third quarter'!$A$8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the third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third quarter'!$B$8:$J$8</c:f>
              <c:numCache>
                <c:formatCode>_ * #,##0_ ;_ * \-#,##0_ ;_ * "-"??_ ;_ @_ </c:formatCode>
                <c:ptCount val="9"/>
                <c:pt idx="0">
                  <c:v>1180</c:v>
                </c:pt>
                <c:pt idx="1">
                  <c:v>1150</c:v>
                </c:pt>
                <c:pt idx="2">
                  <c:v>1120</c:v>
                </c:pt>
                <c:pt idx="3">
                  <c:v>1140</c:v>
                </c:pt>
                <c:pt idx="4">
                  <c:v>1120</c:v>
                </c:pt>
                <c:pt idx="5">
                  <c:v>1150</c:v>
                </c:pt>
                <c:pt idx="6">
                  <c:v>1280</c:v>
                </c:pt>
                <c:pt idx="7">
                  <c:v>1460</c:v>
                </c:pt>
                <c:pt idx="8">
                  <c:v>1490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83846144"/>
        <c:axId val="283992832"/>
      </c:barChart>
      <c:lineChart>
        <c:grouping val="standard"/>
        <c:varyColors val="0"/>
        <c:ser>
          <c:idx val="4"/>
          <c:order val="4"/>
          <c:tx>
            <c:strRef>
              <c:f>'employment in the third quarter'!$A$9</c:f>
              <c:strCache>
                <c:ptCount val="1"/>
                <c:pt idx="0">
                  <c:v>Other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'employment in the third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third quarter'!$B$9:$J$9</c:f>
              <c:numCache>
                <c:formatCode>_ * #,##0_ ;_ * \-#,##0_ ;_ * "-"??_ ;_ @_ </c:formatCode>
                <c:ptCount val="9"/>
                <c:pt idx="0">
                  <c:v>10.395945336977856</c:v>
                </c:pt>
                <c:pt idx="1">
                  <c:v>10.038029454540032</c:v>
                </c:pt>
                <c:pt idx="2">
                  <c:v>9.9397015398835862</c:v>
                </c:pt>
                <c:pt idx="3">
                  <c:v>10.411306237187484</c:v>
                </c:pt>
                <c:pt idx="4">
                  <c:v>10.806758488002025</c:v>
                </c:pt>
                <c:pt idx="5">
                  <c:v>11.232893134787359</c:v>
                </c:pt>
                <c:pt idx="6">
                  <c:v>11.291546597641965</c:v>
                </c:pt>
                <c:pt idx="7">
                  <c:v>11.570114189486812</c:v>
                </c:pt>
                <c:pt idx="8">
                  <c:v>11.659151480576297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42368"/>
        <c:axId val="284037120"/>
      </c:lineChart>
      <c:catAx>
        <c:axId val="2838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3992832"/>
        <c:crosses val="autoZero"/>
        <c:auto val="1"/>
        <c:lblAlgn val="ctr"/>
        <c:lblOffset val="100"/>
        <c:noMultiLvlLbl val="0"/>
      </c:catAx>
      <c:valAx>
        <c:axId val="283992832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Thousands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3846144"/>
        <c:crosses val="autoZero"/>
        <c:crossBetween val="between"/>
      </c:valAx>
      <c:valAx>
        <c:axId val="284037120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800"/>
                </a:pPr>
                <a:r>
                  <a:rPr lang="en-US" sz="1800"/>
                  <a:t>Millions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4042368"/>
        <c:crosses val="max"/>
        <c:crossBetween val="between"/>
      </c:valAx>
      <c:catAx>
        <c:axId val="2840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40371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'mfg empl comp rest of economy'!$A$5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'mfg empl comp rest of economy'!$B$4:$AJ$4</c:f>
              <c:numCache>
                <c:formatCode>General</c:formatCode>
                <c:ptCount val="35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'mfg empl comp rest of economy'!$B$5:$AJ$5</c:f>
              <c:numCache>
                <c:formatCode>_ * #,##0_ ;_ * \-#,##0_ ;_ * "-"??_ ;_ @_ </c:formatCode>
                <c:ptCount val="35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79.71392950172303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'mfg empl comp rest of economy'!$A$6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'mfg empl comp rest of economy'!$B$4:$AJ$4</c:f>
              <c:numCache>
                <c:formatCode>General</c:formatCode>
                <c:ptCount val="35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'mfg empl comp rest of economy'!$B$6:$AJ$6</c:f>
              <c:numCache>
                <c:formatCode>_ * #,##0_ ;_ * \-#,##0_ ;_ * "-"??_ ;_ @_ </c:formatCode>
                <c:ptCount val="35"/>
                <c:pt idx="0">
                  <c:v>100</c:v>
                </c:pt>
                <c:pt idx="1">
                  <c:v>101.28832487483605</c:v>
                </c:pt>
                <c:pt idx="2">
                  <c:v>101.35035138862759</c:v>
                </c:pt>
                <c:pt idx="3">
                  <c:v>102.79738148369989</c:v>
                </c:pt>
                <c:pt idx="4">
                  <c:v>102.08766317345017</c:v>
                </c:pt>
                <c:pt idx="5">
                  <c:v>99.98783027204486</c:v>
                </c:pt>
                <c:pt idx="6">
                  <c:v>97.060730147587947</c:v>
                </c:pt>
                <c:pt idx="7">
                  <c:v>98.05372119463145</c:v>
                </c:pt>
                <c:pt idx="8">
                  <c:v>96.951643319883701</c:v>
                </c:pt>
                <c:pt idx="9">
                  <c:v>97.367950207486359</c:v>
                </c:pt>
                <c:pt idx="10">
                  <c:v>95.995917740857351</c:v>
                </c:pt>
                <c:pt idx="11">
                  <c:v>97.427262353687723</c:v>
                </c:pt>
                <c:pt idx="12">
                  <c:v>97.33176566417589</c:v>
                </c:pt>
                <c:pt idx="13">
                  <c:v>98.07615110567059</c:v>
                </c:pt>
                <c:pt idx="14">
                  <c:v>99.637377441427716</c:v>
                </c:pt>
                <c:pt idx="15">
                  <c:v>100.8139977786802</c:v>
                </c:pt>
                <c:pt idx="16">
                  <c:v>100.97139313163679</c:v>
                </c:pt>
                <c:pt idx="17">
                  <c:v>101.80114785027976</c:v>
                </c:pt>
                <c:pt idx="18">
                  <c:v>103.2624366473065</c:v>
                </c:pt>
                <c:pt idx="19">
                  <c:v>103.10440156220764</c:v>
                </c:pt>
                <c:pt idx="20">
                  <c:v>103.04606576505006</c:v>
                </c:pt>
                <c:pt idx="21">
                  <c:v>104.27531578880674</c:v>
                </c:pt>
                <c:pt idx="22">
                  <c:v>107.55205850984915</c:v>
                </c:pt>
                <c:pt idx="23">
                  <c:v>108.79156318420004</c:v>
                </c:pt>
                <c:pt idx="24">
                  <c:v>107.49526646055814</c:v>
                </c:pt>
                <c:pt idx="25">
                  <c:v>108.29833351418668</c:v>
                </c:pt>
                <c:pt idx="26">
                  <c:v>108.51292937623546</c:v>
                </c:pt>
                <c:pt idx="27">
                  <c:v>110.08787599192547</c:v>
                </c:pt>
                <c:pt idx="28">
                  <c:v>110.98529244513261</c:v>
                </c:pt>
                <c:pt idx="29">
                  <c:v>112.77122670949286</c:v>
                </c:pt>
                <c:pt idx="30">
                  <c:v>114.01391306431796</c:v>
                </c:pt>
                <c:pt idx="31">
                  <c:v>115.84547192075259</c:v>
                </c:pt>
                <c:pt idx="32">
                  <c:v>113.8165989205084</c:v>
                </c:pt>
                <c:pt idx="33">
                  <c:v>112.22743042472467</c:v>
                </c:pt>
                <c:pt idx="34">
                  <c:v>114.79146666383625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856704"/>
        <c:axId val="284858624"/>
      </c:lineChart>
      <c:catAx>
        <c:axId val="2848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84858624"/>
        <c:crosses val="autoZero"/>
        <c:auto val="1"/>
        <c:lblAlgn val="ctr"/>
        <c:lblOffset val="100"/>
        <c:noMultiLvlLbl val="0"/>
      </c:catAx>
      <c:valAx>
        <c:axId val="284858624"/>
        <c:scaling>
          <c:orientation val="minMax"/>
          <c:max val="120"/>
          <c:min val="7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Q1 2008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485670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'employment in mfg subsectors'!$B$5</c:f>
              <c:strCache>
                <c:ptCount val="1"/>
                <c:pt idx="0">
                  <c:v>Q3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subsectors'!$B$6:$B$15</c:f>
              <c:numCache>
                <c:formatCode>_ * #,##0_ ;_ * \-#,##0_ ;_ * "-"??_ ;_ @_ </c:formatCode>
                <c:ptCount val="10"/>
                <c:pt idx="0">
                  <c:v>303.53197850929979</c:v>
                </c:pt>
                <c:pt idx="1">
                  <c:v>269.53961098880001</c:v>
                </c:pt>
                <c:pt idx="2">
                  <c:v>172.61372014459997</c:v>
                </c:pt>
                <c:pt idx="3">
                  <c:v>84.543423163199961</c:v>
                </c:pt>
                <c:pt idx="4">
                  <c:v>217.09731899040003</c:v>
                </c:pt>
                <c:pt idx="5">
                  <c:v>379.42435279519998</c:v>
                </c:pt>
                <c:pt idx="6">
                  <c:v>146.03863819729992</c:v>
                </c:pt>
                <c:pt idx="7">
                  <c:v>154.24753946900003</c:v>
                </c:pt>
                <c:pt idx="8">
                  <c:v>138.68276412029999</c:v>
                </c:pt>
                <c:pt idx="9">
                  <c:v>130.50489386560002</c:v>
                </c:pt>
              </c:numCache>
            </c:numRef>
          </c:val>
        </c:ser>
        <c:ser>
          <c:idx val="1"/>
          <c:order val="1"/>
          <c:tx>
            <c:strRef>
              <c:f>'employment in mfg subsectors'!$C$5</c:f>
              <c:strCache>
                <c:ptCount val="1"/>
                <c:pt idx="0">
                  <c:v>Q3 2010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subsectors'!$C$6:$C$15</c:f>
              <c:numCache>
                <c:formatCode>_ * #,##0_ ;_ * \-#,##0_ ;_ * "-"??_ ;_ @_ </c:formatCode>
                <c:ptCount val="10"/>
                <c:pt idx="0">
                  <c:v>349.72843185810012</c:v>
                </c:pt>
                <c:pt idx="1">
                  <c:v>254.94192001849996</c:v>
                </c:pt>
                <c:pt idx="2">
                  <c:v>161.69909267</c:v>
                </c:pt>
                <c:pt idx="3">
                  <c:v>90.598288926700008</c:v>
                </c:pt>
                <c:pt idx="4">
                  <c:v>196.66384613089997</c:v>
                </c:pt>
                <c:pt idx="5">
                  <c:v>304.61213424410005</c:v>
                </c:pt>
                <c:pt idx="6">
                  <c:v>88.24716178780001</c:v>
                </c:pt>
                <c:pt idx="7">
                  <c:v>129.53892781869999</c:v>
                </c:pt>
                <c:pt idx="8">
                  <c:v>112.26529752750005</c:v>
                </c:pt>
                <c:pt idx="9">
                  <c:v>111.37269404320003</c:v>
                </c:pt>
              </c:numCache>
            </c:numRef>
          </c:val>
        </c:ser>
        <c:ser>
          <c:idx val="3"/>
          <c:order val="2"/>
          <c:tx>
            <c:strRef>
              <c:f>'employment in mfg subsectors'!$E$5</c:f>
              <c:strCache>
                <c:ptCount val="1"/>
                <c:pt idx="0">
                  <c:v>Q3 2015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subsectors'!$E$6:$E$15</c:f>
              <c:numCache>
                <c:formatCode>_ * #,##0_ ;_ * \-#,##0_ ;_ * "-"??_ ;_ @_ </c:formatCode>
                <c:ptCount val="10"/>
                <c:pt idx="0">
                  <c:v>239.50700038969981</c:v>
                </c:pt>
                <c:pt idx="1">
                  <c:v>105.98578713970001</c:v>
                </c:pt>
                <c:pt idx="2">
                  <c:v>98.065716555500046</c:v>
                </c:pt>
                <c:pt idx="3">
                  <c:v>70.918477664000008</c:v>
                </c:pt>
                <c:pt idx="4">
                  <c:v>261.73516062810012</c:v>
                </c:pt>
                <c:pt idx="5">
                  <c:v>105.75588451420001</c:v>
                </c:pt>
                <c:pt idx="6">
                  <c:v>51.516108570899995</c:v>
                </c:pt>
                <c:pt idx="7">
                  <c:v>62.512992310699985</c:v>
                </c:pt>
                <c:pt idx="8">
                  <c:v>274.9721792556</c:v>
                </c:pt>
                <c:pt idx="9">
                  <c:v>112.86445778669999</c:v>
                </c:pt>
              </c:numCache>
            </c:numRef>
          </c:val>
        </c:ser>
        <c:ser>
          <c:idx val="4"/>
          <c:order val="3"/>
          <c:tx>
            <c:strRef>
              <c:f>'employment in mfg subsectors'!$F$5</c:f>
              <c:strCache>
                <c:ptCount val="1"/>
                <c:pt idx="0">
                  <c:v>Q2 2016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subsectors'!$F$6:$F$15</c:f>
              <c:numCache>
                <c:formatCode>_ * #,##0_ ;_ * \-#,##0_ ;_ * "-"??_ ;_ @_ </c:formatCode>
                <c:ptCount val="10"/>
                <c:pt idx="0">
                  <c:v>264.76492684810006</c:v>
                </c:pt>
                <c:pt idx="1">
                  <c:v>91.904235921399987</c:v>
                </c:pt>
                <c:pt idx="2">
                  <c:v>96.328142867599979</c:v>
                </c:pt>
                <c:pt idx="3">
                  <c:v>57.266808255099981</c:v>
                </c:pt>
                <c:pt idx="4">
                  <c:v>289.73410671549993</c:v>
                </c:pt>
                <c:pt idx="5">
                  <c:v>90.942347018599975</c:v>
                </c:pt>
                <c:pt idx="6">
                  <c:v>55.74118153860001</c:v>
                </c:pt>
                <c:pt idx="7">
                  <c:v>43.7502697595</c:v>
                </c:pt>
                <c:pt idx="8">
                  <c:v>255.88550668839994</c:v>
                </c:pt>
                <c:pt idx="9">
                  <c:v>79.159957359500012</c:v>
                </c:pt>
              </c:numCache>
            </c:numRef>
          </c:val>
        </c:ser>
        <c:ser>
          <c:idx val="5"/>
          <c:order val="4"/>
          <c:tx>
            <c:strRef>
              <c:f>'employment in mfg subsectors'!$G$5</c:f>
              <c:strCache>
                <c:ptCount val="1"/>
                <c:pt idx="0">
                  <c:v>Q3 2016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subsectors'!$G$6:$G$15</c:f>
              <c:numCache>
                <c:formatCode>_ * #,##0_ ;_ * \-#,##0_ ;_ * "-"??_ ;_ @_ </c:formatCode>
                <c:ptCount val="10"/>
                <c:pt idx="0">
                  <c:v>248.43748784359988</c:v>
                </c:pt>
                <c:pt idx="1">
                  <c:v>114.47667865109989</c:v>
                </c:pt>
                <c:pt idx="2">
                  <c:v>91.816650365600026</c:v>
                </c:pt>
                <c:pt idx="3">
                  <c:v>55.75737005689998</c:v>
                </c:pt>
                <c:pt idx="4">
                  <c:v>260.8911252150001</c:v>
                </c:pt>
                <c:pt idx="5">
                  <c:v>102.72262682969999</c:v>
                </c:pt>
                <c:pt idx="6">
                  <c:v>45.745837497699988</c:v>
                </c:pt>
                <c:pt idx="7">
                  <c:v>45.030277725099992</c:v>
                </c:pt>
                <c:pt idx="8">
                  <c:v>258.23671296219999</c:v>
                </c:pt>
                <c:pt idx="9">
                  <c:v>78.9134184957</c:v>
                </c:pt>
              </c:numCache>
            </c:numRef>
          </c:val>
        </c:ser>
        <c:ser>
          <c:idx val="6"/>
          <c:order val="5"/>
          <c:tx>
            <c:strRef>
              <c:f>'employment in mfg subsectors'!$H$5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subsectors'!$H$6:$H$15</c:f>
              <c:numCache>
                <c:formatCode>_ * #,##0_ ;_ * \-#,##0_ ;_ * "-"??_ ;_ @_ </c:formatCode>
                <c:ptCount val="10"/>
                <c:pt idx="0">
                  <c:v>-16.327439004500178</c:v>
                </c:pt>
                <c:pt idx="1">
                  <c:v>22.572442729699901</c:v>
                </c:pt>
                <c:pt idx="2">
                  <c:v>-4.5114925019999532</c:v>
                </c:pt>
                <c:pt idx="3">
                  <c:v>-1.5094381982000016</c:v>
                </c:pt>
                <c:pt idx="4">
                  <c:v>-28.842981500499832</c:v>
                </c:pt>
                <c:pt idx="5">
                  <c:v>11.780279811100016</c:v>
                </c:pt>
                <c:pt idx="6">
                  <c:v>-9.9953440409000223</c:v>
                </c:pt>
                <c:pt idx="7">
                  <c:v>1.2800079655999923</c:v>
                </c:pt>
                <c:pt idx="8">
                  <c:v>2.3512062738000452</c:v>
                </c:pt>
                <c:pt idx="9">
                  <c:v>-0.24653886380001211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88969856"/>
        <c:axId val="288971392"/>
      </c:barChart>
      <c:catAx>
        <c:axId val="2889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88971392"/>
        <c:crosses val="autoZero"/>
        <c:auto val="1"/>
        <c:lblAlgn val="ctr"/>
        <c:lblOffset val="100"/>
        <c:noMultiLvlLbl val="0"/>
      </c:catAx>
      <c:valAx>
        <c:axId val="2889713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thousands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88969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'retrenchment data from CCMA'!$C$16:$C$17</c:f>
              <c:strCache>
                <c:ptCount val="1"/>
                <c:pt idx="0">
                  <c:v>2015 Q2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'retrenchment data from CCMA'!$B$18:$B$28</c:f>
              <c:strCache>
                <c:ptCount val="11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Logistics</c:v>
                </c:pt>
                <c:pt idx="5">
                  <c:v>Trade</c:v>
                </c:pt>
                <c:pt idx="6">
                  <c:v>Other business 
services</c:v>
                </c:pt>
                <c:pt idx="7">
                  <c:v>Cleaning</c:v>
                </c:pt>
                <c:pt idx="8">
                  <c:v>Private security</c:v>
                </c:pt>
                <c:pt idx="9">
                  <c:v>Private health
and education</c:v>
                </c:pt>
                <c:pt idx="10">
                  <c:v>Other public and 
community services</c:v>
                </c:pt>
              </c:strCache>
            </c:strRef>
          </c:cat>
          <c:val>
            <c:numRef>
              <c:f>'retrenchment data from CCMA'!$C$18:$C$28</c:f>
              <c:numCache>
                <c:formatCode>_ * #,##0_ ;_ * \-#,##0_ ;_ * "-"??_ ;_ @_ </c:formatCode>
                <c:ptCount val="11"/>
                <c:pt idx="0">
                  <c:v>180</c:v>
                </c:pt>
                <c:pt idx="1">
                  <c:v>4041</c:v>
                </c:pt>
                <c:pt idx="2">
                  <c:v>2448</c:v>
                </c:pt>
                <c:pt idx="3">
                  <c:v>364</c:v>
                </c:pt>
                <c:pt idx="4">
                  <c:v>618</c:v>
                </c:pt>
                <c:pt idx="5">
                  <c:v>317</c:v>
                </c:pt>
                <c:pt idx="6">
                  <c:v>442</c:v>
                </c:pt>
                <c:pt idx="7">
                  <c:v>33</c:v>
                </c:pt>
                <c:pt idx="8">
                  <c:v>359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'retrenchment data from CCMA'!$D$16:$D$17</c:f>
              <c:strCache>
                <c:ptCount val="1"/>
                <c:pt idx="0">
                  <c:v>2015 Q3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'retrenchment data from CCMA'!$B$18:$B$28</c:f>
              <c:strCache>
                <c:ptCount val="11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Logistics</c:v>
                </c:pt>
                <c:pt idx="5">
                  <c:v>Trade</c:v>
                </c:pt>
                <c:pt idx="6">
                  <c:v>Other business 
services</c:v>
                </c:pt>
                <c:pt idx="7">
                  <c:v>Cleaning</c:v>
                </c:pt>
                <c:pt idx="8">
                  <c:v>Private security</c:v>
                </c:pt>
                <c:pt idx="9">
                  <c:v>Private health
and education</c:v>
                </c:pt>
                <c:pt idx="10">
                  <c:v>Other public and 
community services</c:v>
                </c:pt>
              </c:strCache>
            </c:strRef>
          </c:cat>
          <c:val>
            <c:numRef>
              <c:f>'retrenchment data from CCMA'!$D$18:$D$28</c:f>
              <c:numCache>
                <c:formatCode>_ * #,##0_ ;_ * \-#,##0_ ;_ * "-"??_ ;_ @_ </c:formatCode>
                <c:ptCount val="11"/>
                <c:pt idx="0">
                  <c:v>451</c:v>
                </c:pt>
                <c:pt idx="1">
                  <c:v>8800</c:v>
                </c:pt>
                <c:pt idx="2">
                  <c:v>3100</c:v>
                </c:pt>
                <c:pt idx="3">
                  <c:v>443</c:v>
                </c:pt>
                <c:pt idx="4">
                  <c:v>481</c:v>
                </c:pt>
                <c:pt idx="5">
                  <c:v>423</c:v>
                </c:pt>
                <c:pt idx="6">
                  <c:v>554</c:v>
                </c:pt>
                <c:pt idx="7">
                  <c:v>0</c:v>
                </c:pt>
                <c:pt idx="8">
                  <c:v>724</c:v>
                </c:pt>
                <c:pt idx="9">
                  <c:v>28</c:v>
                </c:pt>
                <c:pt idx="10">
                  <c:v>47</c:v>
                </c:pt>
              </c:numCache>
            </c:numRef>
          </c:val>
        </c:ser>
        <c:ser>
          <c:idx val="2"/>
          <c:order val="2"/>
          <c:tx>
            <c:strRef>
              <c:f>'retrenchment data from CCMA'!$E$16:$E$17</c:f>
              <c:strCache>
                <c:ptCount val="1"/>
                <c:pt idx="0">
                  <c:v>2015 Q4</c:v>
                </c:pt>
              </c:strCache>
            </c:strRef>
          </c:tx>
          <c:invertIfNegative val="0"/>
          <c:cat>
            <c:strRef>
              <c:f>'retrenchment data from CCMA'!$B$18:$B$28</c:f>
              <c:strCache>
                <c:ptCount val="11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Logistics</c:v>
                </c:pt>
                <c:pt idx="5">
                  <c:v>Trade</c:v>
                </c:pt>
                <c:pt idx="6">
                  <c:v>Other business 
services</c:v>
                </c:pt>
                <c:pt idx="7">
                  <c:v>Cleaning</c:v>
                </c:pt>
                <c:pt idx="8">
                  <c:v>Private security</c:v>
                </c:pt>
                <c:pt idx="9">
                  <c:v>Private health
and education</c:v>
                </c:pt>
                <c:pt idx="10">
                  <c:v>Other public and 
community services</c:v>
                </c:pt>
              </c:strCache>
            </c:strRef>
          </c:cat>
          <c:val>
            <c:numRef>
              <c:f>'retrenchment data from CCMA'!$E$18:$E$28</c:f>
              <c:numCache>
                <c:formatCode>_ * #,##0_ ;_ * \-#,##0_ ;_ * "-"??_ ;_ @_ </c:formatCode>
                <c:ptCount val="11"/>
                <c:pt idx="0">
                  <c:v>190</c:v>
                </c:pt>
                <c:pt idx="1">
                  <c:v>1399</c:v>
                </c:pt>
                <c:pt idx="2">
                  <c:v>1112</c:v>
                </c:pt>
                <c:pt idx="3">
                  <c:v>1556</c:v>
                </c:pt>
                <c:pt idx="4">
                  <c:v>122</c:v>
                </c:pt>
                <c:pt idx="5">
                  <c:v>167</c:v>
                </c:pt>
                <c:pt idx="6">
                  <c:v>827</c:v>
                </c:pt>
                <c:pt idx="7">
                  <c:v>0</c:v>
                </c:pt>
                <c:pt idx="8">
                  <c:v>0</c:v>
                </c:pt>
                <c:pt idx="9">
                  <c:v>253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'retrenchment data from CCMA'!$F$16:$F$17</c:f>
              <c:strCache>
                <c:ptCount val="1"/>
                <c:pt idx="0">
                  <c:v>2016 Q1</c:v>
                </c:pt>
              </c:strCache>
            </c:strRef>
          </c:tx>
          <c:invertIfNegative val="0"/>
          <c:cat>
            <c:strRef>
              <c:f>'retrenchment data from CCMA'!$B$18:$B$28</c:f>
              <c:strCache>
                <c:ptCount val="11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Logistics</c:v>
                </c:pt>
                <c:pt idx="5">
                  <c:v>Trade</c:v>
                </c:pt>
                <c:pt idx="6">
                  <c:v>Other business 
services</c:v>
                </c:pt>
                <c:pt idx="7">
                  <c:v>Cleaning</c:v>
                </c:pt>
                <c:pt idx="8">
                  <c:v>Private security</c:v>
                </c:pt>
                <c:pt idx="9">
                  <c:v>Private health
and education</c:v>
                </c:pt>
                <c:pt idx="10">
                  <c:v>Other public and 
community services</c:v>
                </c:pt>
              </c:strCache>
            </c:strRef>
          </c:cat>
          <c:val>
            <c:numRef>
              <c:f>'retrenchment data from CCMA'!$F$18:$F$28</c:f>
              <c:numCache>
                <c:formatCode>_ * #,##0_ ;_ * \-#,##0_ ;_ * "-"??_ ;_ @_ </c:formatCode>
                <c:ptCount val="11"/>
                <c:pt idx="0">
                  <c:v>76</c:v>
                </c:pt>
                <c:pt idx="1">
                  <c:v>5907</c:v>
                </c:pt>
                <c:pt idx="2">
                  <c:v>3955</c:v>
                </c:pt>
                <c:pt idx="3">
                  <c:v>610</c:v>
                </c:pt>
                <c:pt idx="4">
                  <c:v>357</c:v>
                </c:pt>
                <c:pt idx="5">
                  <c:v>3531</c:v>
                </c:pt>
                <c:pt idx="6">
                  <c:v>859</c:v>
                </c:pt>
                <c:pt idx="7">
                  <c:v>0</c:v>
                </c:pt>
                <c:pt idx="8">
                  <c:v>0</c:v>
                </c:pt>
                <c:pt idx="9">
                  <c:v>87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'retrenchment data from CCMA'!$G$16:$G$17</c:f>
              <c:strCache>
                <c:ptCount val="1"/>
                <c:pt idx="0">
                  <c:v>2016 Q2</c:v>
                </c:pt>
              </c:strCache>
            </c:strRef>
          </c:tx>
          <c:invertIfNegative val="0"/>
          <c:cat>
            <c:strRef>
              <c:f>'retrenchment data from CCMA'!$B$18:$B$28</c:f>
              <c:strCache>
                <c:ptCount val="11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Logistics</c:v>
                </c:pt>
                <c:pt idx="5">
                  <c:v>Trade</c:v>
                </c:pt>
                <c:pt idx="6">
                  <c:v>Other business 
services</c:v>
                </c:pt>
                <c:pt idx="7">
                  <c:v>Cleaning</c:v>
                </c:pt>
                <c:pt idx="8">
                  <c:v>Private security</c:v>
                </c:pt>
                <c:pt idx="9">
                  <c:v>Private health
and education</c:v>
                </c:pt>
                <c:pt idx="10">
                  <c:v>Other public and 
community services</c:v>
                </c:pt>
              </c:strCache>
            </c:strRef>
          </c:cat>
          <c:val>
            <c:numRef>
              <c:f>'retrenchment data from CCMA'!$G$18:$G$28</c:f>
              <c:numCache>
                <c:formatCode>_ * #,##0_ ;_ * \-#,##0_ ;_ * "-"??_ ;_ @_ </c:formatCode>
                <c:ptCount val="11"/>
                <c:pt idx="0">
                  <c:v>239</c:v>
                </c:pt>
                <c:pt idx="1">
                  <c:v>693</c:v>
                </c:pt>
                <c:pt idx="2">
                  <c:v>1280</c:v>
                </c:pt>
                <c:pt idx="3">
                  <c:v>1185</c:v>
                </c:pt>
                <c:pt idx="4">
                  <c:v>286</c:v>
                </c:pt>
                <c:pt idx="5">
                  <c:v>127</c:v>
                </c:pt>
                <c:pt idx="6">
                  <c:v>408</c:v>
                </c:pt>
                <c:pt idx="7">
                  <c:v>32</c:v>
                </c:pt>
                <c:pt idx="8">
                  <c:v>0</c:v>
                </c:pt>
                <c:pt idx="9">
                  <c:v>27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'retrenchment data from CCMA'!$H$16:$H$17</c:f>
              <c:strCache>
                <c:ptCount val="1"/>
                <c:pt idx="0">
                  <c:v>2016 Q3</c:v>
                </c:pt>
              </c:strCache>
            </c:strRef>
          </c:tx>
          <c:invertIfNegative val="0"/>
          <c:cat>
            <c:strRef>
              <c:f>'retrenchment data from CCMA'!$B$18:$B$28</c:f>
              <c:strCache>
                <c:ptCount val="11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Logistics</c:v>
                </c:pt>
                <c:pt idx="5">
                  <c:v>Trade</c:v>
                </c:pt>
                <c:pt idx="6">
                  <c:v>Other business 
services</c:v>
                </c:pt>
                <c:pt idx="7">
                  <c:v>Cleaning</c:v>
                </c:pt>
                <c:pt idx="8">
                  <c:v>Private security</c:v>
                </c:pt>
                <c:pt idx="9">
                  <c:v>Private health
and education</c:v>
                </c:pt>
                <c:pt idx="10">
                  <c:v>Other public and 
community services</c:v>
                </c:pt>
              </c:strCache>
            </c:strRef>
          </c:cat>
          <c:val>
            <c:numRef>
              <c:f>'retrenchment data from CCMA'!$H$18:$H$28</c:f>
              <c:numCache>
                <c:formatCode>_ * #,##0_ ;_ * \-#,##0_ ;_ * "-"??_ ;_ @_ </c:formatCode>
                <c:ptCount val="11"/>
                <c:pt idx="0">
                  <c:v>23</c:v>
                </c:pt>
                <c:pt idx="1">
                  <c:v>13</c:v>
                </c:pt>
                <c:pt idx="2">
                  <c:v>678</c:v>
                </c:pt>
                <c:pt idx="3">
                  <c:v>166</c:v>
                </c:pt>
                <c:pt idx="4">
                  <c:v>179</c:v>
                </c:pt>
                <c:pt idx="5">
                  <c:v>157</c:v>
                </c:pt>
                <c:pt idx="6">
                  <c:v>232</c:v>
                </c:pt>
                <c:pt idx="7">
                  <c:v>5</c:v>
                </c:pt>
                <c:pt idx="8">
                  <c:v>66</c:v>
                </c:pt>
                <c:pt idx="9">
                  <c:v>63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44459008"/>
        <c:axId val="244460544"/>
      </c:barChart>
      <c:catAx>
        <c:axId val="2444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44460544"/>
        <c:crosses val="autoZero"/>
        <c:auto val="1"/>
        <c:lblAlgn val="ctr"/>
        <c:lblOffset val="100"/>
        <c:noMultiLvlLbl val="0"/>
      </c:catAx>
      <c:valAx>
        <c:axId val="244460544"/>
        <c:scaling>
          <c:orientation val="minMax"/>
          <c:max val="90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4459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120839" y="5101479"/>
    <xdr:ext cx="9301574" cy="4568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2934950" y="2286000"/>
    <xdr:ext cx="9299408" cy="42822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944231" y="6960578"/>
    <xdr:ext cx="9299408" cy="437173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9581431" y="681607"/>
    <xdr:ext cx="5644765" cy="5116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3798961" y="802822"/>
    <xdr:ext cx="5617182" cy="50210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8515350" y="3238500"/>
    <xdr:ext cx="5933281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431169" y="3238500"/>
    <xdr:ext cx="4802187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3566843" y="4086763"/>
    <xdr:ext cx="5611091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160944" y="4068792"/>
    <xdr:ext cx="4589318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3312722" y="3883479"/>
    <xdr:ext cx="9301574" cy="46049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9032200" y="1676401"/>
    <xdr:ext cx="9301574" cy="3867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2515850" y="9525000"/>
    <xdr:ext cx="5173807" cy="61696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7776249" y="9546649"/>
    <xdr:ext cx="4827443" cy="612630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4437785" y="4351193"/>
    <xdr:ext cx="9301574" cy="4759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285756</xdr:colOff>
      <xdr:row>8</xdr:row>
      <xdr:rowOff>71437</xdr:rowOff>
    </xdr:from>
    <xdr:to>
      <xdr:col>17</xdr:col>
      <xdr:colOff>590556</xdr:colOff>
      <xdr:row>22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357078" y="4838310"/>
    <xdr:ext cx="9301574" cy="42445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3657600" y="6096000"/>
    <xdr:ext cx="9301574" cy="40087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43356" y="952500"/>
    <xdr:ext cx="9301574" cy="368576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299319" y="2832635"/>
    <xdr:ext cx="9301574" cy="44379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083801" y="5414034"/>
    <xdr:ext cx="9301574" cy="48601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097563" y="790754"/>
    <xdr:ext cx="9306393" cy="78353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0316481" y="1435554"/>
    <xdr:ext cx="9301574" cy="42567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1494511" y="963323"/>
    <xdr:ext cx="9301574" cy="4035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35792" y="2939860"/>
    <xdr:ext cx="9301574" cy="44299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0.06889</cdr:x>
      <cdr:y>0.44488</cdr:y>
    </cdr:from>
    <cdr:to>
      <cdr:x>0.9812</cdr:x>
      <cdr:y>0.44879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40773" y="1970809"/>
          <a:ext cx="8485909" cy="1731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931025" y="3400425"/>
    <xdr:ext cx="9301574" cy="4829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aaa%20sector%20stuff/agriculture/agro%20processing%20w%20dti%202016/data%20for%20agro%20processing%202016/food%20prices%20CPI%20to%20july%202016%20sept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bs%20saved%20for%20Q4-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ment%20n%20remuneration%20data%20from%20GDP%20annual%20data%20to%20Q3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mpl by sector"/>
      <sheetName val="table data"/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heet1"/>
      <sheetName val="provs"/>
      <sheetName val="ind n gender"/>
      <sheetName val="ind n prov"/>
      <sheetName val="ind n sector"/>
      <sheetName val="sec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enchment data from CCMA"/>
      <sheetName val="major export partners"/>
      <sheetName val="World and SA food prices"/>
      <sheetName val="real food price increase"/>
      <sheetName val="foods types"/>
      <sheetName val="Sheet9"/>
    </sheetNames>
    <sheetDataSet>
      <sheetData sheetId="0">
        <row r="4">
          <cell r="C4">
            <v>2015</v>
          </cell>
          <cell r="F4">
            <v>2016</v>
          </cell>
        </row>
        <row r="5">
          <cell r="C5" t="str">
            <v>Q2</v>
          </cell>
          <cell r="D5" t="str">
            <v>Q3</v>
          </cell>
          <cell r="E5" t="str">
            <v>Q4</v>
          </cell>
          <cell r="F5" t="str">
            <v>Q1</v>
          </cell>
          <cell r="G5" t="str">
            <v>Q2</v>
          </cell>
          <cell r="H5" t="str">
            <v>Q3</v>
          </cell>
        </row>
        <row r="6">
          <cell r="B6" t="str">
            <v>metal</v>
          </cell>
          <cell r="C6">
            <v>966</v>
          </cell>
          <cell r="D6">
            <v>1798</v>
          </cell>
          <cell r="E6">
            <v>701</v>
          </cell>
          <cell r="F6">
            <v>2308</v>
          </cell>
          <cell r="G6">
            <v>673</v>
          </cell>
          <cell r="H6">
            <v>213</v>
          </cell>
        </row>
        <row r="7">
          <cell r="B7" t="str">
            <v>food/beverages</v>
          </cell>
          <cell r="C7">
            <v>143</v>
          </cell>
          <cell r="D7">
            <v>506</v>
          </cell>
          <cell r="E7">
            <v>210</v>
          </cell>
          <cell r="F7">
            <v>60</v>
          </cell>
          <cell r="G7">
            <v>251</v>
          </cell>
          <cell r="H7">
            <v>274</v>
          </cell>
        </row>
        <row r="8">
          <cell r="B8" t="str">
            <v>clothing, textile,
 leather</v>
          </cell>
          <cell r="C8">
            <v>444</v>
          </cell>
          <cell r="D8">
            <v>0</v>
          </cell>
          <cell r="E8">
            <v>96</v>
          </cell>
          <cell r="F8">
            <v>614</v>
          </cell>
          <cell r="G8">
            <v>76</v>
          </cell>
          <cell r="H8">
            <v>140</v>
          </cell>
        </row>
        <row r="9">
          <cell r="B9" t="str">
            <v>wood and paper</v>
          </cell>
          <cell r="C9">
            <v>161</v>
          </cell>
          <cell r="D9">
            <v>271</v>
          </cell>
          <cell r="E9">
            <v>49</v>
          </cell>
          <cell r="F9">
            <v>324</v>
          </cell>
          <cell r="G9">
            <v>195</v>
          </cell>
          <cell r="H9">
            <v>51</v>
          </cell>
        </row>
        <row r="10">
          <cell r="B10" t="str">
            <v>unspecified</v>
          </cell>
          <cell r="C10">
            <v>396</v>
          </cell>
          <cell r="D10">
            <v>75</v>
          </cell>
          <cell r="E10">
            <v>0</v>
          </cell>
          <cell r="F10">
            <v>124</v>
          </cell>
          <cell r="G10">
            <v>0</v>
          </cell>
          <cell r="H10">
            <v>0</v>
          </cell>
        </row>
        <row r="11">
          <cell r="B11" t="str">
            <v>furniture</v>
          </cell>
          <cell r="C11">
            <v>102</v>
          </cell>
          <cell r="D11">
            <v>0</v>
          </cell>
          <cell r="E11">
            <v>0</v>
          </cell>
          <cell r="F11">
            <v>440</v>
          </cell>
          <cell r="G11">
            <v>0</v>
          </cell>
          <cell r="H11">
            <v>0</v>
          </cell>
        </row>
        <row r="12">
          <cell r="B12" t="str">
            <v>chemical</v>
          </cell>
          <cell r="C12">
            <v>217</v>
          </cell>
          <cell r="D12">
            <v>93</v>
          </cell>
          <cell r="E12">
            <v>56</v>
          </cell>
          <cell r="F12">
            <v>21</v>
          </cell>
          <cell r="G12">
            <v>18</v>
          </cell>
          <cell r="H12">
            <v>0</v>
          </cell>
        </row>
        <row r="13">
          <cell r="B13" t="str">
            <v>auto</v>
          </cell>
          <cell r="C13">
            <v>0</v>
          </cell>
          <cell r="D13">
            <v>292</v>
          </cell>
          <cell r="E13">
            <v>0</v>
          </cell>
          <cell r="F13">
            <v>0</v>
          </cell>
          <cell r="G13">
            <v>67</v>
          </cell>
          <cell r="H13">
            <v>0</v>
          </cell>
        </row>
        <row r="14">
          <cell r="B14" t="str">
            <v>recycling</v>
          </cell>
          <cell r="C14">
            <v>19</v>
          </cell>
          <cell r="D14">
            <v>65</v>
          </cell>
          <cell r="E14">
            <v>0</v>
          </cell>
          <cell r="F14">
            <v>64</v>
          </cell>
          <cell r="G14">
            <v>0</v>
          </cell>
          <cell r="H14">
            <v>0</v>
          </cell>
        </row>
        <row r="16">
          <cell r="C16">
            <v>2015</v>
          </cell>
          <cell r="F16">
            <v>2016</v>
          </cell>
        </row>
        <row r="17">
          <cell r="C17" t="str">
            <v>Q2</v>
          </cell>
          <cell r="D17" t="str">
            <v>Q3</v>
          </cell>
          <cell r="E17" t="str">
            <v>Q4</v>
          </cell>
          <cell r="F17" t="str">
            <v>Q1</v>
          </cell>
          <cell r="G17" t="str">
            <v>Q2</v>
          </cell>
          <cell r="H17" t="str">
            <v>Q3</v>
          </cell>
        </row>
        <row r="18">
          <cell r="B18" t="str">
            <v>Agriculture</v>
          </cell>
          <cell r="C18">
            <v>180</v>
          </cell>
          <cell r="D18">
            <v>451</v>
          </cell>
          <cell r="E18">
            <v>190</v>
          </cell>
          <cell r="F18">
            <v>76</v>
          </cell>
          <cell r="G18">
            <v>239</v>
          </cell>
          <cell r="H18">
            <v>23</v>
          </cell>
        </row>
        <row r="19">
          <cell r="B19" t="str">
            <v>Mining</v>
          </cell>
          <cell r="C19">
            <v>4041</v>
          </cell>
          <cell r="D19">
            <v>8800</v>
          </cell>
          <cell r="E19">
            <v>1399</v>
          </cell>
          <cell r="F19">
            <v>5907</v>
          </cell>
          <cell r="G19">
            <v>693</v>
          </cell>
          <cell r="H19">
            <v>13</v>
          </cell>
        </row>
        <row r="20">
          <cell r="B20" t="str">
            <v>Manufacturing</v>
          </cell>
          <cell r="C20">
            <v>2448</v>
          </cell>
          <cell r="D20">
            <v>3100</v>
          </cell>
          <cell r="E20">
            <v>1112</v>
          </cell>
          <cell r="F20">
            <v>3955</v>
          </cell>
          <cell r="G20">
            <v>1280</v>
          </cell>
          <cell r="H20">
            <v>678</v>
          </cell>
        </row>
        <row r="21">
          <cell r="B21" t="str">
            <v>Construction</v>
          </cell>
          <cell r="C21">
            <v>364</v>
          </cell>
          <cell r="D21">
            <v>443</v>
          </cell>
          <cell r="E21">
            <v>1556</v>
          </cell>
          <cell r="F21">
            <v>610</v>
          </cell>
          <cell r="G21">
            <v>1185</v>
          </cell>
          <cell r="H21">
            <v>166</v>
          </cell>
        </row>
        <row r="22">
          <cell r="B22" t="str">
            <v>Logistics</v>
          </cell>
          <cell r="C22">
            <v>618</v>
          </cell>
          <cell r="D22">
            <v>481</v>
          </cell>
          <cell r="E22">
            <v>122</v>
          </cell>
          <cell r="F22">
            <v>357</v>
          </cell>
          <cell r="G22">
            <v>286</v>
          </cell>
          <cell r="H22">
            <v>179</v>
          </cell>
        </row>
        <row r="23">
          <cell r="B23" t="str">
            <v>Trade</v>
          </cell>
          <cell r="C23">
            <v>317</v>
          </cell>
          <cell r="D23">
            <v>423</v>
          </cell>
          <cell r="E23">
            <v>167</v>
          </cell>
          <cell r="F23">
            <v>3531</v>
          </cell>
          <cell r="G23">
            <v>127</v>
          </cell>
          <cell r="H23">
            <v>157</v>
          </cell>
        </row>
        <row r="24">
          <cell r="B24" t="str">
            <v>Other business 
services</v>
          </cell>
          <cell r="C24">
            <v>442</v>
          </cell>
          <cell r="D24">
            <v>554</v>
          </cell>
          <cell r="E24">
            <v>827</v>
          </cell>
          <cell r="F24">
            <v>859</v>
          </cell>
          <cell r="G24">
            <v>408</v>
          </cell>
          <cell r="H24">
            <v>232</v>
          </cell>
        </row>
        <row r="25">
          <cell r="B25" t="str">
            <v>Cleaning</v>
          </cell>
          <cell r="C25">
            <v>33</v>
          </cell>
          <cell r="D25">
            <v>0</v>
          </cell>
          <cell r="E25">
            <v>0</v>
          </cell>
          <cell r="F25">
            <v>0</v>
          </cell>
          <cell r="G25">
            <v>32</v>
          </cell>
          <cell r="H25">
            <v>5</v>
          </cell>
        </row>
        <row r="26">
          <cell r="B26" t="str">
            <v>Private security</v>
          </cell>
          <cell r="C26">
            <v>359</v>
          </cell>
          <cell r="D26">
            <v>724</v>
          </cell>
          <cell r="E26">
            <v>0</v>
          </cell>
          <cell r="F26">
            <v>0</v>
          </cell>
          <cell r="G26">
            <v>0</v>
          </cell>
          <cell r="H26">
            <v>66</v>
          </cell>
        </row>
        <row r="27">
          <cell r="B27" t="str">
            <v>Private health
and education</v>
          </cell>
          <cell r="C27">
            <v>6</v>
          </cell>
          <cell r="D27">
            <v>28</v>
          </cell>
          <cell r="E27">
            <v>253</v>
          </cell>
          <cell r="F27">
            <v>87</v>
          </cell>
          <cell r="G27">
            <v>27</v>
          </cell>
          <cell r="H27">
            <v>63</v>
          </cell>
        </row>
        <row r="28">
          <cell r="B28" t="str">
            <v>Other public and 
community services</v>
          </cell>
          <cell r="C28">
            <v>0</v>
          </cell>
          <cell r="D28">
            <v>47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1"/>
      <sheetData sheetId="2">
        <row r="6">
          <cell r="G6" t="str">
            <v xml:space="preserve">World Food Prices </v>
          </cell>
          <cell r="H6" t="str">
            <v>South Africa Food Prices</v>
          </cell>
        </row>
        <row r="7">
          <cell r="F7">
            <v>2008</v>
          </cell>
          <cell r="G7">
            <v>100</v>
          </cell>
          <cell r="H7">
            <v>100</v>
          </cell>
        </row>
        <row r="8">
          <cell r="F8">
            <v>2009</v>
          </cell>
          <cell r="G8">
            <v>119.59616839727092</v>
          </cell>
          <cell r="H8">
            <v>102.72952853598017</v>
          </cell>
        </row>
        <row r="9">
          <cell r="F9">
            <v>2010</v>
          </cell>
          <cell r="G9">
            <v>148.89858598174521</v>
          </cell>
          <cell r="H9">
            <v>104.21836228287842</v>
          </cell>
        </row>
        <row r="10">
          <cell r="F10">
            <v>2011</v>
          </cell>
          <cell r="G10">
            <v>141.03062669719014</v>
          </cell>
          <cell r="H10">
            <v>116.25310173697272</v>
          </cell>
        </row>
        <row r="11">
          <cell r="F11">
            <v>2012</v>
          </cell>
          <cell r="G11">
            <v>141.37442492643831</v>
          </cell>
          <cell r="H11">
            <v>124.0694789081886</v>
          </cell>
        </row>
        <row r="12">
          <cell r="F12">
            <v>2013</v>
          </cell>
          <cell r="G12">
            <v>136.32057456611128</v>
          </cell>
          <cell r="H12">
            <v>128.78411910669976</v>
          </cell>
        </row>
        <row r="13">
          <cell r="F13">
            <v>2014</v>
          </cell>
          <cell r="G13">
            <v>122.87715209257637</v>
          </cell>
          <cell r="H13">
            <v>138.21339950372212</v>
          </cell>
        </row>
        <row r="14">
          <cell r="F14">
            <v>2015</v>
          </cell>
          <cell r="G14">
            <v>101.41605819226491</v>
          </cell>
          <cell r="H14">
            <v>147.0223325062035</v>
          </cell>
        </row>
      </sheetData>
      <sheetData sheetId="3">
        <row r="4">
          <cell r="B4" t="str">
            <v>processed food</v>
          </cell>
          <cell r="C4" t="str">
            <v>unprocessed food</v>
          </cell>
        </row>
        <row r="5">
          <cell r="A5">
            <v>1994</v>
          </cell>
          <cell r="B5">
            <v>100</v>
          </cell>
          <cell r="C5">
            <v>100</v>
          </cell>
        </row>
        <row r="6">
          <cell r="A6">
            <v>1995</v>
          </cell>
          <cell r="B6">
            <v>100.05081300813008</v>
          </cell>
          <cell r="C6">
            <v>97.960199004975095</v>
          </cell>
        </row>
        <row r="7">
          <cell r="A7">
            <v>1996</v>
          </cell>
          <cell r="B7">
            <v>99.045565550712539</v>
          </cell>
          <cell r="C7">
            <v>93.675727824754546</v>
          </cell>
        </row>
        <row r="8">
          <cell r="A8">
            <v>1997</v>
          </cell>
          <cell r="B8">
            <v>100.72770422897663</v>
          </cell>
          <cell r="C8">
            <v>98.50553796084057</v>
          </cell>
        </row>
        <row r="9">
          <cell r="A9">
            <v>1998</v>
          </cell>
          <cell r="B9">
            <v>100.37783459612864</v>
          </cell>
          <cell r="C9">
            <v>96.741320838180116</v>
          </cell>
        </row>
        <row r="10">
          <cell r="A10">
            <v>1999</v>
          </cell>
          <cell r="B10">
            <v>100.90001017319869</v>
          </cell>
          <cell r="C10">
            <v>93.465674754486173</v>
          </cell>
        </row>
        <row r="11">
          <cell r="A11">
            <v>2000</v>
          </cell>
          <cell r="B11">
            <v>101.47559162658027</v>
          </cell>
          <cell r="C11">
            <v>100.94330133278106</v>
          </cell>
        </row>
        <row r="12">
          <cell r="A12">
            <v>2001</v>
          </cell>
          <cell r="B12">
            <v>102.57471659223634</v>
          </cell>
          <cell r="C12">
            <v>96.293742554831468</v>
          </cell>
        </row>
        <row r="13">
          <cell r="A13">
            <v>2002</v>
          </cell>
          <cell r="B13">
            <v>109.05227769640619</v>
          </cell>
          <cell r="C13">
            <v>105.98911447982017</v>
          </cell>
        </row>
        <row r="14">
          <cell r="A14">
            <v>2003</v>
          </cell>
          <cell r="B14">
            <v>113.16090673365203</v>
          </cell>
          <cell r="C14">
            <v>106.63732830862298</v>
          </cell>
        </row>
        <row r="15">
          <cell r="A15">
            <v>2004</v>
          </cell>
          <cell r="B15">
            <v>113.41924973054969</v>
          </cell>
          <cell r="C15">
            <v>107.6891320810025</v>
          </cell>
        </row>
        <row r="16">
          <cell r="A16">
            <v>2005</v>
          </cell>
          <cell r="B16">
            <v>112.06279139213193</v>
          </cell>
          <cell r="C16">
            <v>107.2688689255146</v>
          </cell>
        </row>
        <row r="17">
          <cell r="A17">
            <v>2006</v>
          </cell>
          <cell r="B17">
            <v>111.59241572514284</v>
          </cell>
          <cell r="C17">
            <v>115.79045636110577</v>
          </cell>
        </row>
        <row r="18">
          <cell r="A18">
            <v>2007</v>
          </cell>
          <cell r="B18">
            <v>114.2687282229965</v>
          </cell>
          <cell r="C18">
            <v>121.96748400852874</v>
          </cell>
        </row>
        <row r="19">
          <cell r="A19">
            <v>2008</v>
          </cell>
          <cell r="B19">
            <v>124.50297110455179</v>
          </cell>
          <cell r="C19">
            <v>122.60309915391197</v>
          </cell>
        </row>
        <row r="20">
          <cell r="A20">
            <v>2009</v>
          </cell>
          <cell r="B20">
            <v>125.36536774955454</v>
          </cell>
          <cell r="C20">
            <v>124.75354631849991</v>
          </cell>
        </row>
        <row r="21">
          <cell r="A21">
            <v>2010</v>
          </cell>
          <cell r="B21">
            <v>121.79399811300549</v>
          </cell>
          <cell r="C21">
            <v>120.90791025794888</v>
          </cell>
        </row>
        <row r="22">
          <cell r="A22">
            <v>2011</v>
          </cell>
          <cell r="B22">
            <v>126.56565179931782</v>
          </cell>
          <cell r="C22">
            <v>122.46874685127844</v>
          </cell>
        </row>
        <row r="23">
          <cell r="A23">
            <v>2012</v>
          </cell>
          <cell r="B23">
            <v>128.38755542989674</v>
          </cell>
          <cell r="C23">
            <v>122.05618485219473</v>
          </cell>
        </row>
        <row r="24">
          <cell r="A24">
            <v>2013</v>
          </cell>
          <cell r="B24">
            <v>130.06394796155755</v>
          </cell>
          <cell r="C24">
            <v>122.67636840014875</v>
          </cell>
        </row>
        <row r="25">
          <cell r="A25">
            <v>2014</v>
          </cell>
          <cell r="B25">
            <v>132.15024727158459</v>
          </cell>
          <cell r="C25">
            <v>127.61322803516286</v>
          </cell>
        </row>
        <row r="26">
          <cell r="A26">
            <v>2015</v>
          </cell>
          <cell r="B26">
            <v>131.99809683400707</v>
          </cell>
          <cell r="C26">
            <v>126.40987498536236</v>
          </cell>
        </row>
        <row r="27">
          <cell r="A27">
            <v>2016</v>
          </cell>
          <cell r="B27">
            <v>138.50890552492615</v>
          </cell>
          <cell r="C27">
            <v>135.16382767879313</v>
          </cell>
        </row>
      </sheetData>
      <sheetData sheetId="4">
        <row r="5">
          <cell r="C5" t="str">
            <v>Bread and 
cereals</v>
          </cell>
          <cell r="D5" t="str">
            <v>Meat/poultry</v>
          </cell>
          <cell r="E5" t="str">
            <v>Vegetables</v>
          </cell>
          <cell r="F5" t="str">
            <v>Dairy</v>
          </cell>
          <cell r="G5" t="str">
            <v>Confectionary</v>
          </cell>
          <cell r="H5" t="str">
            <v>Oils and fats</v>
          </cell>
          <cell r="I5" t="str">
            <v>Total food</v>
          </cell>
        </row>
        <row r="6">
          <cell r="B6" t="str">
            <v>1994 to 2008</v>
          </cell>
          <cell r="C6">
            <v>2.3565410984679458E-2</v>
          </cell>
          <cell r="D6">
            <v>1.1761835449203506E-2</v>
          </cell>
          <cell r="E6">
            <v>1.660156047453909E-2</v>
          </cell>
          <cell r="F6">
            <v>2.4810420613065265E-2</v>
          </cell>
          <cell r="G6">
            <v>5.9523813069146669E-3</v>
          </cell>
          <cell r="H6">
            <v>3.7777645812346883E-2</v>
          </cell>
          <cell r="I6">
            <v>1.6421411918714712E-2</v>
          </cell>
        </row>
        <row r="7">
          <cell r="B7" t="str">
            <v>2008 to 2015</v>
          </cell>
          <cell r="C7">
            <v>-1.594261572915423E-3</v>
          </cell>
          <cell r="D7">
            <v>4.858576481256538E-3</v>
          </cell>
          <cell r="E7">
            <v>1.2612420699765536E-2</v>
          </cell>
          <cell r="F7">
            <v>1.1359272129341624E-2</v>
          </cell>
          <cell r="G7">
            <v>3.1400642813252944E-2</v>
          </cell>
          <cell r="H7">
            <v>-2.3486334086139093E-2</v>
          </cell>
          <cell r="I7">
            <v>6.6131699372937724E-3</v>
          </cell>
        </row>
        <row r="8">
          <cell r="B8" t="str">
            <v>2015 to 2016</v>
          </cell>
          <cell r="C8">
            <v>9.8198791749952496E-2</v>
          </cell>
          <cell r="D8">
            <v>1.1398361963911086E-2</v>
          </cell>
          <cell r="E8">
            <v>0.10221610776726853</v>
          </cell>
          <cell r="F8">
            <v>4.0893596944757471E-2</v>
          </cell>
          <cell r="G8">
            <v>0.10296034427391332</v>
          </cell>
          <cell r="H8">
            <v>0.15000923296436719</v>
          </cell>
          <cell r="I8">
            <v>6.2732687173900237E-2</v>
          </cell>
        </row>
        <row r="9">
          <cell r="B9" t="str">
            <v>% of household spending, poorest 80%</v>
          </cell>
          <cell r="C9">
            <v>6.8958830904010282E-2</v>
          </cell>
          <cell r="D9">
            <v>5.8305617400498458E-2</v>
          </cell>
          <cell r="E9">
            <v>2.4263387961634318E-2</v>
          </cell>
          <cell r="F9">
            <v>2.117379049920701E-2</v>
          </cell>
          <cell r="G9">
            <v>1.2397537950305869E-2</v>
          </cell>
          <cell r="H9">
            <v>1.0874927875538102E-2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pi from 1994"/>
      <sheetName val="Chart lt real increases"/>
      <sheetName val="data for lt graph"/>
      <sheetName val="Chart lt infl bars"/>
      <sheetName val="from 1990 July"/>
      <sheetName val="from 1990 monthly"/>
      <sheetName val="weights"/>
      <sheetName val="chart food types"/>
      <sheetName val="foods types"/>
      <sheetName val="Chart comps"/>
      <sheetName val="Chart infl comps"/>
      <sheetName val="food n non food urban july"/>
      <sheetName val="food n non food urban"/>
      <sheetName val="foods data"/>
    </sheetNames>
    <sheetDataSet>
      <sheetData sheetId="2"/>
      <sheetData sheetId="4">
        <row r="32">
          <cell r="B32" t="str">
            <v>Inflation excluding food</v>
          </cell>
          <cell r="C32" t="str">
            <v xml:space="preserve"> Processed food</v>
          </cell>
          <cell r="D32" t="str">
            <v xml:space="preserve"> Unprocessed food</v>
          </cell>
        </row>
        <row r="33">
          <cell r="A33" t="str">
            <v>1994 to 2008</v>
          </cell>
          <cell r="B33">
            <v>6.2599959840156316E-2</v>
          </cell>
          <cell r="C33">
            <v>7.9365037139712991E-2</v>
          </cell>
          <cell r="D33">
            <v>7.8180138248651998E-2</v>
          </cell>
        </row>
        <row r="34">
          <cell r="A34" t="str">
            <v>2008 to 2015</v>
          </cell>
          <cell r="B34">
            <v>6.2360379773803709E-2</v>
          </cell>
          <cell r="C34">
            <v>7.276153047383227E-2</v>
          </cell>
          <cell r="D34">
            <v>6.7788217735423428E-2</v>
          </cell>
        </row>
        <row r="35">
          <cell r="A35" t="str">
            <v>2015 to 2016</v>
          </cell>
          <cell r="B35">
            <v>5.2450558899398203E-2</v>
          </cell>
          <cell r="C35">
            <v>0.10436270316509844</v>
          </cell>
          <cell r="D35">
            <v>0.12533333333333352</v>
          </cell>
        </row>
      </sheetData>
      <sheetData sheetId="5"/>
      <sheetData sheetId="6"/>
      <sheetData sheetId="8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LIKELY TO BE RETRENCHED"/>
      <sheetName val="REFERRALS"/>
      <sheetName val="JOBS SAVED"/>
      <sheetName val="Sheet4"/>
      <sheetName val="Sheet1 (2)"/>
      <sheetName val="D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ECEL</v>
          </cell>
        </row>
        <row r="4">
          <cell r="A4" t="str">
            <v>ECPE</v>
          </cell>
        </row>
        <row r="5">
          <cell r="A5" t="str">
            <v>FSBF</v>
          </cell>
        </row>
        <row r="6">
          <cell r="A6" t="str">
            <v>FSWK</v>
          </cell>
        </row>
        <row r="7">
          <cell r="A7" t="str">
            <v>GAEK</v>
          </cell>
        </row>
        <row r="8">
          <cell r="A8" t="str">
            <v>GAJB</v>
          </cell>
        </row>
        <row r="9">
          <cell r="A9" t="str">
            <v>GATW</v>
          </cell>
        </row>
        <row r="10">
          <cell r="A10" t="str">
            <v>GAVL</v>
          </cell>
        </row>
        <row r="11">
          <cell r="A11" t="str">
            <v>HO</v>
          </cell>
        </row>
        <row r="12">
          <cell r="A12" t="str">
            <v>KNDB</v>
          </cell>
        </row>
        <row r="13">
          <cell r="A13" t="str">
            <v>KNNC</v>
          </cell>
        </row>
        <row r="14">
          <cell r="A14" t="str">
            <v>KNPM</v>
          </cell>
        </row>
        <row r="15">
          <cell r="A15" t="str">
            <v>KNPS</v>
          </cell>
        </row>
        <row r="16">
          <cell r="A16" t="str">
            <v>KNRB</v>
          </cell>
        </row>
        <row r="17">
          <cell r="A17" t="str">
            <v>LP</v>
          </cell>
        </row>
        <row r="18">
          <cell r="A18" t="str">
            <v>MP</v>
          </cell>
        </row>
        <row r="19">
          <cell r="A19" t="str">
            <v>NC</v>
          </cell>
        </row>
        <row r="20">
          <cell r="A20" t="str">
            <v>NWKD</v>
          </cell>
        </row>
        <row r="21">
          <cell r="A21" t="str">
            <v>NWRB</v>
          </cell>
        </row>
        <row r="22">
          <cell r="A22" t="str">
            <v>WECT</v>
          </cell>
        </row>
        <row r="23">
          <cell r="A23" t="str">
            <v>WEGE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5"/>
      <sheetName val="Chart pvt sectors"/>
      <sheetName val="Chart public sectors"/>
      <sheetName val="constant by sector"/>
      <sheetName val="Sheet14"/>
      <sheetName val="Chart public pvt inv"/>
      <sheetName val="11. Exp QRS"/>
      <sheetName val="21. Gfcf QNS"/>
      <sheetName val="23. Gfcf QRS (2)"/>
      <sheetName val="19. Gfcf AR"/>
      <sheetName val="20. Gfcf QNU"/>
      <sheetName val="27. Coe QNU"/>
      <sheetName val="29. Gos QNU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Manufacturing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68" zoomScaleNormal="6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1" sqref="F21"/>
    </sheetView>
  </sheetViews>
  <sheetFormatPr defaultRowHeight="15" x14ac:dyDescent="0.25"/>
  <cols>
    <col min="1" max="1" width="36.5703125" bestFit="1" customWidth="1"/>
    <col min="2" max="4" width="14.140625" customWidth="1"/>
    <col min="5" max="10" width="11.85546875" bestFit="1" customWidth="1"/>
    <col min="11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 x14ac:dyDescent="0.4">
      <c r="A1" s="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s="32" t="s">
        <v>47</v>
      </c>
    </row>
    <row r="5" spans="1:10" x14ac:dyDescent="0.25">
      <c r="B5" s="2" t="s">
        <v>3</v>
      </c>
      <c r="C5" s="2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25">
      <c r="A6" t="s">
        <v>12</v>
      </c>
      <c r="B6" s="3">
        <f>(H6/E6)^(1/3)-1</f>
        <v>4.0924619330210854E-2</v>
      </c>
      <c r="C6" s="3">
        <f>I6/H6-1</f>
        <v>-4.3058873498728834E-2</v>
      </c>
      <c r="D6" s="3">
        <f>J6/I6-1</f>
        <v>-6.6679856642818836E-2</v>
      </c>
      <c r="E6" s="4">
        <v>66331.941999999995</v>
      </c>
      <c r="F6" s="4">
        <v>68320.016999999993</v>
      </c>
      <c r="G6" s="4">
        <v>70560.831000000006</v>
      </c>
      <c r="H6" s="4">
        <v>74813.600000000006</v>
      </c>
      <c r="I6" s="4">
        <v>71592.210661615507</v>
      </c>
      <c r="J6" s="4">
        <v>66818.4523179565</v>
      </c>
    </row>
    <row r="7" spans="1:10" x14ac:dyDescent="0.25">
      <c r="A7" t="s">
        <v>13</v>
      </c>
      <c r="B7" s="3">
        <f t="shared" ref="B7:B11" si="0">(H7/E7)^(1/3)-1</f>
        <v>-4.8589635051586866E-3</v>
      </c>
      <c r="C7" s="3">
        <f t="shared" ref="C7:D10" si="1">I7/H7-1</f>
        <v>2.9152264015961826E-2</v>
      </c>
      <c r="D7" s="3">
        <f t="shared" si="1"/>
        <v>-3.1611504494867715E-2</v>
      </c>
      <c r="E7" s="4">
        <v>231718.32799999998</v>
      </c>
      <c r="F7" s="4">
        <v>223241.50599999999</v>
      </c>
      <c r="G7" s="4">
        <v>225213.90700000001</v>
      </c>
      <c r="H7" s="4">
        <v>228356.981</v>
      </c>
      <c r="I7" s="4">
        <v>235014.10399999999</v>
      </c>
      <c r="J7" s="4">
        <v>227584.95459504667</v>
      </c>
    </row>
    <row r="8" spans="1:10" x14ac:dyDescent="0.25">
      <c r="A8" t="s">
        <v>14</v>
      </c>
      <c r="B8" s="3">
        <f t="shared" si="0"/>
        <v>1.2324901033553326E-2</v>
      </c>
      <c r="C8" s="3">
        <f t="shared" si="1"/>
        <v>2.5248626371854321E-4</v>
      </c>
      <c r="D8" s="3">
        <f t="shared" si="1"/>
        <v>2.259625955177702E-3</v>
      </c>
      <c r="E8" s="4">
        <v>366923.54533333331</v>
      </c>
      <c r="F8" s="4">
        <v>374025.05866666674</v>
      </c>
      <c r="G8" s="4">
        <v>379312.85100000002</v>
      </c>
      <c r="H8" s="4">
        <v>380658.33199999994</v>
      </c>
      <c r="I8" s="4">
        <v>380754.44299999997</v>
      </c>
      <c r="J8" s="4">
        <v>381614.80562195199</v>
      </c>
    </row>
    <row r="9" spans="1:10" x14ac:dyDescent="0.25">
      <c r="A9" t="s">
        <v>15</v>
      </c>
      <c r="B9" s="3">
        <f t="shared" si="0"/>
        <v>3.4036242015365703E-2</v>
      </c>
      <c r="C9" s="3">
        <f t="shared" si="1"/>
        <v>2.5761495155394387E-2</v>
      </c>
      <c r="D9" s="3">
        <f t="shared" si="1"/>
        <v>1.4555085337156548E-2</v>
      </c>
      <c r="E9" s="4">
        <v>95464.03899999999</v>
      </c>
      <c r="F9" s="4">
        <v>97756.634000000005</v>
      </c>
      <c r="G9" s="4">
        <v>101934.71400000001</v>
      </c>
      <c r="H9" s="4">
        <v>105547.29000000001</v>
      </c>
      <c r="I9" s="4">
        <v>108266.34600000002</v>
      </c>
      <c r="J9" s="4">
        <v>109842.17190517214</v>
      </c>
    </row>
    <row r="10" spans="1:10" x14ac:dyDescent="0.25">
      <c r="A10" t="s">
        <v>16</v>
      </c>
      <c r="B10" s="3">
        <f t="shared" si="0"/>
        <v>2.6736549353565842E-2</v>
      </c>
      <c r="C10" s="3">
        <f>I10/H10-1</f>
        <v>1.7586483476326853E-2</v>
      </c>
      <c r="D10" s="3">
        <f t="shared" si="1"/>
        <v>1.2401912394062631E-2</v>
      </c>
      <c r="E10" s="4">
        <f t="shared" ref="E10:J10" si="2">SUM(E14:E19)</f>
        <v>1794152.8237955016</v>
      </c>
      <c r="F10" s="4">
        <f t="shared" si="2"/>
        <v>1856724.637937183</v>
      </c>
      <c r="G10" s="4">
        <f t="shared" si="2"/>
        <v>1897827.5199320065</v>
      </c>
      <c r="H10" s="4">
        <f t="shared" si="2"/>
        <v>1941943.0941371827</v>
      </c>
      <c r="I10" s="4">
        <f t="shared" si="2"/>
        <v>1976095.0442741932</v>
      </c>
      <c r="J10" s="4">
        <f t="shared" si="2"/>
        <v>2000602.4018956232</v>
      </c>
    </row>
    <row r="11" spans="1:10" x14ac:dyDescent="0.25">
      <c r="A11" t="s">
        <v>17</v>
      </c>
      <c r="B11" s="3">
        <f t="shared" si="0"/>
        <v>2.1968664551072825E-2</v>
      </c>
      <c r="C11" s="3">
        <f>I11/H11-1</f>
        <v>1.520096813015237E-2</v>
      </c>
      <c r="D11" s="3">
        <f>J11/I11-1</f>
        <v>4.5043916710250098E-3</v>
      </c>
      <c r="E11" s="4">
        <v>2815588.6781288353</v>
      </c>
      <c r="F11" s="4">
        <v>2887320.8536038501</v>
      </c>
      <c r="G11" s="4">
        <v>2946866.8229320068</v>
      </c>
      <c r="H11" s="4">
        <v>3005259.2971371822</v>
      </c>
      <c r="I11" s="4">
        <v>3050942.1479358086</v>
      </c>
      <c r="J11" s="4">
        <v>3064684.78633575</v>
      </c>
    </row>
    <row r="12" spans="1:10" x14ac:dyDescent="0.25">
      <c r="E12" s="4"/>
      <c r="F12" s="4"/>
      <c r="G12" s="4"/>
      <c r="H12" s="4"/>
      <c r="I12" s="4"/>
      <c r="J12" s="4"/>
    </row>
    <row r="13" spans="1:10" x14ac:dyDescent="0.25">
      <c r="A13" t="s">
        <v>18</v>
      </c>
      <c r="E13" s="4"/>
      <c r="F13" s="4"/>
      <c r="G13" s="4"/>
      <c r="H13" s="4"/>
      <c r="I13" s="4"/>
      <c r="J13" s="4"/>
    </row>
    <row r="14" spans="1:10" x14ac:dyDescent="0.25">
      <c r="A14" t="s">
        <v>19</v>
      </c>
      <c r="B14" s="3">
        <f t="shared" ref="B14:B19" si="3">(H14/E14)^(1/3)-1</f>
        <v>-6.7825621087153065E-3</v>
      </c>
      <c r="C14" s="3">
        <f>I14/H14-1</f>
        <v>-3.3536436240599876E-3</v>
      </c>
      <c r="D14" s="3">
        <f t="shared" ref="D14:D19" si="4">J14/I14-1</f>
        <v>-2.9334434434159395E-2</v>
      </c>
      <c r="E14" s="4">
        <v>68884.509318181605</v>
      </c>
      <c r="F14" s="4">
        <v>68833.889818037889</v>
      </c>
      <c r="G14" s="4">
        <v>68323.817797064097</v>
      </c>
      <c r="H14" s="4">
        <v>67492.354149542312</v>
      </c>
      <c r="I14" s="4">
        <v>67266.008846375902</v>
      </c>
      <c r="J14" s="4">
        <v>65292.7985202243</v>
      </c>
    </row>
    <row r="15" spans="1:10" x14ac:dyDescent="0.25">
      <c r="A15" t="s">
        <v>20</v>
      </c>
      <c r="B15" s="3">
        <f>(H15/E15)^(1/3)-1</f>
        <v>2.7259537497187569E-2</v>
      </c>
      <c r="C15" s="3">
        <f>I15/H15-1</f>
        <v>1.2144213641876789E-2</v>
      </c>
      <c r="D15" s="3">
        <f>J15/I15-1</f>
        <v>1.2888882904109167E-2</v>
      </c>
      <c r="E15" s="4">
        <v>380723.28200000001</v>
      </c>
      <c r="F15" s="4">
        <v>397663.50299999997</v>
      </c>
      <c r="G15" s="4">
        <v>406352.11000000004</v>
      </c>
      <c r="H15" s="4">
        <v>412714.74199999997</v>
      </c>
      <c r="I15" s="4">
        <v>417726.83799999999</v>
      </c>
      <c r="J15" s="4">
        <v>423110.87030088576</v>
      </c>
    </row>
    <row r="16" spans="1:10" x14ac:dyDescent="0.25">
      <c r="A16" t="s">
        <v>21</v>
      </c>
      <c r="B16" s="3">
        <f>(H16/E16)^(1/3)-1</f>
        <v>2.7434840886355172E-2</v>
      </c>
      <c r="C16" s="3">
        <f>I16/H16-1</f>
        <v>2.1886796828743282E-2</v>
      </c>
      <c r="D16" s="3">
        <f>J16/I16-1</f>
        <v>4.9917982433500541E-4</v>
      </c>
      <c r="E16" s="4">
        <v>235273.36462064442</v>
      </c>
      <c r="F16" s="4">
        <v>241990.19007939426</v>
      </c>
      <c r="G16" s="4">
        <v>248059.71490038611</v>
      </c>
      <c r="H16" s="4">
        <v>255173.53480188461</v>
      </c>
      <c r="I16" s="4">
        <v>260758.46611416573</v>
      </c>
      <c r="J16" s="4">
        <v>260888.63147947445</v>
      </c>
    </row>
    <row r="17" spans="1:10" x14ac:dyDescent="0.25">
      <c r="A17" t="s">
        <v>22</v>
      </c>
      <c r="B17" s="3">
        <f t="shared" si="3"/>
        <v>2.8974210974333614E-2</v>
      </c>
      <c r="C17" s="3">
        <f t="shared" ref="C17:C19" si="5">I17/H17-1</f>
        <v>2.8193031878356756E-2</v>
      </c>
      <c r="D17" s="3">
        <f t="shared" si="4"/>
        <v>2.1504938268098517E-2</v>
      </c>
      <c r="E17" s="4">
        <v>538542.17249999999</v>
      </c>
      <c r="F17" s="4">
        <v>559405.04749999999</v>
      </c>
      <c r="G17" s="4">
        <v>571212.11024714704</v>
      </c>
      <c r="H17" s="4">
        <v>586723.10194991215</v>
      </c>
      <c r="I17" s="4">
        <v>603264.60506695439</v>
      </c>
      <c r="J17" s="4">
        <v>616237.77315824805</v>
      </c>
    </row>
    <row r="18" spans="1:10" x14ac:dyDescent="0.25">
      <c r="A18" t="s">
        <v>23</v>
      </c>
      <c r="B18" s="3">
        <f t="shared" si="3"/>
        <v>3.0628253670855754E-2</v>
      </c>
      <c r="C18" s="3">
        <f t="shared" si="5"/>
        <v>1.1328156368157538E-2</v>
      </c>
      <c r="D18" s="3">
        <f t="shared" si="4"/>
        <v>1.3650191178281368E-2</v>
      </c>
      <c r="E18" s="4">
        <v>419169.77335667564</v>
      </c>
      <c r="F18" s="4">
        <v>433591.26953975123</v>
      </c>
      <c r="G18" s="4">
        <v>446068.07098740933</v>
      </c>
      <c r="H18" s="4">
        <v>458876.78823584353</v>
      </c>
      <c r="I18" s="4">
        <v>464075.01624669711</v>
      </c>
      <c r="J18" s="4">
        <v>470409.72893952852</v>
      </c>
    </row>
    <row r="19" spans="1:10" x14ac:dyDescent="0.25">
      <c r="A19" t="s">
        <v>24</v>
      </c>
      <c r="B19" s="3">
        <f t="shared" si="3"/>
        <v>2.0266675890795449E-2</v>
      </c>
      <c r="C19" s="3">
        <f t="shared" si="5"/>
        <v>1.2683302471811375E-2</v>
      </c>
      <c r="D19" s="3">
        <f t="shared" si="4"/>
        <v>1.0174525643934951E-2</v>
      </c>
      <c r="E19" s="4">
        <v>151559.72199999998</v>
      </c>
      <c r="F19" s="4">
        <v>155240.73800000001</v>
      </c>
      <c r="G19" s="4">
        <v>157811.696</v>
      </c>
      <c r="H19" s="4">
        <v>160962.573</v>
      </c>
      <c r="I19" s="4">
        <v>163004.11000000002</v>
      </c>
      <c r="J19" s="4">
        <v>164662.59949726181</v>
      </c>
    </row>
    <row r="20" spans="1:10" x14ac:dyDescent="0.25">
      <c r="A20" t="s">
        <v>25</v>
      </c>
      <c r="B20" s="3">
        <f>(H20/E20)^(1/3)-1</f>
        <v>1.6262945145726571E-2</v>
      </c>
      <c r="C20" s="3">
        <f>I20/H20-1</f>
        <v>1.9274293640943352E-2</v>
      </c>
      <c r="D20" s="3">
        <f>J20/I20-1</f>
        <v>-3.5742425327698335E-3</v>
      </c>
      <c r="E20" s="4">
        <v>260998</v>
      </c>
      <c r="F20" s="4">
        <v>267253</v>
      </c>
      <c r="G20" s="4">
        <v>272017</v>
      </c>
      <c r="H20" s="4">
        <v>273940</v>
      </c>
      <c r="I20" s="4">
        <v>279220</v>
      </c>
      <c r="J20" s="4">
        <v>278222</v>
      </c>
    </row>
    <row r="22" spans="1:10" x14ac:dyDescent="0.25">
      <c r="A22" t="s">
        <v>50</v>
      </c>
      <c r="B22" s="3"/>
      <c r="C22" s="3"/>
      <c r="D22" s="3"/>
      <c r="E22" s="4"/>
      <c r="F22" s="4"/>
      <c r="G22" s="4"/>
      <c r="H22" s="4"/>
      <c r="I22" s="4"/>
      <c r="J22" s="4"/>
    </row>
    <row r="23" spans="1:10" x14ac:dyDescent="0.25">
      <c r="B23" s="3"/>
      <c r="C23" s="3"/>
      <c r="D23" s="3"/>
      <c r="E23" s="4"/>
      <c r="F23" s="4"/>
      <c r="G23" s="4"/>
      <c r="H23" s="4"/>
      <c r="I23" s="4"/>
      <c r="J23" s="4"/>
    </row>
    <row r="31" spans="1:10" x14ac:dyDescent="0.25">
      <c r="B31" s="26"/>
      <c r="C31" s="26"/>
      <c r="D31" s="26"/>
      <c r="E31" s="26"/>
      <c r="F31" s="26"/>
      <c r="G31" s="26"/>
    </row>
    <row r="32" spans="1:10" x14ac:dyDescent="0.25">
      <c r="B32" s="26"/>
      <c r="C32" s="26"/>
      <c r="D32" s="26"/>
      <c r="E32" s="26"/>
      <c r="F32" s="26"/>
      <c r="G32" s="26"/>
    </row>
    <row r="33" spans="2:7" x14ac:dyDescent="0.25">
      <c r="B33" s="26"/>
      <c r="C33" s="26"/>
      <c r="D33" s="26"/>
      <c r="E33" s="26"/>
      <c r="F33" s="26"/>
      <c r="G33" s="26"/>
    </row>
    <row r="34" spans="2:7" x14ac:dyDescent="0.25">
      <c r="B34" s="26"/>
      <c r="C34" s="26"/>
      <c r="D34" s="26"/>
      <c r="E34" s="26"/>
      <c r="F34" s="26"/>
      <c r="G34" s="26"/>
    </row>
    <row r="35" spans="2:7" x14ac:dyDescent="0.25">
      <c r="B35" s="26"/>
      <c r="C35" s="26"/>
      <c r="D35" s="26"/>
      <c r="E35" s="26"/>
      <c r="F35" s="26"/>
      <c r="G35" s="26"/>
    </row>
    <row r="36" spans="2:7" x14ac:dyDescent="0.25">
      <c r="B36" s="26"/>
      <c r="C36" s="26"/>
      <c r="D36" s="26"/>
      <c r="E36" s="26"/>
      <c r="F36" s="26"/>
      <c r="G36" s="26"/>
    </row>
    <row r="37" spans="2:7" x14ac:dyDescent="0.25">
      <c r="B37" s="26"/>
      <c r="C37" s="26"/>
      <c r="D37" s="26"/>
      <c r="E37" s="26"/>
      <c r="F37" s="26"/>
      <c r="G37" s="26"/>
    </row>
    <row r="38" spans="2:7" x14ac:dyDescent="0.25">
      <c r="B38" s="26"/>
      <c r="C38" s="26"/>
      <c r="D38" s="26"/>
      <c r="E38" s="26"/>
      <c r="F38" s="26"/>
      <c r="G38" s="26"/>
    </row>
    <row r="39" spans="2:7" x14ac:dyDescent="0.25">
      <c r="B39" s="26"/>
      <c r="C39" s="26"/>
      <c r="D39" s="26"/>
      <c r="E39" s="26"/>
      <c r="F39" s="26"/>
      <c r="G39" s="26"/>
    </row>
    <row r="40" spans="2:7" x14ac:dyDescent="0.25">
      <c r="B40" s="26"/>
      <c r="C40" s="26"/>
      <c r="D40" s="26"/>
      <c r="E40" s="26"/>
      <c r="F40" s="26"/>
      <c r="G40" s="26"/>
    </row>
    <row r="41" spans="2:7" x14ac:dyDescent="0.25">
      <c r="B41" s="26"/>
      <c r="C41" s="26"/>
      <c r="D41" s="26"/>
      <c r="E41" s="26"/>
      <c r="F41" s="26"/>
      <c r="G41" s="26"/>
    </row>
    <row r="42" spans="2:7" x14ac:dyDescent="0.25">
      <c r="B42" s="26"/>
      <c r="C42" s="26"/>
      <c r="D42" s="26"/>
      <c r="E42" s="26"/>
      <c r="F42" s="26"/>
      <c r="G42" s="26"/>
    </row>
    <row r="43" spans="2:7" x14ac:dyDescent="0.25">
      <c r="B43" s="26"/>
      <c r="C43" s="26"/>
      <c r="D43" s="26"/>
      <c r="E43" s="26"/>
      <c r="F43" s="26"/>
      <c r="G43" s="26"/>
    </row>
  </sheetData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69" zoomScaleNormal="69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7" sqref="G37"/>
    </sheetView>
  </sheetViews>
  <sheetFormatPr defaultColWidth="15.85546875" defaultRowHeight="15" x14ac:dyDescent="0.25"/>
  <cols>
    <col min="1" max="1" width="15.85546875" style="59"/>
    <col min="2" max="2" width="21.7109375" style="67" customWidth="1"/>
    <col min="3" max="16384" width="15.85546875" style="59"/>
  </cols>
  <sheetData>
    <row r="1" spans="1:7" ht="26.25" x14ac:dyDescent="0.4">
      <c r="A1" s="1" t="s">
        <v>149</v>
      </c>
    </row>
    <row r="2" spans="1:7" x14ac:dyDescent="0.25">
      <c r="C2" s="59" t="s">
        <v>150</v>
      </c>
      <c r="F2" s="59" t="s">
        <v>151</v>
      </c>
    </row>
    <row r="3" spans="1:7" x14ac:dyDescent="0.25">
      <c r="C3" s="59" t="s">
        <v>35</v>
      </c>
      <c r="D3" s="59" t="s">
        <v>152</v>
      </c>
      <c r="E3" s="59" t="s">
        <v>153</v>
      </c>
      <c r="F3" s="68" t="s">
        <v>154</v>
      </c>
      <c r="G3" s="68"/>
    </row>
    <row r="4" spans="1:7" x14ac:dyDescent="0.25">
      <c r="A4" s="59" t="s">
        <v>155</v>
      </c>
      <c r="B4" s="67">
        <v>2010</v>
      </c>
      <c r="C4" s="59">
        <v>202.44338184796345</v>
      </c>
      <c r="D4" s="59">
        <v>199.09613132581296</v>
      </c>
      <c r="E4" s="59">
        <v>3.3472505221505129</v>
      </c>
      <c r="F4" s="69">
        <v>0.71826371826371838</v>
      </c>
      <c r="G4" s="70"/>
    </row>
    <row r="5" spans="1:7" x14ac:dyDescent="0.25">
      <c r="A5" s="59" t="s">
        <v>156</v>
      </c>
      <c r="C5" s="59">
        <v>225.68480484693748</v>
      </c>
      <c r="D5" s="59">
        <v>204.73570142459999</v>
      </c>
      <c r="E5" s="59">
        <v>20.949103422337497</v>
      </c>
      <c r="F5" s="69">
        <v>0.7207207207207208</v>
      </c>
      <c r="G5" s="70"/>
    </row>
    <row r="6" spans="1:7" x14ac:dyDescent="0.25">
      <c r="A6" s="59" t="s">
        <v>157</v>
      </c>
      <c r="C6" s="59">
        <v>242.41464317165614</v>
      </c>
      <c r="D6" s="59">
        <v>222.9150271243258</v>
      </c>
      <c r="E6" s="59">
        <v>19.499616047330324</v>
      </c>
      <c r="F6" s="69">
        <v>0.72645372645372652</v>
      </c>
      <c r="G6" s="70"/>
    </row>
    <row r="7" spans="1:7" x14ac:dyDescent="0.25">
      <c r="A7" s="59" t="s">
        <v>158</v>
      </c>
      <c r="C7" s="59">
        <v>249.42383959401789</v>
      </c>
      <c r="D7" s="59">
        <v>210.45958465565246</v>
      </c>
      <c r="E7" s="59">
        <v>38.964254938365464</v>
      </c>
      <c r="F7" s="69">
        <v>0.7305487305487306</v>
      </c>
      <c r="G7" s="70"/>
    </row>
    <row r="8" spans="1:7" x14ac:dyDescent="0.25">
      <c r="A8" s="59" t="s">
        <v>155</v>
      </c>
      <c r="B8" s="67">
        <v>2011</v>
      </c>
      <c r="C8" s="59">
        <v>234.05439982153013</v>
      </c>
      <c r="D8" s="59">
        <v>221.66946892351808</v>
      </c>
      <c r="E8" s="59">
        <v>12.384930898012048</v>
      </c>
      <c r="F8" s="69">
        <v>0.74774774774774777</v>
      </c>
      <c r="G8" s="70"/>
    </row>
    <row r="9" spans="1:7" x14ac:dyDescent="0.25">
      <c r="A9" s="59" t="s">
        <v>156</v>
      </c>
      <c r="C9" s="59">
        <v>250.32028752124998</v>
      </c>
      <c r="D9" s="59">
        <v>227.85991509610713</v>
      </c>
      <c r="E9" s="59">
        <v>22.460372425142854</v>
      </c>
      <c r="F9" s="69">
        <v>0.7567567567567568</v>
      </c>
      <c r="G9" s="70"/>
    </row>
    <row r="10" spans="1:7" x14ac:dyDescent="0.25">
      <c r="A10" s="59" t="s">
        <v>157</v>
      </c>
      <c r="C10" s="59">
        <v>272.51298643011938</v>
      </c>
      <c r="D10" s="59">
        <v>255.40603802971853</v>
      </c>
      <c r="E10" s="59">
        <v>17.106948400400853</v>
      </c>
      <c r="F10" s="69">
        <v>0.76822276822276825</v>
      </c>
      <c r="G10" s="70"/>
    </row>
    <row r="11" spans="1:7" x14ac:dyDescent="0.25">
      <c r="A11" s="59" t="s">
        <v>158</v>
      </c>
      <c r="C11" s="59">
        <v>279.01699189786046</v>
      </c>
      <c r="D11" s="59">
        <v>273.48386885672096</v>
      </c>
      <c r="E11" s="59">
        <v>5.5331230411395351</v>
      </c>
      <c r="F11" s="69">
        <v>0.77477477477477474</v>
      </c>
      <c r="G11" s="70"/>
    </row>
    <row r="12" spans="1:7" x14ac:dyDescent="0.25">
      <c r="A12" s="59" t="s">
        <v>155</v>
      </c>
      <c r="B12" s="67">
        <v>2012</v>
      </c>
      <c r="C12" s="59">
        <v>246.44226355885226</v>
      </c>
      <c r="D12" s="59">
        <v>255.80390178068183</v>
      </c>
      <c r="E12" s="59">
        <v>-9.361638221829546</v>
      </c>
      <c r="F12" s="69">
        <v>0.7927927927927928</v>
      </c>
      <c r="G12" s="70"/>
    </row>
    <row r="13" spans="1:7" x14ac:dyDescent="0.25">
      <c r="A13" s="59" t="s">
        <v>156</v>
      </c>
      <c r="C13" s="59">
        <v>253.04130899970153</v>
      </c>
      <c r="D13" s="59">
        <v>259.11620729848619</v>
      </c>
      <c r="E13" s="59">
        <v>-6.074898298784615</v>
      </c>
      <c r="F13" s="69">
        <v>0.79852579852579852</v>
      </c>
      <c r="G13" s="70"/>
    </row>
    <row r="14" spans="1:7" x14ac:dyDescent="0.25">
      <c r="A14" s="59" t="s">
        <v>157</v>
      </c>
      <c r="C14" s="59">
        <v>254.98150715880485</v>
      </c>
      <c r="D14" s="59">
        <v>272.25580887938821</v>
      </c>
      <c r="E14" s="59">
        <v>-17.274301720583413</v>
      </c>
      <c r="F14" s="69">
        <v>0.80999180999181009</v>
      </c>
      <c r="G14" s="70"/>
    </row>
    <row r="15" spans="1:7" x14ac:dyDescent="0.25">
      <c r="A15" s="59" t="s">
        <v>158</v>
      </c>
      <c r="C15" s="59">
        <v>260.09648694720897</v>
      </c>
      <c r="D15" s="59">
        <v>274.42602072022498</v>
      </c>
      <c r="E15" s="59">
        <v>-14.329533773015999</v>
      </c>
      <c r="F15" s="69">
        <v>0.819000819000819</v>
      </c>
      <c r="G15" s="70"/>
    </row>
    <row r="16" spans="1:7" x14ac:dyDescent="0.25">
      <c r="A16" s="59" t="s">
        <v>155</v>
      </c>
      <c r="B16" s="67">
        <v>2013</v>
      </c>
      <c r="C16" s="59">
        <v>246.29581978928488</v>
      </c>
      <c r="D16" s="59">
        <v>271.84796738937951</v>
      </c>
      <c r="E16" s="59">
        <v>-25.552147600094635</v>
      </c>
      <c r="F16" s="69">
        <v>0.83947583947583948</v>
      </c>
      <c r="G16" s="70"/>
    </row>
    <row r="17" spans="1:7" x14ac:dyDescent="0.25">
      <c r="A17" s="59" t="s">
        <v>156</v>
      </c>
      <c r="C17" s="59">
        <v>271.18901198451312</v>
      </c>
      <c r="D17" s="59">
        <v>287.57440190179886</v>
      </c>
      <c r="E17" s="59">
        <v>-16.385389917285714</v>
      </c>
      <c r="F17" s="69">
        <v>0.84275184275184278</v>
      </c>
      <c r="G17" s="70"/>
    </row>
    <row r="18" spans="1:7" x14ac:dyDescent="0.25">
      <c r="A18" s="59" t="s">
        <v>157</v>
      </c>
      <c r="C18" s="59">
        <v>285.4243606492758</v>
      </c>
      <c r="D18" s="59">
        <v>317.134935734333</v>
      </c>
      <c r="E18" s="59">
        <v>-31.710575085057254</v>
      </c>
      <c r="F18" s="69">
        <v>0.85831285831285831</v>
      </c>
      <c r="G18" s="70"/>
    </row>
    <row r="19" spans="1:7" x14ac:dyDescent="0.25">
      <c r="A19" s="59" t="s">
        <v>158</v>
      </c>
      <c r="C19" s="59">
        <v>288.08654411933395</v>
      </c>
      <c r="D19" s="59">
        <v>295.73934073331498</v>
      </c>
      <c r="E19" s="59">
        <v>-7.6527966139810246</v>
      </c>
      <c r="F19" s="69">
        <v>0.86322686322686326</v>
      </c>
      <c r="G19" s="70"/>
    </row>
    <row r="20" spans="1:7" x14ac:dyDescent="0.25">
      <c r="A20" s="59" t="s">
        <v>155</v>
      </c>
      <c r="B20" s="67">
        <v>2014</v>
      </c>
      <c r="C20" s="59">
        <v>274.29690518101376</v>
      </c>
      <c r="D20" s="59">
        <v>301.06416853349862</v>
      </c>
      <c r="E20" s="59">
        <v>-26.767263352484818</v>
      </c>
      <c r="F20" s="69">
        <v>0.89025389025389035</v>
      </c>
      <c r="G20" s="70"/>
    </row>
    <row r="21" spans="1:7" x14ac:dyDescent="0.25">
      <c r="A21" s="59" t="s">
        <v>156</v>
      </c>
      <c r="C21" s="59">
        <v>264.92055259014307</v>
      </c>
      <c r="D21" s="59">
        <v>284.43851155939194</v>
      </c>
      <c r="E21" s="59">
        <v>-19.517958969248859</v>
      </c>
      <c r="F21" s="69">
        <v>0.89844389844389849</v>
      </c>
      <c r="G21" s="70"/>
    </row>
    <row r="22" spans="1:7" x14ac:dyDescent="0.25">
      <c r="A22" s="59" t="s">
        <v>157</v>
      </c>
      <c r="C22" s="59">
        <v>282.70811702980001</v>
      </c>
      <c r="D22" s="59">
        <v>307.69632650129995</v>
      </c>
      <c r="E22" s="59">
        <v>-24.988209471499999</v>
      </c>
      <c r="F22" s="69">
        <v>0.90909090909090917</v>
      </c>
      <c r="G22" s="70"/>
    </row>
    <row r="23" spans="1:7" x14ac:dyDescent="0.25">
      <c r="A23" s="59" t="s">
        <v>158</v>
      </c>
      <c r="C23" s="59">
        <v>287.64556430389996</v>
      </c>
      <c r="D23" s="59">
        <v>308.28517881810001</v>
      </c>
      <c r="E23" s="59">
        <v>-20.639614514199998</v>
      </c>
      <c r="F23" s="69">
        <v>0.90909090909090917</v>
      </c>
      <c r="G23" s="70"/>
    </row>
    <row r="24" spans="1:7" x14ac:dyDescent="0.25">
      <c r="A24" s="59" t="s">
        <v>155</v>
      </c>
      <c r="B24" s="67">
        <v>2015</v>
      </c>
      <c r="C24" s="59">
        <v>256.83348435934215</v>
      </c>
      <c r="D24" s="59">
        <v>288.73688888773211</v>
      </c>
      <c r="E24" s="59">
        <v>-31.90340452838992</v>
      </c>
      <c r="F24" s="69">
        <v>0.92628992628992624</v>
      </c>
      <c r="G24" s="70"/>
    </row>
    <row r="25" spans="1:7" x14ac:dyDescent="0.25">
      <c r="A25" s="59" t="s">
        <v>156</v>
      </c>
      <c r="C25" s="59">
        <v>278.24291289928976</v>
      </c>
      <c r="D25" s="59">
        <v>271.28229808443342</v>
      </c>
      <c r="E25" s="59">
        <v>6.9606148148563962</v>
      </c>
      <c r="F25" s="69">
        <v>0.9410319410319411</v>
      </c>
      <c r="G25" s="70"/>
    </row>
    <row r="26" spans="1:7" x14ac:dyDescent="0.25">
      <c r="A26" s="59" t="s">
        <v>157</v>
      </c>
      <c r="C26" s="59">
        <v>284.76641768760464</v>
      </c>
      <c r="D26" s="59">
        <v>299.55599296341859</v>
      </c>
      <c r="E26" s="59">
        <v>-14.789575275813952</v>
      </c>
      <c r="F26" s="69">
        <v>0.9508599508599509</v>
      </c>
      <c r="G26" s="70"/>
    </row>
    <row r="27" spans="1:7" x14ac:dyDescent="0.25">
      <c r="A27" s="59" t="s">
        <v>158</v>
      </c>
      <c r="C27" s="59">
        <v>277.94350012775084</v>
      </c>
      <c r="D27" s="59">
        <v>293.48615240061986</v>
      </c>
      <c r="E27" s="59">
        <v>-15.542652272869006</v>
      </c>
      <c r="F27" s="69">
        <v>0.95659295659295662</v>
      </c>
      <c r="G27" s="70"/>
    </row>
    <row r="28" spans="1:7" x14ac:dyDescent="0.25">
      <c r="A28" s="59" t="s">
        <v>155</v>
      </c>
      <c r="B28" s="67">
        <v>2016</v>
      </c>
      <c r="C28" s="59">
        <v>258.98186151810398</v>
      </c>
      <c r="D28" s="59">
        <v>277.47161588147173</v>
      </c>
      <c r="E28" s="59">
        <v>-18.489754363367719</v>
      </c>
      <c r="F28" s="69">
        <v>0.98443898443898448</v>
      </c>
      <c r="G28" s="70"/>
    </row>
    <row r="29" spans="1:7" x14ac:dyDescent="0.25">
      <c r="A29" s="59" t="s">
        <v>156</v>
      </c>
      <c r="C29" s="59">
        <v>301.386441623</v>
      </c>
      <c r="D29" s="59">
        <v>271.00937830300001</v>
      </c>
      <c r="E29" s="59">
        <v>30.377063320000001</v>
      </c>
      <c r="F29" s="69">
        <v>1</v>
      </c>
      <c r="G29" s="70"/>
    </row>
    <row r="30" spans="1:7" s="71" customFormat="1" x14ac:dyDescent="0.25">
      <c r="A30" s="71" t="s">
        <v>157</v>
      </c>
      <c r="B30" s="72"/>
      <c r="C30" s="71">
        <v>279.60693542868484</v>
      </c>
      <c r="D30" s="71">
        <v>281.20453682700003</v>
      </c>
      <c r="E30" s="71">
        <f>C30-D30</f>
        <v>-1.5976013983151915</v>
      </c>
    </row>
    <row r="31" spans="1:7" x14ac:dyDescent="0.25">
      <c r="A31" s="59" t="s">
        <v>148</v>
      </c>
      <c r="C31" s="64">
        <v>8.3177423937072836E-2</v>
      </c>
      <c r="D31" s="64">
        <v>-1.0060360862487183E-3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7" sqref="G17"/>
    </sheetView>
  </sheetViews>
  <sheetFormatPr defaultRowHeight="15" x14ac:dyDescent="0.25"/>
  <cols>
    <col min="1" max="1" width="9.140625" style="57"/>
    <col min="2" max="5" width="9.140625" style="56"/>
    <col min="6" max="7" width="17.7109375" style="56" customWidth="1"/>
    <col min="8" max="16384" width="9.140625" style="56"/>
  </cols>
  <sheetData>
    <row r="1" spans="1:7" ht="26.25" x14ac:dyDescent="0.4">
      <c r="A1" s="1" t="s">
        <v>143</v>
      </c>
    </row>
    <row r="2" spans="1:7" x14ac:dyDescent="0.25">
      <c r="B2" s="56" t="s">
        <v>144</v>
      </c>
    </row>
    <row r="3" spans="1:7" x14ac:dyDescent="0.25">
      <c r="B3" s="56" t="s">
        <v>145</v>
      </c>
      <c r="C3" s="56" t="s">
        <v>146</v>
      </c>
      <c r="D3" s="56" t="s">
        <v>147</v>
      </c>
    </row>
    <row r="4" spans="1:7" x14ac:dyDescent="0.25">
      <c r="A4" s="57">
        <v>2010</v>
      </c>
      <c r="B4" s="58">
        <v>19.368691621721229</v>
      </c>
      <c r="C4" s="58">
        <v>19.039601391214571</v>
      </c>
      <c r="D4" s="58">
        <v>0.32909023050665809</v>
      </c>
      <c r="E4" s="58"/>
      <c r="F4" s="59"/>
      <c r="G4" s="59"/>
    </row>
    <row r="5" spans="1:7" x14ac:dyDescent="0.25">
      <c r="B5" s="58">
        <v>21.546967135297976</v>
      </c>
      <c r="C5" s="58">
        <v>19.564757031733031</v>
      </c>
      <c r="D5" s="58">
        <v>1.9822101035649444</v>
      </c>
      <c r="E5" s="58"/>
      <c r="F5" s="59"/>
      <c r="G5" s="59"/>
    </row>
    <row r="6" spans="1:7" x14ac:dyDescent="0.25">
      <c r="B6" s="58">
        <v>24.032575984881944</v>
      </c>
      <c r="C6" s="58">
        <v>22.093693155858599</v>
      </c>
      <c r="D6" s="58">
        <v>1.9388828290233446</v>
      </c>
      <c r="E6" s="58"/>
      <c r="F6" s="59"/>
      <c r="G6" s="59"/>
    </row>
    <row r="7" spans="1:7" x14ac:dyDescent="0.25">
      <c r="B7" s="58">
        <v>26.382828422020843</v>
      </c>
      <c r="C7" s="58">
        <v>22.249572980633104</v>
      </c>
      <c r="D7" s="58">
        <v>4.1332554413877372</v>
      </c>
      <c r="E7" s="58"/>
      <c r="F7" s="59"/>
      <c r="G7" s="59"/>
    </row>
    <row r="8" spans="1:7" x14ac:dyDescent="0.25">
      <c r="A8" s="57">
        <v>2011</v>
      </c>
      <c r="B8" s="58">
        <v>25.01018600330173</v>
      </c>
      <c r="C8" s="58">
        <v>23.689199297872158</v>
      </c>
      <c r="D8" s="58">
        <v>1.3209867054295712</v>
      </c>
      <c r="E8" s="58"/>
      <c r="F8" s="59"/>
      <c r="G8" s="59"/>
    </row>
    <row r="9" spans="1:7" x14ac:dyDescent="0.25">
      <c r="B9" s="58">
        <v>27.882332621408146</v>
      </c>
      <c r="C9" s="58">
        <v>25.376630102704389</v>
      </c>
      <c r="D9" s="58">
        <v>2.5057025187037532</v>
      </c>
      <c r="E9" s="58"/>
      <c r="F9" s="59"/>
      <c r="G9" s="59"/>
    </row>
    <row r="10" spans="1:7" x14ac:dyDescent="0.25">
      <c r="B10" s="58">
        <v>29.345397295082392</v>
      </c>
      <c r="C10" s="58">
        <v>27.545288050886207</v>
      </c>
      <c r="D10" s="58">
        <v>1.8001092441961895</v>
      </c>
      <c r="E10" s="58"/>
      <c r="F10" s="59"/>
      <c r="G10" s="59"/>
    </row>
    <row r="11" spans="1:7" x14ac:dyDescent="0.25">
      <c r="B11" s="58">
        <v>26.706967031747865</v>
      </c>
      <c r="C11" s="58">
        <v>26.196416156542831</v>
      </c>
      <c r="D11" s="58">
        <v>0.51055087520503939</v>
      </c>
      <c r="E11" s="58"/>
      <c r="F11" s="59"/>
      <c r="G11" s="59"/>
    </row>
    <row r="12" spans="1:7" x14ac:dyDescent="0.25">
      <c r="A12" s="57">
        <v>2012</v>
      </c>
      <c r="B12" s="58">
        <v>25.242421138681582</v>
      </c>
      <c r="C12" s="58">
        <v>26.156047392441714</v>
      </c>
      <c r="D12" s="58">
        <v>-0.91362625376013273</v>
      </c>
      <c r="E12" s="58"/>
      <c r="F12" s="59"/>
      <c r="G12" s="59"/>
    </row>
    <row r="13" spans="1:7" x14ac:dyDescent="0.25">
      <c r="B13" s="58">
        <v>24.837413165719575</v>
      </c>
      <c r="C13" s="58">
        <v>25.459535413028341</v>
      </c>
      <c r="D13" s="58">
        <v>-0.62212224730876642</v>
      </c>
      <c r="E13" s="58"/>
      <c r="F13" s="59"/>
      <c r="G13" s="59"/>
    </row>
    <row r="14" spans="1:7" x14ac:dyDescent="0.25">
      <c r="B14" s="58">
        <v>24.984551050221519</v>
      </c>
      <c r="C14" s="58">
        <v>26.675670440080069</v>
      </c>
      <c r="D14" s="58">
        <v>-1.6911193898585495</v>
      </c>
      <c r="E14" s="58"/>
      <c r="F14" s="59"/>
      <c r="G14" s="59"/>
    </row>
    <row r="15" spans="1:7" x14ac:dyDescent="0.25">
      <c r="B15" s="58">
        <v>24.496352843291824</v>
      </c>
      <c r="C15" s="58">
        <v>25.855205735332426</v>
      </c>
      <c r="D15" s="58">
        <v>-1.358852892040602</v>
      </c>
      <c r="E15" s="58"/>
      <c r="F15" s="59"/>
      <c r="G15" s="59"/>
    </row>
    <row r="16" spans="1:7" x14ac:dyDescent="0.25">
      <c r="A16" s="57">
        <v>2013</v>
      </c>
      <c r="B16" s="58">
        <v>23.092457928446709</v>
      </c>
      <c r="C16" s="58">
        <v>25.525159269114162</v>
      </c>
      <c r="D16" s="58">
        <v>-2.4327013406674522</v>
      </c>
      <c r="E16" s="58"/>
      <c r="F16" s="59"/>
      <c r="G16" s="59"/>
    </row>
    <row r="17" spans="1:7" x14ac:dyDescent="0.25">
      <c r="B17" s="58">
        <v>24.088625357375207</v>
      </c>
      <c r="C17" s="58">
        <v>25.582070769850311</v>
      </c>
      <c r="D17" s="58">
        <v>-1.4934454124751069</v>
      </c>
      <c r="E17" s="58"/>
      <c r="F17" s="59"/>
      <c r="G17" s="59"/>
    </row>
    <row r="18" spans="1:7" x14ac:dyDescent="0.25">
      <c r="B18" s="58">
        <v>24.523864261088345</v>
      </c>
      <c r="C18" s="58">
        <v>27.243671964729515</v>
      </c>
      <c r="D18" s="58">
        <v>-2.7198077036411741</v>
      </c>
      <c r="E18" s="58"/>
      <c r="F18" s="59"/>
      <c r="G18" s="59"/>
    </row>
    <row r="19" spans="1:7" x14ac:dyDescent="0.25">
      <c r="B19" s="58">
        <v>24.495866403456354</v>
      </c>
      <c r="C19" s="58">
        <v>25.173409746060898</v>
      </c>
      <c r="D19" s="58">
        <v>-0.67754334260453852</v>
      </c>
      <c r="E19" s="58"/>
      <c r="F19" s="59"/>
      <c r="G19" s="59"/>
    </row>
    <row r="20" spans="1:7" x14ac:dyDescent="0.25">
      <c r="A20" s="57">
        <v>2014</v>
      </c>
      <c r="B20" s="58">
        <v>22.466730569677559</v>
      </c>
      <c r="C20" s="58">
        <v>24.672836695646218</v>
      </c>
      <c r="D20" s="58">
        <v>-2.2061061259686587</v>
      </c>
      <c r="E20" s="58"/>
      <c r="F20" s="59"/>
      <c r="G20" s="59"/>
    </row>
    <row r="21" spans="1:7" x14ac:dyDescent="0.25">
      <c r="B21" s="58">
        <v>22.581944984961499</v>
      </c>
      <c r="C21" s="58">
        <v>24.253271599342224</v>
      </c>
      <c r="D21" s="58">
        <v>-1.671326614380729</v>
      </c>
      <c r="E21" s="58"/>
      <c r="F21" s="59"/>
      <c r="G21" s="59"/>
    </row>
    <row r="22" spans="1:7" x14ac:dyDescent="0.25">
      <c r="B22" s="58">
        <v>23.874515539709407</v>
      </c>
      <c r="C22" s="58">
        <v>25.99805215712162</v>
      </c>
      <c r="D22" s="58">
        <v>-2.1235366174122143</v>
      </c>
      <c r="E22" s="58"/>
      <c r="F22" s="59"/>
      <c r="G22" s="59"/>
    </row>
    <row r="23" spans="1:7" x14ac:dyDescent="0.25">
      <c r="B23" s="58">
        <v>23.332069245686078</v>
      </c>
      <c r="C23" s="58">
        <v>25.050698763944908</v>
      </c>
      <c r="D23" s="58">
        <v>-1.7186295182588296</v>
      </c>
      <c r="E23" s="58"/>
      <c r="F23" s="59"/>
      <c r="G23" s="59"/>
    </row>
    <row r="24" spans="1:7" x14ac:dyDescent="0.25">
      <c r="A24" s="57">
        <v>2015</v>
      </c>
      <c r="B24" s="58">
        <v>20.233767751432907</v>
      </c>
      <c r="C24" s="58">
        <v>22.793495648488932</v>
      </c>
      <c r="D24" s="58">
        <v>-2.5597278970560264</v>
      </c>
      <c r="E24" s="58"/>
      <c r="F24" s="59"/>
      <c r="G24" s="59"/>
    </row>
    <row r="25" spans="1:7" x14ac:dyDescent="0.25">
      <c r="B25" s="58">
        <v>21.648657954170549</v>
      </c>
      <c r="C25" s="58">
        <v>21.111160421763749</v>
      </c>
      <c r="D25" s="58">
        <v>0.53749753240680143</v>
      </c>
      <c r="E25" s="58"/>
      <c r="F25" s="59"/>
      <c r="G25" s="59"/>
    </row>
    <row r="26" spans="1:7" x14ac:dyDescent="0.25">
      <c r="B26" s="58">
        <v>20.875076627246987</v>
      </c>
      <c r="C26" s="58">
        <v>21.961011401490115</v>
      </c>
      <c r="D26" s="58">
        <v>-1.0859347742431265</v>
      </c>
      <c r="E26" s="58"/>
      <c r="F26" s="59"/>
      <c r="G26" s="59"/>
    </row>
    <row r="27" spans="1:7" x14ac:dyDescent="0.25">
      <c r="B27" s="58">
        <v>18.770149683074877</v>
      </c>
      <c r="C27" s="58">
        <v>19.922879793769653</v>
      </c>
      <c r="D27" s="58">
        <v>-1.1527301106947769</v>
      </c>
      <c r="E27" s="58"/>
      <c r="F27" s="59"/>
      <c r="G27" s="59"/>
    </row>
    <row r="28" spans="1:7" x14ac:dyDescent="0.25">
      <c r="A28" s="57">
        <v>2016</v>
      </c>
      <c r="B28" s="58">
        <v>16.138315641563988</v>
      </c>
      <c r="C28" s="58">
        <v>17.242997616855632</v>
      </c>
      <c r="D28" s="58">
        <v>-1.1046819752916486</v>
      </c>
      <c r="E28" s="58"/>
      <c r="F28" s="59"/>
      <c r="G28" s="59"/>
    </row>
    <row r="29" spans="1:7" x14ac:dyDescent="0.25">
      <c r="B29" s="58">
        <v>20.055442194260287</v>
      </c>
      <c r="C29" s="58">
        <v>18.062800680695567</v>
      </c>
      <c r="D29" s="58">
        <v>1.9926415135647186</v>
      </c>
      <c r="E29" s="58"/>
      <c r="F29" s="59"/>
      <c r="G29" s="59"/>
    </row>
    <row r="30" spans="1:7" s="63" customFormat="1" x14ac:dyDescent="0.25">
      <c r="A30" s="60"/>
      <c r="B30" s="58">
        <v>19.88683394281194</v>
      </c>
      <c r="C30" s="58">
        <v>20.015678168823822</v>
      </c>
      <c r="D30" s="58">
        <f>B30-C30</f>
        <v>-0.12884422601188206</v>
      </c>
      <c r="E30" s="61"/>
      <c r="F30" s="62"/>
      <c r="G30" s="62"/>
    </row>
    <row r="31" spans="1:7" x14ac:dyDescent="0.25">
      <c r="B31" s="64">
        <f>B29/B25-1</f>
        <v>-7.3594204466763902E-2</v>
      </c>
      <c r="C31" s="64">
        <f>C29/C25-1</f>
        <v>-0.14439565046010416</v>
      </c>
      <c r="D31" s="65"/>
      <c r="E31" s="58"/>
      <c r="F31" s="59"/>
      <c r="G31" s="59"/>
    </row>
    <row r="32" spans="1:7" x14ac:dyDescent="0.25">
      <c r="B32" s="58"/>
      <c r="C32" s="58"/>
      <c r="D32" s="65"/>
      <c r="E32" s="58"/>
      <c r="F32" s="59"/>
      <c r="G32" s="59"/>
    </row>
    <row r="33" spans="1:7" x14ac:dyDescent="0.25">
      <c r="A33" s="59" t="s">
        <v>148</v>
      </c>
      <c r="B33" s="58"/>
      <c r="C33" s="58"/>
      <c r="D33" s="65"/>
      <c r="E33" s="58"/>
      <c r="F33" s="59"/>
      <c r="G33" s="59"/>
    </row>
    <row r="34" spans="1:7" x14ac:dyDescent="0.25">
      <c r="B34" s="58"/>
      <c r="C34" s="58"/>
      <c r="D34" s="65"/>
      <c r="E34" s="58"/>
      <c r="F34" s="59"/>
      <c r="G34" s="59"/>
    </row>
    <row r="35" spans="1:7" x14ac:dyDescent="0.25">
      <c r="B35" s="58"/>
      <c r="C35" s="58"/>
      <c r="D35" s="65"/>
      <c r="E35" s="58"/>
      <c r="F35" s="59"/>
      <c r="G35" s="59"/>
    </row>
    <row r="36" spans="1:7" x14ac:dyDescent="0.25">
      <c r="B36" s="58"/>
      <c r="C36" s="58"/>
      <c r="D36" s="65"/>
      <c r="E36" s="58"/>
      <c r="F36" s="59"/>
      <c r="G36" s="59"/>
    </row>
    <row r="37" spans="1:7" x14ac:dyDescent="0.25">
      <c r="B37" s="58"/>
      <c r="C37" s="58"/>
      <c r="D37" s="65"/>
      <c r="E37" s="58"/>
      <c r="F37" s="59"/>
      <c r="G37" s="59"/>
    </row>
    <row r="38" spans="1:7" x14ac:dyDescent="0.25">
      <c r="B38" s="58"/>
      <c r="C38" s="58"/>
      <c r="D38" s="65"/>
      <c r="E38" s="58"/>
      <c r="F38" s="59"/>
      <c r="G38" s="59"/>
    </row>
    <row r="39" spans="1:7" x14ac:dyDescent="0.25">
      <c r="B39" s="58"/>
      <c r="C39" s="58"/>
      <c r="D39" s="65"/>
      <c r="E39" s="58"/>
      <c r="F39" s="59"/>
      <c r="G39" s="59"/>
    </row>
    <row r="40" spans="1:7" x14ac:dyDescent="0.25">
      <c r="B40" s="58"/>
      <c r="C40" s="58"/>
      <c r="D40" s="65"/>
      <c r="E40" s="58"/>
      <c r="F40" s="59"/>
      <c r="G40" s="59"/>
    </row>
    <row r="41" spans="1:7" x14ac:dyDescent="0.25">
      <c r="B41" s="58"/>
      <c r="C41" s="58"/>
      <c r="D41" s="65"/>
      <c r="E41" s="58"/>
      <c r="F41" s="59"/>
      <c r="G41" s="59"/>
    </row>
    <row r="42" spans="1:7" x14ac:dyDescent="0.25">
      <c r="B42" s="58"/>
      <c r="C42" s="58"/>
      <c r="D42" s="65"/>
      <c r="E42" s="58"/>
      <c r="F42" s="59"/>
      <c r="G42" s="59"/>
    </row>
    <row r="43" spans="1:7" x14ac:dyDescent="0.25">
      <c r="B43" s="58"/>
      <c r="C43" s="58"/>
      <c r="D43" s="65"/>
      <c r="E43" s="58"/>
      <c r="F43" s="59"/>
      <c r="G43" s="59"/>
    </row>
    <row r="44" spans="1:7" x14ac:dyDescent="0.25">
      <c r="B44" s="58"/>
      <c r="C44" s="58"/>
      <c r="D44" s="65"/>
      <c r="E44" s="58"/>
      <c r="F44" s="59"/>
      <c r="G44" s="59"/>
    </row>
    <row r="45" spans="1:7" x14ac:dyDescent="0.25">
      <c r="B45" s="58"/>
      <c r="C45" s="58"/>
      <c r="D45" s="65"/>
      <c r="E45" s="58"/>
      <c r="F45" s="59"/>
      <c r="G45" s="59"/>
    </row>
    <row r="46" spans="1:7" x14ac:dyDescent="0.25">
      <c r="B46" s="58"/>
      <c r="C46" s="58"/>
      <c r="D46" s="65"/>
      <c r="E46" s="58"/>
      <c r="F46" s="59"/>
      <c r="G46" s="59"/>
    </row>
    <row r="47" spans="1:7" x14ac:dyDescent="0.25">
      <c r="B47" s="58"/>
      <c r="C47" s="58"/>
      <c r="D47" s="65"/>
      <c r="E47" s="58"/>
      <c r="F47" s="59"/>
      <c r="G47" s="59"/>
    </row>
    <row r="48" spans="1:7" x14ac:dyDescent="0.25">
      <c r="B48" s="58"/>
      <c r="C48" s="58"/>
      <c r="D48" s="65"/>
      <c r="E48" s="58"/>
      <c r="F48" s="59"/>
      <c r="G48" s="59"/>
    </row>
    <row r="49" spans="2:7" x14ac:dyDescent="0.25">
      <c r="B49" s="58"/>
      <c r="C49" s="58"/>
      <c r="D49" s="65"/>
      <c r="E49" s="58"/>
      <c r="F49" s="59"/>
      <c r="G49" s="59"/>
    </row>
    <row r="50" spans="2:7" x14ac:dyDescent="0.25">
      <c r="B50" s="58"/>
      <c r="C50" s="58"/>
      <c r="D50" s="65"/>
      <c r="E50" s="58"/>
      <c r="F50" s="59"/>
      <c r="G50" s="59"/>
    </row>
    <row r="51" spans="2:7" x14ac:dyDescent="0.25">
      <c r="B51" s="58"/>
      <c r="C51" s="58"/>
      <c r="D51" s="65"/>
      <c r="E51" s="58"/>
      <c r="F51" s="59"/>
      <c r="G51" s="59"/>
    </row>
    <row r="52" spans="2:7" x14ac:dyDescent="0.25">
      <c r="B52" s="58"/>
      <c r="C52" s="58"/>
      <c r="D52" s="65"/>
      <c r="E52" s="58"/>
      <c r="F52" s="59"/>
      <c r="G52" s="59"/>
    </row>
    <row r="53" spans="2:7" x14ac:dyDescent="0.25">
      <c r="B53" s="58"/>
      <c r="C53" s="58"/>
      <c r="D53" s="65"/>
      <c r="E53" s="58"/>
      <c r="F53" s="59"/>
      <c r="G53" s="59"/>
    </row>
    <row r="54" spans="2:7" x14ac:dyDescent="0.25">
      <c r="B54" s="58"/>
      <c r="C54" s="58"/>
      <c r="D54" s="65"/>
      <c r="E54" s="58"/>
      <c r="F54" s="59"/>
      <c r="G54" s="59"/>
    </row>
    <row r="55" spans="2:7" x14ac:dyDescent="0.25">
      <c r="B55" s="58"/>
      <c r="C55" s="58"/>
      <c r="D55" s="65"/>
      <c r="E55" s="58"/>
      <c r="F55" s="59"/>
      <c r="G55" s="59"/>
    </row>
    <row r="56" spans="2:7" x14ac:dyDescent="0.25">
      <c r="B56" s="58"/>
      <c r="C56" s="58"/>
      <c r="D56" s="65"/>
      <c r="E56" s="58"/>
      <c r="F56" s="59"/>
      <c r="G56" s="59"/>
    </row>
    <row r="57" spans="2:7" x14ac:dyDescent="0.25">
      <c r="B57" s="58"/>
      <c r="C57" s="58"/>
      <c r="D57" s="65"/>
      <c r="E57" s="58"/>
      <c r="F57" s="59"/>
      <c r="G57" s="59"/>
    </row>
    <row r="58" spans="2:7" x14ac:dyDescent="0.25">
      <c r="B58" s="58"/>
      <c r="C58" s="58"/>
      <c r="D58" s="65"/>
      <c r="E58" s="58"/>
      <c r="F58" s="59"/>
      <c r="G58" s="59"/>
    </row>
    <row r="59" spans="2:7" x14ac:dyDescent="0.25">
      <c r="B59" s="58"/>
      <c r="C59" s="58"/>
      <c r="D59" s="65"/>
      <c r="E59" s="58"/>
      <c r="F59" s="59"/>
      <c r="G59" s="59"/>
    </row>
    <row r="60" spans="2:7" x14ac:dyDescent="0.25">
      <c r="B60" s="58"/>
      <c r="C60" s="58"/>
      <c r="D60" s="65"/>
      <c r="E60" s="58"/>
      <c r="F60" s="59"/>
      <c r="G60" s="59"/>
    </row>
    <row r="61" spans="2:7" x14ac:dyDescent="0.25">
      <c r="B61" s="58"/>
      <c r="C61" s="58"/>
      <c r="D61" s="65"/>
      <c r="E61" s="58"/>
      <c r="F61" s="59"/>
      <c r="G61" s="59"/>
    </row>
    <row r="62" spans="2:7" x14ac:dyDescent="0.25">
      <c r="B62" s="58"/>
      <c r="C62" s="58"/>
      <c r="D62" s="65"/>
      <c r="E62" s="58"/>
      <c r="F62" s="59"/>
      <c r="G62" s="59"/>
    </row>
    <row r="63" spans="2:7" x14ac:dyDescent="0.25">
      <c r="B63" s="58"/>
      <c r="C63" s="58"/>
      <c r="D63" s="65"/>
      <c r="E63" s="58"/>
      <c r="F63" s="59"/>
      <c r="G63" s="59"/>
    </row>
    <row r="64" spans="2:7" x14ac:dyDescent="0.25">
      <c r="B64" s="58"/>
      <c r="C64" s="58"/>
      <c r="D64" s="65"/>
      <c r="E64" s="58"/>
      <c r="F64" s="59"/>
      <c r="G64" s="59"/>
    </row>
    <row r="65" spans="2:7" x14ac:dyDescent="0.25">
      <c r="B65" s="58"/>
      <c r="C65" s="58"/>
      <c r="D65" s="65"/>
      <c r="E65" s="58"/>
      <c r="F65" s="59"/>
      <c r="G65" s="59"/>
    </row>
    <row r="66" spans="2:7" x14ac:dyDescent="0.25">
      <c r="B66" s="58"/>
      <c r="C66" s="58"/>
      <c r="D66" s="65"/>
      <c r="E66" s="58"/>
      <c r="F66" s="59"/>
      <c r="G66" s="59"/>
    </row>
    <row r="67" spans="2:7" x14ac:dyDescent="0.25">
      <c r="B67" s="58"/>
      <c r="C67" s="58"/>
      <c r="D67" s="65"/>
      <c r="E67" s="58"/>
      <c r="F67" s="59"/>
      <c r="G67" s="59"/>
    </row>
    <row r="68" spans="2:7" x14ac:dyDescent="0.25">
      <c r="B68" s="58"/>
      <c r="C68" s="58"/>
      <c r="D68" s="65"/>
      <c r="E68" s="58"/>
      <c r="F68" s="59"/>
      <c r="G68" s="59"/>
    </row>
    <row r="69" spans="2:7" x14ac:dyDescent="0.25">
      <c r="B69" s="58"/>
      <c r="C69" s="58"/>
      <c r="D69" s="65"/>
      <c r="E69" s="58"/>
      <c r="F69" s="59"/>
      <c r="G69" s="59"/>
    </row>
    <row r="70" spans="2:7" x14ac:dyDescent="0.25">
      <c r="B70" s="58"/>
      <c r="C70" s="58"/>
      <c r="D70" s="65"/>
      <c r="E70" s="58"/>
      <c r="F70" s="59"/>
      <c r="G70" s="59"/>
    </row>
    <row r="71" spans="2:7" x14ac:dyDescent="0.25">
      <c r="B71" s="58"/>
      <c r="C71" s="58"/>
      <c r="D71" s="65"/>
      <c r="E71" s="58"/>
      <c r="F71" s="59"/>
      <c r="G71" s="59"/>
    </row>
    <row r="72" spans="2:7" x14ac:dyDescent="0.25">
      <c r="B72" s="58"/>
      <c r="C72" s="58"/>
      <c r="D72" s="65"/>
      <c r="E72" s="58"/>
      <c r="F72" s="59"/>
      <c r="G72" s="59"/>
    </row>
    <row r="73" spans="2:7" x14ac:dyDescent="0.25">
      <c r="B73" s="58"/>
      <c r="C73" s="58"/>
      <c r="D73" s="65"/>
      <c r="E73" s="58"/>
      <c r="F73" s="59"/>
      <c r="G73" s="59"/>
    </row>
    <row r="74" spans="2:7" x14ac:dyDescent="0.25">
      <c r="B74" s="58"/>
      <c r="C74" s="58"/>
      <c r="D74" s="65"/>
      <c r="E74" s="58"/>
      <c r="F74" s="59"/>
      <c r="G74" s="59"/>
    </row>
    <row r="75" spans="2:7" x14ac:dyDescent="0.25">
      <c r="B75" s="58"/>
      <c r="C75" s="58"/>
      <c r="D75" s="65"/>
      <c r="E75" s="58"/>
      <c r="F75" s="59"/>
      <c r="G75" s="59"/>
    </row>
    <row r="76" spans="2:7" x14ac:dyDescent="0.25">
      <c r="B76" s="58"/>
      <c r="C76" s="58"/>
      <c r="D76" s="65"/>
      <c r="E76" s="58"/>
      <c r="F76" s="59"/>
      <c r="G76" s="59"/>
    </row>
    <row r="77" spans="2:7" x14ac:dyDescent="0.25">
      <c r="B77" s="58"/>
      <c r="C77" s="58"/>
      <c r="D77" s="65"/>
      <c r="E77" s="58"/>
      <c r="F77" s="59"/>
      <c r="G77" s="59"/>
    </row>
    <row r="78" spans="2:7" x14ac:dyDescent="0.25">
      <c r="B78" s="58"/>
      <c r="C78" s="58"/>
      <c r="D78" s="65"/>
      <c r="E78" s="58"/>
      <c r="F78" s="59"/>
      <c r="G78" s="59"/>
    </row>
    <row r="79" spans="2:7" x14ac:dyDescent="0.25">
      <c r="B79" s="58"/>
      <c r="C79" s="58"/>
      <c r="D79" s="65"/>
      <c r="E79" s="58"/>
      <c r="F79" s="59"/>
      <c r="G79" s="59"/>
    </row>
    <row r="80" spans="2:7" x14ac:dyDescent="0.25">
      <c r="B80" s="58"/>
      <c r="C80" s="58"/>
      <c r="D80" s="65"/>
      <c r="E80" s="58"/>
      <c r="F80" s="59"/>
      <c r="G80" s="59"/>
    </row>
    <row r="81" spans="2:7" x14ac:dyDescent="0.25">
      <c r="B81" s="58"/>
      <c r="C81" s="58"/>
      <c r="D81" s="65"/>
      <c r="E81" s="58"/>
      <c r="F81" s="59"/>
      <c r="G81" s="59"/>
    </row>
    <row r="82" spans="2:7" x14ac:dyDescent="0.25">
      <c r="B82" s="58"/>
      <c r="C82" s="58"/>
      <c r="D82" s="65"/>
      <c r="E82" s="58"/>
      <c r="F82" s="59"/>
      <c r="G82" s="59"/>
    </row>
    <row r="83" spans="2:7" x14ac:dyDescent="0.25">
      <c r="B83" s="58"/>
      <c r="C83" s="58"/>
      <c r="D83" s="65"/>
      <c r="E83" s="58"/>
      <c r="F83" s="59"/>
      <c r="G83" s="59"/>
    </row>
    <row r="84" spans="2:7" x14ac:dyDescent="0.25">
      <c r="B84" s="58"/>
      <c r="C84" s="58"/>
      <c r="D84" s="65"/>
      <c r="E84" s="58"/>
      <c r="F84" s="59"/>
      <c r="G84" s="59"/>
    </row>
    <row r="85" spans="2:7" x14ac:dyDescent="0.25">
      <c r="B85" s="58"/>
      <c r="C85" s="58"/>
      <c r="D85" s="65"/>
      <c r="E85" s="58"/>
      <c r="F85" s="59"/>
      <c r="G85" s="59"/>
    </row>
    <row r="86" spans="2:7" x14ac:dyDescent="0.25">
      <c r="B86" s="58"/>
      <c r="C86" s="58"/>
      <c r="D86" s="65"/>
      <c r="E86" s="58"/>
      <c r="F86" s="59"/>
      <c r="G86" s="59"/>
    </row>
    <row r="87" spans="2:7" x14ac:dyDescent="0.25">
      <c r="B87" s="58"/>
      <c r="C87" s="58"/>
      <c r="D87" s="65"/>
      <c r="E87" s="58"/>
      <c r="F87" s="59"/>
      <c r="G87" s="59"/>
    </row>
    <row r="88" spans="2:7" x14ac:dyDescent="0.25">
      <c r="B88" s="58"/>
      <c r="C88" s="58"/>
      <c r="D88" s="65"/>
      <c r="E88" s="58"/>
      <c r="F88" s="59"/>
      <c r="G88" s="59"/>
    </row>
    <row r="89" spans="2:7" x14ac:dyDescent="0.25">
      <c r="B89" s="58"/>
      <c r="C89" s="58"/>
      <c r="D89" s="65"/>
      <c r="E89" s="58"/>
      <c r="F89" s="59"/>
      <c r="G89" s="59"/>
    </row>
    <row r="90" spans="2:7" x14ac:dyDescent="0.25">
      <c r="B90" s="58"/>
      <c r="C90" s="58"/>
      <c r="D90" s="65"/>
      <c r="E90" s="58"/>
      <c r="F90" s="59"/>
      <c r="G90" s="59"/>
    </row>
    <row r="91" spans="2:7" x14ac:dyDescent="0.25">
      <c r="B91" s="58"/>
      <c r="C91" s="58"/>
      <c r="D91" s="65"/>
      <c r="E91" s="58"/>
      <c r="F91" s="59"/>
      <c r="G91" s="59"/>
    </row>
    <row r="92" spans="2:7" x14ac:dyDescent="0.25">
      <c r="B92" s="58"/>
      <c r="C92" s="58"/>
      <c r="D92" s="65"/>
      <c r="E92" s="58"/>
      <c r="F92" s="59"/>
      <c r="G92" s="59"/>
    </row>
    <row r="93" spans="2:7" x14ac:dyDescent="0.25">
      <c r="B93" s="58"/>
      <c r="C93" s="58"/>
      <c r="D93" s="65"/>
      <c r="E93" s="58"/>
      <c r="F93" s="59"/>
      <c r="G93" s="59"/>
    </row>
    <row r="94" spans="2:7" x14ac:dyDescent="0.25">
      <c r="B94" s="58"/>
      <c r="C94" s="58"/>
      <c r="D94" s="65"/>
      <c r="E94" s="58"/>
      <c r="F94" s="59"/>
      <c r="G94" s="59"/>
    </row>
    <row r="95" spans="2:7" x14ac:dyDescent="0.25">
      <c r="B95" s="58"/>
      <c r="C95" s="58"/>
      <c r="D95" s="65"/>
      <c r="E95" s="58"/>
      <c r="F95" s="59"/>
      <c r="G95" s="59"/>
    </row>
    <row r="96" spans="2:7" x14ac:dyDescent="0.25">
      <c r="B96" s="58"/>
      <c r="C96" s="58"/>
      <c r="D96" s="65"/>
      <c r="E96" s="58"/>
      <c r="F96" s="59"/>
      <c r="G96" s="59"/>
    </row>
    <row r="97" spans="2:7" x14ac:dyDescent="0.25">
      <c r="B97" s="58"/>
      <c r="C97" s="58"/>
      <c r="D97" s="65"/>
      <c r="E97" s="58"/>
      <c r="F97" s="59"/>
      <c r="G97" s="59"/>
    </row>
    <row r="98" spans="2:7" x14ac:dyDescent="0.25">
      <c r="B98" s="58"/>
      <c r="C98" s="58"/>
      <c r="D98" s="65"/>
      <c r="E98" s="58"/>
      <c r="F98" s="59"/>
      <c r="G98" s="59"/>
    </row>
    <row r="99" spans="2:7" x14ac:dyDescent="0.25">
      <c r="B99" s="58"/>
      <c r="C99" s="58"/>
      <c r="D99" s="65"/>
      <c r="E99" s="58"/>
      <c r="F99" s="59"/>
      <c r="G99" s="59"/>
    </row>
    <row r="100" spans="2:7" x14ac:dyDescent="0.25">
      <c r="B100" s="58"/>
      <c r="C100" s="58"/>
      <c r="D100" s="65"/>
      <c r="E100" s="58"/>
      <c r="F100" s="59"/>
      <c r="G100" s="59"/>
    </row>
    <row r="101" spans="2:7" x14ac:dyDescent="0.25">
      <c r="B101" s="58"/>
      <c r="C101" s="58"/>
      <c r="D101" s="65"/>
      <c r="E101" s="58"/>
      <c r="F101" s="59"/>
      <c r="G101" s="59"/>
    </row>
    <row r="102" spans="2:7" x14ac:dyDescent="0.25">
      <c r="B102" s="58"/>
      <c r="C102" s="58"/>
      <c r="D102" s="65"/>
      <c r="E102" s="58"/>
      <c r="F102" s="59"/>
      <c r="G102" s="59"/>
    </row>
    <row r="103" spans="2:7" x14ac:dyDescent="0.25">
      <c r="B103" s="58"/>
      <c r="C103" s="58"/>
      <c r="D103" s="65"/>
      <c r="E103" s="58"/>
      <c r="F103" s="59"/>
      <c r="G103" s="59"/>
    </row>
    <row r="104" spans="2:7" x14ac:dyDescent="0.25">
      <c r="B104" s="58"/>
      <c r="C104" s="58"/>
      <c r="D104" s="65"/>
      <c r="E104" s="58"/>
      <c r="F104" s="59"/>
      <c r="G104" s="59"/>
    </row>
    <row r="105" spans="2:7" x14ac:dyDescent="0.25">
      <c r="B105" s="58"/>
      <c r="C105" s="58"/>
      <c r="D105" s="65"/>
      <c r="E105" s="58"/>
      <c r="F105" s="59"/>
      <c r="G105" s="59"/>
    </row>
    <row r="106" spans="2:7" x14ac:dyDescent="0.25">
      <c r="B106" s="58"/>
      <c r="C106" s="58"/>
      <c r="D106" s="65"/>
      <c r="E106" s="58"/>
      <c r="F106" s="59"/>
      <c r="G106" s="59"/>
    </row>
    <row r="107" spans="2:7" x14ac:dyDescent="0.25">
      <c r="B107" s="58"/>
      <c r="C107" s="58"/>
      <c r="D107" s="65"/>
      <c r="E107" s="66"/>
      <c r="F107" s="59"/>
      <c r="G107" s="5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50" zoomScaleNormal="50" workbookViewId="0">
      <pane xSplit="2" ySplit="4" topLeftCell="F5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defaultRowHeight="15" x14ac:dyDescent="0.25"/>
  <cols>
    <col min="1" max="1" width="9.140625" style="4"/>
    <col min="2" max="2" width="41.5703125" style="4" customWidth="1"/>
    <col min="3" max="3" width="18.42578125" style="4" customWidth="1"/>
    <col min="4" max="4" width="18" style="4" bestFit="1" customWidth="1"/>
    <col min="5" max="5" width="15" style="4" customWidth="1"/>
    <col min="6" max="9" width="18" style="4" bestFit="1" customWidth="1"/>
    <col min="10" max="10" width="19.7109375" style="4" customWidth="1"/>
    <col min="11" max="12" width="16.85546875" style="4" bestFit="1" customWidth="1"/>
    <col min="13" max="13" width="14.28515625" style="4" customWidth="1"/>
    <col min="14" max="14" width="16.85546875" style="4" bestFit="1" customWidth="1"/>
    <col min="15" max="15" width="16.5703125" style="4" customWidth="1"/>
    <col min="16" max="16" width="16.85546875" style="4" bestFit="1" customWidth="1"/>
    <col min="17" max="18" width="14.28515625" style="4" customWidth="1"/>
    <col min="19" max="20" width="17.7109375" style="4" bestFit="1" customWidth="1"/>
    <col min="21" max="21" width="15" style="4" customWidth="1"/>
    <col min="22" max="22" width="17.7109375" style="4" bestFit="1" customWidth="1"/>
    <col min="23" max="24" width="16.85546875" style="4" bestFit="1" customWidth="1"/>
    <col min="25" max="25" width="14.28515625" style="4" customWidth="1"/>
    <col min="26" max="26" width="17.7109375" style="4" bestFit="1" customWidth="1"/>
    <col min="27" max="28" width="16.85546875" style="4" bestFit="1" customWidth="1"/>
    <col min="29" max="29" width="14.28515625" style="4" customWidth="1"/>
    <col min="30" max="31" width="17.7109375" style="4" bestFit="1" customWidth="1"/>
    <col min="32" max="32" width="18.28515625" style="4" bestFit="1" customWidth="1"/>
    <col min="33" max="33" width="15.28515625" style="4" customWidth="1"/>
    <col min="34" max="36" width="17.7109375" style="4" bestFit="1" customWidth="1"/>
    <col min="37" max="37" width="15.85546875" style="4" customWidth="1"/>
    <col min="38" max="38" width="17.7109375" style="4" bestFit="1" customWidth="1"/>
    <col min="39" max="39" width="17.42578125" style="4" customWidth="1"/>
    <col min="40" max="41" width="16.42578125" style="4" customWidth="1"/>
    <col min="42" max="42" width="17.7109375" style="4" bestFit="1" customWidth="1"/>
    <col min="43" max="43" width="16.85546875" style="4" bestFit="1" customWidth="1"/>
    <col min="44" max="44" width="17.7109375" style="4" bestFit="1" customWidth="1"/>
    <col min="45" max="45" width="15" style="4" customWidth="1"/>
    <col min="46" max="47" width="17.7109375" style="4" bestFit="1" customWidth="1"/>
    <col min="48" max="48" width="16.85546875" style="4" bestFit="1" customWidth="1"/>
    <col min="49" max="49" width="14.28515625" style="4" customWidth="1"/>
    <col min="50" max="52" width="17.7109375" style="4" bestFit="1" customWidth="1"/>
    <col min="53" max="53" width="14.28515625" style="4" customWidth="1"/>
    <col min="54" max="54" width="18" style="4" bestFit="1" customWidth="1"/>
    <col min="55" max="55" width="17.7109375" style="4" bestFit="1" customWidth="1"/>
    <col min="56" max="56" width="16.85546875" style="4" bestFit="1" customWidth="1"/>
    <col min="57" max="57" width="13.42578125" style="4" customWidth="1"/>
    <col min="58" max="59" width="17.7109375" style="4" bestFit="1" customWidth="1"/>
    <col min="60" max="60" width="16.85546875" style="4" bestFit="1" customWidth="1"/>
    <col min="61" max="61" width="14.28515625" style="4" customWidth="1"/>
    <col min="62" max="64" width="16.85546875" style="4" bestFit="1" customWidth="1"/>
    <col min="65" max="65" width="18.7109375" style="4" customWidth="1"/>
    <col min="66" max="66" width="16.85546875" style="4" bestFit="1" customWidth="1"/>
    <col min="67" max="67" width="17.7109375" style="4" bestFit="1" customWidth="1"/>
    <col min="68" max="68" width="16.85546875" style="4" bestFit="1" customWidth="1"/>
    <col min="69" max="69" width="18.85546875" style="4" customWidth="1"/>
    <col min="70" max="70" width="16.85546875" style="4" customWidth="1"/>
    <col min="71" max="71" width="16" style="4" customWidth="1"/>
    <col min="72" max="72" width="16.85546875" style="4" bestFit="1" customWidth="1"/>
    <col min="73" max="73" width="18" style="4" customWidth="1"/>
    <col min="74" max="74" width="15.7109375" style="4" customWidth="1"/>
    <col min="75" max="76" width="16.85546875" style="4" bestFit="1" customWidth="1"/>
    <col min="77" max="77" width="18" style="4" bestFit="1" customWidth="1"/>
    <col min="78" max="78" width="15.85546875" style="4" customWidth="1"/>
    <col min="79" max="79" width="14.7109375" style="4" customWidth="1"/>
    <col min="80" max="80" width="15.42578125" style="4" customWidth="1"/>
    <col min="81" max="81" width="16.28515625" style="4" customWidth="1"/>
    <col min="82" max="82" width="9.140625" style="4"/>
    <col min="83" max="83" width="14.42578125" style="4" bestFit="1" customWidth="1"/>
    <col min="84" max="16384" width="9.140625" style="4"/>
  </cols>
  <sheetData>
    <row r="1" spans="1:10" ht="26.25" x14ac:dyDescent="0.4">
      <c r="A1" s="1" t="s">
        <v>159</v>
      </c>
    </row>
    <row r="2" spans="1:10" x14ac:dyDescent="0.25">
      <c r="B2" s="73" t="s">
        <v>160</v>
      </c>
    </row>
    <row r="3" spans="1:10" x14ac:dyDescent="0.25">
      <c r="B3" s="4" t="s">
        <v>171</v>
      </c>
    </row>
    <row r="4" spans="1:10" x14ac:dyDescent="0.25">
      <c r="C4" s="23">
        <v>2010</v>
      </c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/>
    </row>
    <row r="5" spans="1:10" x14ac:dyDescent="0.25">
      <c r="A5" s="4" t="s">
        <v>161</v>
      </c>
      <c r="B5" s="4" t="s">
        <v>12</v>
      </c>
      <c r="C5" s="24">
        <v>12.012902818489291</v>
      </c>
      <c r="D5" s="24">
        <v>12.53172537313433</v>
      </c>
      <c r="E5" s="24">
        <v>12.40333751263903</v>
      </c>
      <c r="F5" s="24">
        <v>17.032517557251907</v>
      </c>
      <c r="G5" s="24">
        <v>19.772934054054055</v>
      </c>
      <c r="H5" s="24">
        <v>22.230224978466843</v>
      </c>
      <c r="I5" s="24">
        <v>23.712300000000003</v>
      </c>
      <c r="J5" s="23"/>
    </row>
    <row r="6" spans="1:10" x14ac:dyDescent="0.25">
      <c r="B6" s="4" t="s">
        <v>13</v>
      </c>
      <c r="C6" s="24">
        <v>103.418691319053</v>
      </c>
      <c r="D6" s="24">
        <v>122.91984477611939</v>
      </c>
      <c r="E6" s="24">
        <v>107.21040889787665</v>
      </c>
      <c r="F6" s="24">
        <v>120.5889358778626</v>
      </c>
      <c r="G6" s="24">
        <v>98.674320720720715</v>
      </c>
      <c r="H6" s="24">
        <v>110.78428389319552</v>
      </c>
      <c r="I6" s="24">
        <v>104.077</v>
      </c>
      <c r="J6" s="23"/>
    </row>
    <row r="7" spans="1:10" x14ac:dyDescent="0.25">
      <c r="B7" s="4" t="s">
        <v>14</v>
      </c>
      <c r="C7" s="24">
        <v>99.338785118376549</v>
      </c>
      <c r="D7" s="24">
        <v>104.94078805970149</v>
      </c>
      <c r="E7" s="24">
        <v>104.062767239636</v>
      </c>
      <c r="F7" s="24">
        <v>121.54526412213741</v>
      </c>
      <c r="G7" s="24">
        <v>148.0163646846847</v>
      </c>
      <c r="H7" s="24">
        <v>152.16993350559861</v>
      </c>
      <c r="I7" s="24">
        <v>152.40460000000004</v>
      </c>
      <c r="J7" s="23"/>
    </row>
    <row r="8" spans="1:10" x14ac:dyDescent="0.25">
      <c r="C8" s="23"/>
      <c r="D8" s="23"/>
      <c r="E8" s="23"/>
      <c r="F8" s="23"/>
      <c r="G8" s="23"/>
      <c r="H8" s="23"/>
      <c r="I8" s="23"/>
      <c r="J8" s="23"/>
    </row>
    <row r="9" spans="1:10" x14ac:dyDescent="0.25">
      <c r="C9" s="23">
        <v>2010</v>
      </c>
      <c r="D9" s="23">
        <v>2011</v>
      </c>
      <c r="E9" s="23">
        <v>2012</v>
      </c>
      <c r="F9" s="23">
        <v>2013</v>
      </c>
      <c r="G9" s="23">
        <v>2014</v>
      </c>
      <c r="H9" s="23">
        <v>2015</v>
      </c>
      <c r="I9" s="23">
        <v>2016</v>
      </c>
      <c r="J9" s="23"/>
    </row>
    <row r="10" spans="1:10" x14ac:dyDescent="0.25">
      <c r="A10" s="4" t="s">
        <v>162</v>
      </c>
      <c r="B10" s="4" t="s">
        <v>12</v>
      </c>
      <c r="C10" s="24">
        <v>1.2115171805180072</v>
      </c>
      <c r="D10" s="24">
        <v>1.2685404313026831</v>
      </c>
      <c r="E10" s="24">
        <v>1.2027565713181294</v>
      </c>
      <c r="F10" s="24">
        <v>1.4513372733647203</v>
      </c>
      <c r="G10" s="24">
        <v>1.6264858942755411</v>
      </c>
      <c r="H10" s="24">
        <v>1.5391468082716906</v>
      </c>
      <c r="I10" s="24">
        <v>1.6892712117973927</v>
      </c>
      <c r="J10" s="23"/>
    </row>
    <row r="11" spans="1:10" x14ac:dyDescent="0.25">
      <c r="B11" s="4" t="s">
        <v>13</v>
      </c>
      <c r="C11" s="24">
        <v>10.429912171342925</v>
      </c>
      <c r="D11" s="24">
        <v>12.442723429148829</v>
      </c>
      <c r="E11" s="24">
        <v>10.396235987630462</v>
      </c>
      <c r="F11" s="24">
        <v>10.275358108784934</v>
      </c>
      <c r="G11" s="24">
        <v>8.1167716607322191</v>
      </c>
      <c r="H11" s="24">
        <v>7.6703351912112119</v>
      </c>
      <c r="I11" s="24">
        <v>7.4144760276412338</v>
      </c>
      <c r="J11" s="23"/>
    </row>
    <row r="12" spans="1:10" x14ac:dyDescent="0.25">
      <c r="B12" s="4" t="s">
        <v>14</v>
      </c>
      <c r="C12" s="24">
        <v>10.018448220314054</v>
      </c>
      <c r="D12" s="24">
        <v>10.622769697130853</v>
      </c>
      <c r="E12" s="24">
        <v>10.091007924236568</v>
      </c>
      <c r="F12" s="24">
        <v>10.35684663928679</v>
      </c>
      <c r="G12" s="24">
        <v>12.175559207523056</v>
      </c>
      <c r="H12" s="24">
        <v>10.535739863043457</v>
      </c>
      <c r="I12" s="24">
        <v>10.85734843627556</v>
      </c>
      <c r="J12" s="23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4" t="s">
        <v>163</v>
      </c>
    </row>
    <row r="18" spans="3:10" x14ac:dyDescent="0.25">
      <c r="C18" s="23"/>
      <c r="D18" s="23"/>
      <c r="E18" s="23"/>
      <c r="F18" s="23"/>
      <c r="G18" s="23"/>
      <c r="H18" s="23"/>
      <c r="I18" s="23"/>
      <c r="J18" s="2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53" zoomScaleNormal="53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M17" sqref="M17"/>
    </sheetView>
  </sheetViews>
  <sheetFormatPr defaultRowHeight="15" x14ac:dyDescent="0.25"/>
  <cols>
    <col min="1" max="1" width="9.140625" style="4"/>
    <col min="2" max="2" width="41.5703125" style="4" customWidth="1"/>
    <col min="3" max="3" width="16.85546875" style="4" customWidth="1"/>
    <col min="4" max="4" width="18" style="4" bestFit="1" customWidth="1"/>
    <col min="5" max="5" width="15" style="4" customWidth="1"/>
    <col min="6" max="6" width="18" style="4" bestFit="1" customWidth="1"/>
    <col min="7" max="7" width="16.85546875" style="4" customWidth="1"/>
    <col min="8" max="8" width="14.85546875" style="4" customWidth="1"/>
    <col min="9" max="9" width="18" style="4" bestFit="1" customWidth="1"/>
    <col min="10" max="10" width="14.140625" style="4" customWidth="1"/>
    <col min="11" max="11" width="15.140625" style="4" customWidth="1"/>
    <col min="12" max="14" width="18" style="4" bestFit="1" customWidth="1"/>
    <col min="15" max="15" width="16.85546875" style="4" customWidth="1"/>
    <col min="16" max="16" width="18.140625" style="4" bestFit="1" customWidth="1"/>
    <col min="17" max="18" width="18" style="4" bestFit="1" customWidth="1"/>
    <col min="19" max="19" width="16.85546875" style="4" customWidth="1"/>
    <col min="20" max="21" width="18" style="4" bestFit="1" customWidth="1"/>
    <col min="22" max="22" width="17.140625" style="4" bestFit="1" customWidth="1"/>
    <col min="23" max="23" width="16.85546875" style="4" customWidth="1"/>
    <col min="24" max="24" width="17.140625" style="4" bestFit="1" customWidth="1"/>
    <col min="25" max="25" width="18" style="4" bestFit="1" customWidth="1"/>
    <col min="26" max="26" width="17.140625" style="4" bestFit="1" customWidth="1"/>
    <col min="27" max="27" width="18" style="4" bestFit="1" customWidth="1"/>
    <col min="28" max="28" width="19.7109375" style="4" customWidth="1"/>
    <col min="29" max="30" width="16.85546875" style="4" bestFit="1" customWidth="1"/>
    <col min="31" max="31" width="14.28515625" style="4" customWidth="1"/>
    <col min="32" max="32" width="16.85546875" style="4" bestFit="1" customWidth="1"/>
    <col min="33" max="33" width="16.5703125" style="4" customWidth="1"/>
    <col min="34" max="34" width="16.85546875" style="4" bestFit="1" customWidth="1"/>
    <col min="35" max="36" width="14.28515625" style="4" customWidth="1"/>
    <col min="37" max="38" width="17.7109375" style="4" bestFit="1" customWidth="1"/>
    <col min="39" max="39" width="15" style="4" customWidth="1"/>
    <col min="40" max="40" width="17.7109375" style="4" bestFit="1" customWidth="1"/>
    <col min="41" max="42" width="16.85546875" style="4" bestFit="1" customWidth="1"/>
    <col min="43" max="43" width="14.28515625" style="4" customWidth="1"/>
    <col min="44" max="44" width="17.7109375" style="4" bestFit="1" customWidth="1"/>
    <col min="45" max="46" width="16.85546875" style="4" bestFit="1" customWidth="1"/>
    <col min="47" max="47" width="14.28515625" style="4" customWidth="1"/>
    <col min="48" max="49" width="17.7109375" style="4" bestFit="1" customWidth="1"/>
    <col min="50" max="50" width="18.28515625" style="4" bestFit="1" customWidth="1"/>
    <col min="51" max="51" width="15.28515625" style="4" customWidth="1"/>
    <col min="52" max="54" width="17.7109375" style="4" bestFit="1" customWidth="1"/>
    <col min="55" max="55" width="15.85546875" style="4" customWidth="1"/>
    <col min="56" max="56" width="17.7109375" style="4" bestFit="1" customWidth="1"/>
    <col min="57" max="57" width="17.42578125" style="4" customWidth="1"/>
    <col min="58" max="59" width="16.42578125" style="4" customWidth="1"/>
    <col min="60" max="60" width="17.7109375" style="4" bestFit="1" customWidth="1"/>
    <col min="61" max="61" width="16.85546875" style="4" bestFit="1" customWidth="1"/>
    <col min="62" max="62" width="17.7109375" style="4" bestFit="1" customWidth="1"/>
    <col min="63" max="63" width="15" style="4" customWidth="1"/>
    <col min="64" max="65" width="17.7109375" style="4" bestFit="1" customWidth="1"/>
    <col min="66" max="66" width="16.85546875" style="4" bestFit="1" customWidth="1"/>
    <col min="67" max="67" width="14.28515625" style="4" customWidth="1"/>
    <col min="68" max="70" width="17.7109375" style="4" bestFit="1" customWidth="1"/>
    <col min="71" max="71" width="14.28515625" style="4" customWidth="1"/>
    <col min="72" max="72" width="18" style="4" bestFit="1" customWidth="1"/>
    <col min="73" max="73" width="17.7109375" style="4" bestFit="1" customWidth="1"/>
    <col min="74" max="74" width="16.85546875" style="4" bestFit="1" customWidth="1"/>
    <col min="75" max="75" width="13.42578125" style="4" customWidth="1"/>
    <col min="76" max="77" width="17.7109375" style="4" bestFit="1" customWidth="1"/>
    <col min="78" max="78" width="16.85546875" style="4" bestFit="1" customWidth="1"/>
    <col min="79" max="79" width="14.28515625" style="4" customWidth="1"/>
    <col min="80" max="82" width="16.85546875" style="4" bestFit="1" customWidth="1"/>
    <col min="83" max="83" width="18.7109375" style="4" customWidth="1"/>
    <col min="84" max="84" width="16.85546875" style="4" bestFit="1" customWidth="1"/>
    <col min="85" max="85" width="17.7109375" style="4" bestFit="1" customWidth="1"/>
    <col min="86" max="86" width="16.85546875" style="4" bestFit="1" customWidth="1"/>
    <col min="87" max="87" width="18.85546875" style="4" customWidth="1"/>
    <col min="88" max="88" width="16.85546875" style="4" customWidth="1"/>
    <col min="89" max="89" width="16" style="4" customWidth="1"/>
    <col min="90" max="90" width="16.85546875" style="4" bestFit="1" customWidth="1"/>
    <col min="91" max="91" width="18" style="4" customWidth="1"/>
    <col min="92" max="92" width="15.7109375" style="4" customWidth="1"/>
    <col min="93" max="94" width="16.85546875" style="4" bestFit="1" customWidth="1"/>
    <col min="95" max="95" width="18" style="4" bestFit="1" customWidth="1"/>
    <col min="96" max="96" width="15.85546875" style="4" customWidth="1"/>
    <col min="97" max="97" width="14.7109375" style="4" customWidth="1"/>
    <col min="98" max="98" width="15.42578125" style="4" customWidth="1"/>
    <col min="99" max="99" width="16.28515625" style="4" customWidth="1"/>
    <col min="100" max="100" width="9.140625" style="4"/>
    <col min="101" max="101" width="14.42578125" style="4" bestFit="1" customWidth="1"/>
    <col min="102" max="16384" width="9.140625" style="4"/>
  </cols>
  <sheetData>
    <row r="1" spans="1:27" ht="26.25" x14ac:dyDescent="0.4">
      <c r="A1" s="1" t="s">
        <v>164</v>
      </c>
    </row>
    <row r="2" spans="1:27" s="73" customFormat="1" x14ac:dyDescent="0.25">
      <c r="B2" s="73" t="s">
        <v>160</v>
      </c>
      <c r="X2" s="4"/>
      <c r="Y2" s="4"/>
      <c r="Z2" s="4"/>
      <c r="AA2" s="4"/>
    </row>
    <row r="3" spans="1:27" s="73" customFormat="1" x14ac:dyDescent="0.25">
      <c r="B3" s="73" t="s">
        <v>165</v>
      </c>
      <c r="X3" s="4"/>
      <c r="Y3" s="4"/>
      <c r="Z3" s="4"/>
      <c r="AA3" s="4"/>
    </row>
    <row r="4" spans="1:27" s="73" customFormat="1" x14ac:dyDescent="0.25">
      <c r="X4" s="4"/>
      <c r="Y4" s="4"/>
      <c r="Z4" s="4"/>
      <c r="AA4" s="4"/>
    </row>
    <row r="5" spans="1:27" x14ac:dyDescent="0.25">
      <c r="C5" s="23">
        <v>2010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7" x14ac:dyDescent="0.25">
      <c r="A6" s="4" t="s">
        <v>166</v>
      </c>
      <c r="B6" s="4" t="s">
        <v>12</v>
      </c>
      <c r="C6" s="24">
        <v>7.0926809470124015</v>
      </c>
      <c r="D6" s="24">
        <v>9.2151761194029866</v>
      </c>
      <c r="E6" s="24">
        <v>10.340827502527807</v>
      </c>
      <c r="F6" s="24">
        <v>11.643222900763357</v>
      </c>
      <c r="G6" s="24">
        <v>12.90680936936937</v>
      </c>
      <c r="H6" s="24">
        <v>13.448219121447028</v>
      </c>
      <c r="I6" s="24">
        <v>15.951400000000001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7" ht="30" x14ac:dyDescent="0.25">
      <c r="B7" s="74" t="s">
        <v>167</v>
      </c>
      <c r="C7" s="24">
        <v>45.229678466741831</v>
      </c>
      <c r="D7" s="24">
        <v>54.937874626865678</v>
      </c>
      <c r="E7" s="24">
        <v>60.353549848331646</v>
      </c>
      <c r="F7" s="24">
        <v>69.05089618320612</v>
      </c>
      <c r="G7" s="24">
        <v>71.459440720720707</v>
      </c>
      <c r="H7" s="24">
        <v>47.456406546080963</v>
      </c>
      <c r="I7" s="24">
        <v>44.734999999999999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7" ht="30" x14ac:dyDescent="0.25">
      <c r="B8" s="74" t="s">
        <v>168</v>
      </c>
      <c r="C8" s="24">
        <v>161.01184396843291</v>
      </c>
      <c r="D8" s="24">
        <v>181.48069253731342</v>
      </c>
      <c r="E8" s="24">
        <v>190.91552841253792</v>
      </c>
      <c r="F8" s="24">
        <v>227.87579847328243</v>
      </c>
      <c r="G8" s="24">
        <v>219.64362378378377</v>
      </c>
      <c r="H8" s="24">
        <v>234.72698570198105</v>
      </c>
      <c r="I8" s="24">
        <v>214.66560000000001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7" x14ac:dyDescent="0.25">
      <c r="C9" s="24"/>
      <c r="D9" s="24"/>
      <c r="E9" s="24"/>
      <c r="F9" s="24"/>
      <c r="G9" s="24"/>
      <c r="H9" s="24"/>
      <c r="I9" s="2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7" x14ac:dyDescent="0.25">
      <c r="C10" s="23">
        <v>2010</v>
      </c>
      <c r="D10" s="23">
        <v>2011</v>
      </c>
      <c r="E10" s="23">
        <v>2012</v>
      </c>
      <c r="F10" s="23">
        <v>2013</v>
      </c>
      <c r="G10" s="23">
        <v>2014</v>
      </c>
      <c r="H10" s="23">
        <v>2015</v>
      </c>
      <c r="I10" s="23">
        <v>2016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7" x14ac:dyDescent="0.25">
      <c r="A11" s="4" t="s">
        <v>144</v>
      </c>
      <c r="B11" s="4" t="s">
        <v>12</v>
      </c>
      <c r="C11" s="24">
        <v>0.71530627967894211</v>
      </c>
      <c r="D11" s="24">
        <v>0.93281835828436199</v>
      </c>
      <c r="E11" s="24">
        <v>1.0027541553923465</v>
      </c>
      <c r="F11" s="24">
        <v>0.99211659821696885</v>
      </c>
      <c r="G11" s="24">
        <v>1.0616908609513378</v>
      </c>
      <c r="H11" s="24">
        <v>0.93110994413071613</v>
      </c>
      <c r="I11" s="24">
        <v>1.1363824178955617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7" ht="30" x14ac:dyDescent="0.25">
      <c r="B12" s="74" t="s">
        <v>167</v>
      </c>
      <c r="C12" s="24">
        <v>4.5614730560730647</v>
      </c>
      <c r="D12" s="24">
        <v>5.5611588268141574</v>
      </c>
      <c r="E12" s="24">
        <v>5.8525077309625058</v>
      </c>
      <c r="F12" s="24">
        <v>5.8838124812180723</v>
      </c>
      <c r="G12" s="24">
        <v>5.8781247146900393</v>
      </c>
      <c r="H12" s="24">
        <v>3.2857236819778608</v>
      </c>
      <c r="I12" s="24">
        <v>3.1869345301702641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7" ht="30" x14ac:dyDescent="0.25">
      <c r="B13" s="74" t="s">
        <v>169</v>
      </c>
      <c r="C13" s="24">
        <v>16.238257994929189</v>
      </c>
      <c r="D13" s="24">
        <v>18.370622490493787</v>
      </c>
      <c r="E13" s="24">
        <v>18.513154715887129</v>
      </c>
      <c r="F13" s="24">
        <v>19.417249323850548</v>
      </c>
      <c r="G13" s="24">
        <v>18.0674883593536</v>
      </c>
      <c r="H13" s="24">
        <v>16.251715455349178</v>
      </c>
      <c r="I13" s="24">
        <v>15.292840350502244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7" x14ac:dyDescent="0.2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x14ac:dyDescent="0.25">
      <c r="A15" s="4" t="s">
        <v>170</v>
      </c>
      <c r="V15" s="48"/>
      <c r="W15" s="48"/>
      <c r="Y15" s="48"/>
      <c r="AA15" s="48"/>
    </row>
    <row r="16" spans="1:27" x14ac:dyDescent="0.25">
      <c r="V16" s="48"/>
      <c r="W16" s="48"/>
      <c r="Y16" s="48"/>
      <c r="AA16" s="48"/>
    </row>
    <row r="18" spans="3:27" x14ac:dyDescent="0.25">
      <c r="V18" s="48"/>
      <c r="W18" s="48"/>
      <c r="Y18" s="48"/>
      <c r="AA18" s="48"/>
    </row>
    <row r="19" spans="3:27" x14ac:dyDescent="0.2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3:27" x14ac:dyDescent="0.25">
      <c r="V20" s="48"/>
      <c r="W20" s="48"/>
      <c r="Y20" s="48"/>
      <c r="AA20" s="48"/>
    </row>
    <row r="21" spans="3:27" x14ac:dyDescent="0.25">
      <c r="V21" s="48"/>
      <c r="W21" s="48"/>
      <c r="Y21" s="48"/>
      <c r="AA21" s="48"/>
    </row>
    <row r="22" spans="3:27" x14ac:dyDescent="0.25">
      <c r="V22" s="48"/>
      <c r="W22" s="48"/>
      <c r="Y22" s="48"/>
      <c r="AA22" s="48"/>
    </row>
    <row r="23" spans="3:27" x14ac:dyDescent="0.25">
      <c r="V23" s="48"/>
      <c r="W23" s="48"/>
      <c r="Y23" s="48"/>
      <c r="AA23" s="4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21"/>
  <sheetViews>
    <sheetView zoomScale="70" zoomScaleNormal="70" workbookViewId="0">
      <pane xSplit="1" topLeftCell="B1" activePane="topRight" state="frozen"/>
      <selection pane="topRight" activeCell="P23" sqref="P23"/>
    </sheetView>
  </sheetViews>
  <sheetFormatPr defaultColWidth="9.140625" defaultRowHeight="12" x14ac:dyDescent="0.25"/>
  <cols>
    <col min="1" max="1" width="45.7109375" style="5" customWidth="1"/>
    <col min="2" max="148" width="10.7109375" style="5" customWidth="1"/>
    <col min="149" max="16384" width="9.140625" style="5"/>
  </cols>
  <sheetData>
    <row r="1" spans="1:150" ht="26.25" x14ac:dyDescent="0.4">
      <c r="A1" s="30" t="s">
        <v>46</v>
      </c>
      <c r="B1" s="31"/>
    </row>
    <row r="2" spans="1:150" ht="15.95" customHeight="1" x14ac:dyDescent="0.25"/>
    <row r="3" spans="1:150" ht="15.95" customHeight="1" x14ac:dyDescent="0.25"/>
    <row r="4" spans="1:150" ht="15.95" customHeight="1" x14ac:dyDescent="0.25">
      <c r="A4" s="7" t="s">
        <v>37</v>
      </c>
    </row>
    <row r="5" spans="1:150" ht="15.95" customHeight="1" x14ac:dyDescent="0.25">
      <c r="A5" s="5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150" ht="15.95" customHeight="1" x14ac:dyDescent="0.25">
      <c r="A6" s="5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150" ht="15.95" customHeight="1" x14ac:dyDescent="0.25">
      <c r="B7" s="5" t="s">
        <v>42</v>
      </c>
      <c r="C7" s="5" t="s">
        <v>4</v>
      </c>
      <c r="D7" s="5" t="s">
        <v>5</v>
      </c>
      <c r="E7" s="5">
        <v>2011</v>
      </c>
      <c r="F7" s="5">
        <v>2012</v>
      </c>
      <c r="G7" s="5">
        <v>2013</v>
      </c>
      <c r="H7" s="5">
        <v>2014</v>
      </c>
      <c r="I7" s="5">
        <v>2015</v>
      </c>
      <c r="J7" s="5">
        <v>2016</v>
      </c>
    </row>
    <row r="8" spans="1:150" ht="15.95" customHeight="1" x14ac:dyDescent="0.25">
      <c r="A8" s="5" t="s">
        <v>41</v>
      </c>
      <c r="B8" s="6">
        <f t="shared" ref="B8:B13" si="0">(H8/E8)^(1/3)-1</f>
        <v>2.4802404240132025E-2</v>
      </c>
      <c r="C8" s="6">
        <f t="shared" ref="C8:D13" si="1">I8/H8-1</f>
        <v>1.6235366728539979E-2</v>
      </c>
      <c r="D8" s="6">
        <f t="shared" si="1"/>
        <v>1.1610955705655845E-2</v>
      </c>
      <c r="E8" s="13">
        <v>1680805.7203362091</v>
      </c>
      <c r="F8" s="13">
        <v>1755089.6181317773</v>
      </c>
      <c r="G8" s="13">
        <v>1798073.0666100439</v>
      </c>
      <c r="H8" s="13">
        <v>1808997.3234737599</v>
      </c>
      <c r="I8" s="13">
        <v>1838367.0584313036</v>
      </c>
      <c r="J8" s="13">
        <v>1859712.2569174862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15.95" customHeight="1" x14ac:dyDescent="0.25">
      <c r="A9" s="5" t="s">
        <v>40</v>
      </c>
      <c r="B9" s="6">
        <f t="shared" si="0"/>
        <v>3.1877568473725804E-2</v>
      </c>
      <c r="C9" s="6">
        <f t="shared" si="1"/>
        <v>1.8214578203599174E-3</v>
      </c>
      <c r="D9" s="6">
        <f t="shared" si="1"/>
        <v>1.366191857493515E-2</v>
      </c>
      <c r="E9" s="13">
        <v>568042.7222073474</v>
      </c>
      <c r="F9" s="13">
        <v>585024.47686474596</v>
      </c>
      <c r="G9" s="13">
        <v>606902.13380057435</v>
      </c>
      <c r="H9" s="13">
        <v>624116.28521060385</v>
      </c>
      <c r="I9" s="13">
        <v>625253.08669911465</v>
      </c>
      <c r="J9" s="13">
        <v>633795.24345832481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50" ht="15.95" customHeight="1" x14ac:dyDescent="0.25">
      <c r="A10" s="5" t="s">
        <v>39</v>
      </c>
      <c r="B10" s="6">
        <f t="shared" si="0"/>
        <v>4.5492554571759269E-2</v>
      </c>
      <c r="C10" s="6">
        <f t="shared" si="1"/>
        <v>2.5363672956941752E-2</v>
      </c>
      <c r="D10" s="6">
        <f t="shared" si="1"/>
        <v>-2.9484114402009154E-2</v>
      </c>
      <c r="E10" s="13">
        <v>545011.18344923598</v>
      </c>
      <c r="F10" s="13">
        <v>572866.38916407828</v>
      </c>
      <c r="G10" s="13">
        <v>598797.38713713677</v>
      </c>
      <c r="H10" s="13">
        <v>622828.16985225747</v>
      </c>
      <c r="I10" s="13">
        <v>638625.37986076064</v>
      </c>
      <c r="J10" s="13">
        <v>619796.0761009194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</row>
    <row r="11" spans="1:150" ht="15.95" customHeight="1" x14ac:dyDescent="0.25">
      <c r="A11" s="5" t="s">
        <v>35</v>
      </c>
      <c r="B11" s="6">
        <f t="shared" si="0"/>
        <v>2.5729601487594067E-2</v>
      </c>
      <c r="C11" s="6">
        <f t="shared" si="1"/>
        <v>4.644636266461788E-2</v>
      </c>
      <c r="D11" s="6">
        <f t="shared" si="1"/>
        <v>2.2302672907013044E-3</v>
      </c>
      <c r="E11" s="13">
        <v>806242.69730150234</v>
      </c>
      <c r="F11" s="13">
        <v>822484.04468162009</v>
      </c>
      <c r="G11" s="13">
        <v>838674.4800296122</v>
      </c>
      <c r="H11" s="13">
        <v>870090.56817035715</v>
      </c>
      <c r="I11" s="13">
        <v>910503.11025066092</v>
      </c>
      <c r="J11" s="13">
        <v>912533.77555553475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</row>
    <row r="12" spans="1:150" ht="15.95" customHeight="1" x14ac:dyDescent="0.25">
      <c r="A12" s="5" t="s">
        <v>38</v>
      </c>
      <c r="B12" s="6">
        <f t="shared" si="0"/>
        <v>3.8176423834178852E-2</v>
      </c>
      <c r="C12" s="6">
        <f t="shared" si="1"/>
        <v>5.1277417753069932E-2</v>
      </c>
      <c r="D12" s="6">
        <f t="shared" si="1"/>
        <v>-1.5046340323078944E-2</v>
      </c>
      <c r="E12" s="13">
        <v>812563.57773642428</v>
      </c>
      <c r="F12" s="13">
        <v>876466.17655878467</v>
      </c>
      <c r="G12" s="13">
        <v>918194.73181713466</v>
      </c>
      <c r="H12" s="13">
        <v>909223.88960221608</v>
      </c>
      <c r="I12" s="13">
        <v>955846.54282042012</v>
      </c>
      <c r="J12" s="13">
        <v>941464.55044050561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</row>
    <row r="13" spans="1:150" s="14" customFormat="1" ht="21.95" customHeight="1" x14ac:dyDescent="0.25">
      <c r="A13" s="14" t="s">
        <v>37</v>
      </c>
      <c r="B13" s="6">
        <f t="shared" si="0"/>
        <v>2.5091555199074023E-2</v>
      </c>
      <c r="C13" s="6">
        <f t="shared" si="1"/>
        <v>1.6620266343886581E-2</v>
      </c>
      <c r="D13" s="6">
        <f>J13/I13-1</f>
        <v>4.1608916240489791E-3</v>
      </c>
      <c r="E13" s="13">
        <v>2803851.067095093</v>
      </c>
      <c r="F13" s="13">
        <v>2886422.6927746749</v>
      </c>
      <c r="G13" s="13">
        <v>2955152.1930728406</v>
      </c>
      <c r="H13" s="13">
        <v>3020250.1091495911</v>
      </c>
      <c r="I13" s="13">
        <v>3070447.4703888097</v>
      </c>
      <c r="J13" s="13">
        <v>3083223.2695504329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</row>
    <row r="14" spans="1:150" ht="15.9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</row>
    <row r="15" spans="1:150" ht="15.95" customHeight="1" x14ac:dyDescent="0.25"/>
    <row r="16" spans="1:150" ht="15.95" customHeight="1" x14ac:dyDescent="0.4">
      <c r="A16" s="1"/>
    </row>
    <row r="17" spans="1:1" ht="15.95" customHeight="1" x14ac:dyDescent="0.25">
      <c r="A17" t="s">
        <v>51</v>
      </c>
    </row>
    <row r="18" spans="1:1" ht="15.95" customHeight="1" x14ac:dyDescent="0.25"/>
    <row r="19" spans="1:1" ht="15.95" customHeight="1" x14ac:dyDescent="0.25"/>
    <row r="20" spans="1:1" ht="15.95" customHeight="1" x14ac:dyDescent="0.25"/>
    <row r="21" spans="1:1" ht="15.95" customHeight="1" x14ac:dyDescent="0.25"/>
  </sheetData>
  <printOptions gridLines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&amp;L&amp;"Arial,Regular"&amp;10&amp;A&amp;R&amp;"Arial,Regular"&amp;10Statistics&amp;"-,Regular"&amp;11 South Africa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R94"/>
  <sheetViews>
    <sheetView tabSelected="1" zoomScale="77" zoomScaleNormal="77" workbookViewId="0">
      <pane xSplit="1" topLeftCell="B1" activePane="topRight" state="frozen"/>
      <selection activeCell="A67" sqref="A67"/>
      <selection pane="topRight" activeCell="B18" sqref="B18"/>
    </sheetView>
  </sheetViews>
  <sheetFormatPr defaultColWidth="9.140625" defaultRowHeight="15.75" customHeight="1" x14ac:dyDescent="0.25"/>
  <cols>
    <col min="1" max="1" width="46.7109375" style="5" customWidth="1"/>
    <col min="2" max="9" width="10.5703125" style="5" customWidth="1"/>
    <col min="10" max="144" width="10.7109375" style="5" customWidth="1"/>
    <col min="145" max="16384" width="9.140625" style="5"/>
  </cols>
  <sheetData>
    <row r="1" spans="1:146" ht="26.25" x14ac:dyDescent="0.25">
      <c r="A1" s="89" t="s">
        <v>339</v>
      </c>
      <c r="B1" s="7"/>
      <c r="C1" s="7"/>
      <c r="D1" s="7"/>
      <c r="E1" s="7"/>
      <c r="F1" s="7"/>
      <c r="G1" s="7"/>
      <c r="H1" s="7"/>
      <c r="I1" s="7"/>
    </row>
    <row r="4" spans="1:146" ht="15.75" customHeight="1" x14ac:dyDescent="0.25">
      <c r="A4" s="7" t="s">
        <v>329</v>
      </c>
      <c r="B4" s="7"/>
      <c r="C4" s="7"/>
      <c r="D4" s="7"/>
      <c r="E4" s="7"/>
      <c r="F4" s="7"/>
      <c r="G4" s="7"/>
      <c r="H4" s="7"/>
      <c r="I4" s="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</row>
    <row r="5" spans="1:146" ht="15.75" customHeight="1" x14ac:dyDescent="0.25">
      <c r="A5" s="7" t="s">
        <v>333</v>
      </c>
      <c r="B5" s="7"/>
      <c r="C5" s="7"/>
      <c r="D5" s="7"/>
      <c r="E5" s="7"/>
      <c r="F5" s="7"/>
      <c r="G5" s="7"/>
      <c r="H5" s="7"/>
      <c r="I5" s="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</row>
    <row r="6" spans="1:146" ht="15.75" customHeight="1" x14ac:dyDescent="0.25">
      <c r="A6" s="5" t="s">
        <v>52</v>
      </c>
      <c r="J6" s="8" t="s">
        <v>328</v>
      </c>
      <c r="K6" s="8" t="s">
        <v>327</v>
      </c>
      <c r="L6" s="8" t="s">
        <v>326</v>
      </c>
      <c r="M6" s="8" t="s">
        <v>325</v>
      </c>
      <c r="N6" s="8" t="s">
        <v>324</v>
      </c>
      <c r="O6" s="8" t="s">
        <v>323</v>
      </c>
      <c r="P6" s="8" t="s">
        <v>322</v>
      </c>
      <c r="Q6" s="8" t="s">
        <v>321</v>
      </c>
      <c r="R6" s="8" t="s">
        <v>320</v>
      </c>
      <c r="S6" s="8" t="s">
        <v>319</v>
      </c>
      <c r="T6" s="8" t="s">
        <v>318</v>
      </c>
      <c r="U6" s="8" t="s">
        <v>317</v>
      </c>
      <c r="V6" s="8" t="s">
        <v>316</v>
      </c>
      <c r="W6" s="8" t="s">
        <v>315</v>
      </c>
      <c r="X6" s="8" t="s">
        <v>314</v>
      </c>
      <c r="Y6" s="8" t="s">
        <v>313</v>
      </c>
      <c r="Z6" s="8" t="s">
        <v>312</v>
      </c>
      <c r="AA6" s="8" t="s">
        <v>311</v>
      </c>
      <c r="AB6" s="8" t="s">
        <v>310</v>
      </c>
      <c r="AC6" s="8" t="s">
        <v>309</v>
      </c>
      <c r="AD6" s="8" t="s">
        <v>308</v>
      </c>
      <c r="AE6" s="8" t="s">
        <v>307</v>
      </c>
      <c r="AF6" s="8" t="s">
        <v>306</v>
      </c>
      <c r="AG6" s="8" t="s">
        <v>305</v>
      </c>
      <c r="AH6" s="8" t="s">
        <v>304</v>
      </c>
      <c r="AI6" s="8" t="s">
        <v>303</v>
      </c>
      <c r="AJ6" s="8" t="s">
        <v>302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</row>
    <row r="7" spans="1:146" ht="15.75" customHeight="1" x14ac:dyDescent="0.25">
      <c r="A7" s="5" t="s">
        <v>29</v>
      </c>
      <c r="J7" s="10">
        <v>40268</v>
      </c>
      <c r="K7" s="10">
        <v>40359</v>
      </c>
      <c r="L7" s="10">
        <v>40451</v>
      </c>
      <c r="M7" s="10">
        <v>40543</v>
      </c>
      <c r="N7" s="10">
        <v>40633</v>
      </c>
      <c r="O7" s="10">
        <v>40724</v>
      </c>
      <c r="P7" s="10">
        <v>40816</v>
      </c>
      <c r="Q7" s="10">
        <v>40908</v>
      </c>
      <c r="R7" s="10">
        <v>40999</v>
      </c>
      <c r="S7" s="10">
        <v>41090</v>
      </c>
      <c r="T7" s="10">
        <v>41182</v>
      </c>
      <c r="U7" s="10">
        <v>41274</v>
      </c>
      <c r="V7" s="10">
        <v>41364</v>
      </c>
      <c r="W7" s="10">
        <v>41455</v>
      </c>
      <c r="X7" s="10">
        <v>41547</v>
      </c>
      <c r="Y7" s="10">
        <v>41639</v>
      </c>
      <c r="Z7" s="10">
        <v>41729</v>
      </c>
      <c r="AA7" s="10">
        <v>41820</v>
      </c>
      <c r="AB7" s="10">
        <v>41912</v>
      </c>
      <c r="AC7" s="10">
        <v>42004</v>
      </c>
      <c r="AD7" s="10">
        <v>42094</v>
      </c>
      <c r="AE7" s="10">
        <v>42185</v>
      </c>
      <c r="AF7" s="10">
        <v>42277</v>
      </c>
      <c r="AG7" s="10">
        <v>42369</v>
      </c>
      <c r="AH7" s="10">
        <v>42460</v>
      </c>
      <c r="AI7" s="10">
        <v>42551</v>
      </c>
      <c r="AJ7" s="10">
        <v>42643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ht="15.75" customHeight="1" x14ac:dyDescent="0.25">
      <c r="B8">
        <v>2008</v>
      </c>
      <c r="C8"/>
      <c r="D8"/>
      <c r="E8"/>
      <c r="F8">
        <v>2009</v>
      </c>
      <c r="G8"/>
      <c r="H8"/>
      <c r="I8"/>
      <c r="J8">
        <v>2010</v>
      </c>
      <c r="K8"/>
      <c r="L8"/>
      <c r="M8"/>
      <c r="N8">
        <v>2011</v>
      </c>
      <c r="O8"/>
      <c r="P8"/>
      <c r="Q8"/>
      <c r="R8">
        <v>2012</v>
      </c>
      <c r="S8"/>
      <c r="T8"/>
      <c r="U8"/>
      <c r="V8">
        <v>2013</v>
      </c>
      <c r="W8"/>
      <c r="X8"/>
      <c r="Y8"/>
      <c r="Z8">
        <v>2014</v>
      </c>
      <c r="AA8"/>
      <c r="AB8"/>
      <c r="AC8"/>
      <c r="AD8">
        <v>2015</v>
      </c>
      <c r="AE8"/>
      <c r="AF8"/>
      <c r="AG8"/>
      <c r="AH8">
        <v>2016</v>
      </c>
      <c r="AI8"/>
      <c r="AJ8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ht="15.75" customHeight="1" x14ac:dyDescent="0.25">
      <c r="A9" s="16"/>
      <c r="B9">
        <v>1</v>
      </c>
      <c r="C9">
        <v>2</v>
      </c>
      <c r="D9">
        <v>3</v>
      </c>
      <c r="E9">
        <v>4</v>
      </c>
      <c r="F9">
        <v>1</v>
      </c>
      <c r="G9">
        <v>2</v>
      </c>
      <c r="H9">
        <v>3</v>
      </c>
      <c r="I9">
        <v>4</v>
      </c>
      <c r="J9">
        <v>1</v>
      </c>
      <c r="K9">
        <v>2</v>
      </c>
      <c r="L9">
        <v>3</v>
      </c>
      <c r="M9">
        <v>4</v>
      </c>
      <c r="N9">
        <v>1</v>
      </c>
      <c r="O9">
        <v>2</v>
      </c>
      <c r="P9">
        <v>3</v>
      </c>
      <c r="Q9">
        <v>4</v>
      </c>
      <c r="R9">
        <v>1</v>
      </c>
      <c r="S9">
        <v>2</v>
      </c>
      <c r="T9">
        <v>3</v>
      </c>
      <c r="U9">
        <v>4</v>
      </c>
      <c r="V9">
        <v>1</v>
      </c>
      <c r="W9">
        <v>2</v>
      </c>
      <c r="X9">
        <v>3</v>
      </c>
      <c r="Y9">
        <v>4</v>
      </c>
      <c r="Z9">
        <v>1</v>
      </c>
      <c r="AA9">
        <v>2</v>
      </c>
      <c r="AB9">
        <v>3</v>
      </c>
      <c r="AC9">
        <v>4</v>
      </c>
      <c r="AD9">
        <v>1</v>
      </c>
      <c r="AE9">
        <v>2</v>
      </c>
      <c r="AF9">
        <v>3</v>
      </c>
      <c r="AG9">
        <v>4</v>
      </c>
      <c r="AH9">
        <v>1</v>
      </c>
      <c r="AI9">
        <v>2</v>
      </c>
      <c r="AJ9">
        <v>3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</row>
    <row r="10" spans="1:146" ht="15.75" customHeight="1" x14ac:dyDescent="0.25">
      <c r="A10" s="88" t="s">
        <v>336</v>
      </c>
      <c r="B10" s="87">
        <f>B15/$B15*100</f>
        <v>100</v>
      </c>
      <c r="C10" s="87">
        <f>C15/$B15*100</f>
        <v>104.81734936430558</v>
      </c>
      <c r="D10" s="87">
        <f>D15/$B15*100</f>
        <v>114.57924453371857</v>
      </c>
      <c r="E10" s="87">
        <f>E15/$B15*100</f>
        <v>116.1700633680006</v>
      </c>
      <c r="F10" s="87">
        <f>F15/$B15*100</f>
        <v>118.91888780813483</v>
      </c>
      <c r="G10" s="87">
        <f>G15/$B15*100</f>
        <v>115.59048501556862</v>
      </c>
      <c r="H10" s="87">
        <f>H15/$B15*100</f>
        <v>115.71768145637047</v>
      </c>
      <c r="I10" s="87">
        <f>I15/$B15*100</f>
        <v>113.81549033940155</v>
      </c>
      <c r="J10" s="87">
        <f>J15/$B15*100</f>
        <v>112.00495964637625</v>
      </c>
      <c r="K10" s="87">
        <f>K15/$B15*100</f>
        <v>108.95863009994156</v>
      </c>
      <c r="L10" s="87">
        <f>L15/$B15*100</f>
        <v>106.92551088115194</v>
      </c>
      <c r="M10" s="87">
        <f>M15/$B15*100</f>
        <v>104.72613877234727</v>
      </c>
      <c r="N10" s="87">
        <f>N15/$B15*100</f>
        <v>106.42756936199784</v>
      </c>
      <c r="O10" s="87">
        <f>O15/$B15*100</f>
        <v>107.89069834555671</v>
      </c>
      <c r="P10" s="87">
        <f>P15/$B15*100</f>
        <v>109.33431655317321</v>
      </c>
      <c r="Q10" s="87">
        <f>Q15/$B15*100</f>
        <v>111.24007069609347</v>
      </c>
      <c r="R10" s="87">
        <f>R15/$B15*100</f>
        <v>111.24195764927343</v>
      </c>
      <c r="S10" s="87">
        <f>S15/$B15*100</f>
        <v>113.64706602145837</v>
      </c>
      <c r="T10" s="87">
        <f>T15/$B15*100</f>
        <v>115.63981249936737</v>
      </c>
      <c r="U10" s="87">
        <f>U15/$B15*100</f>
        <v>117.27381297574549</v>
      </c>
      <c r="V10" s="87">
        <f>V15/$B15*100</f>
        <v>118.47400270573129</v>
      </c>
      <c r="W10" s="87">
        <f>W15/$B15*100</f>
        <v>119.98419987066742</v>
      </c>
      <c r="X10" s="87">
        <f>X15/$B15*100</f>
        <v>121.59214468528809</v>
      </c>
      <c r="Y10" s="87">
        <f>Y15/$B15*100</f>
        <v>123.91199643883515</v>
      </c>
      <c r="Z10" s="87">
        <f>Z15/$B15*100</f>
        <v>126.52312361074125</v>
      </c>
      <c r="AA10" s="87">
        <f>AA15/$B15*100</f>
        <v>126.37977527490864</v>
      </c>
      <c r="AB10" s="87">
        <f>AB15/$B15*100</f>
        <v>123.92241744588253</v>
      </c>
      <c r="AC10" s="87">
        <f>AC15/$B15*100</f>
        <v>126.36290246980022</v>
      </c>
      <c r="AD10" s="87">
        <f>AD15/$B15*100</f>
        <v>130.75526167607526</v>
      </c>
      <c r="AE10" s="87">
        <f>AE15/$B15*100</f>
        <v>135.42756844392119</v>
      </c>
      <c r="AF10" s="87">
        <f>AF15/$B15*100</f>
        <v>139.58042711033295</v>
      </c>
      <c r="AG10" s="87">
        <f>AG15/$B15*100</f>
        <v>139.56194109001373</v>
      </c>
      <c r="AH10" s="87">
        <f>AH15/$B15*100</f>
        <v>138.05302201608072</v>
      </c>
      <c r="AI10" s="87">
        <f>AI15/$B15*100</f>
        <v>134.14505249694417</v>
      </c>
      <c r="AJ10" s="87">
        <f>AJ15/$B15*100</f>
        <v>134.14100879712572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ht="15.75" customHeight="1" x14ac:dyDescent="0.25">
      <c r="A11" s="88" t="s">
        <v>338</v>
      </c>
      <c r="B11" s="87">
        <f>B16/$B16*100</f>
        <v>100</v>
      </c>
      <c r="C11" s="87">
        <f>C16/$B16*100</f>
        <v>102.41440507804909</v>
      </c>
      <c r="D11" s="87">
        <f>D16/$B16*100</f>
        <v>105.16432411425612</v>
      </c>
      <c r="E11" s="87">
        <f>E16/$B16*100</f>
        <v>108.21089448798497</v>
      </c>
      <c r="F11" s="87">
        <f>F16/$B16*100</f>
        <v>95.758533583781329</v>
      </c>
      <c r="G11" s="87">
        <f>G16/$B16*100</f>
        <v>91.628214262581778</v>
      </c>
      <c r="H11" s="87">
        <f>H16/$B16*100</f>
        <v>87.509294643435453</v>
      </c>
      <c r="I11" s="87">
        <f>I16/$B16*100</f>
        <v>87.222747587278974</v>
      </c>
      <c r="J11" s="87">
        <f>J16/$B16*100</f>
        <v>87.226567203370877</v>
      </c>
      <c r="K11" s="87">
        <f>K16/$B16*100</f>
        <v>88.741907738871973</v>
      </c>
      <c r="L11" s="87">
        <f>L16/$B16*100</f>
        <v>88.816842535882756</v>
      </c>
      <c r="M11" s="87">
        <f>M16/$B16*100</f>
        <v>89.141232168872293</v>
      </c>
      <c r="N11" s="87">
        <f>N16/$B16*100</f>
        <v>92.618986968543098</v>
      </c>
      <c r="O11" s="87">
        <f>O16/$B16*100</f>
        <v>94.414191501066099</v>
      </c>
      <c r="P11" s="87">
        <f>P16/$B16*100</f>
        <v>97.887417917058102</v>
      </c>
      <c r="Q11" s="87">
        <f>Q16/$B16*100</f>
        <v>98.370669485299032</v>
      </c>
      <c r="R11" s="87">
        <f>R16/$B16*100</f>
        <v>96.630901800043716</v>
      </c>
      <c r="S11" s="87">
        <f>S16/$B16*100</f>
        <v>98.280573376524003</v>
      </c>
      <c r="T11" s="87">
        <f>T16/$B16*100</f>
        <v>96.216900442161688</v>
      </c>
      <c r="U11" s="87">
        <f>U16/$B16*100</f>
        <v>96.932988194736438</v>
      </c>
      <c r="V11" s="87">
        <f>V16/$B16*100</f>
        <v>100.03310650385808</v>
      </c>
      <c r="W11" s="87">
        <f>W16/$B16*100</f>
        <v>103.3744746608015</v>
      </c>
      <c r="X11" s="87">
        <f>X16/$B16*100</f>
        <v>106.43436132856148</v>
      </c>
      <c r="Y11" s="87">
        <f>Y16/$B16*100</f>
        <v>107.78038346901909</v>
      </c>
      <c r="Z11" s="87">
        <f>Z16/$B16*100</f>
        <v>103.32355181462447</v>
      </c>
      <c r="AA11" s="87">
        <f>AA16/$B16*100</f>
        <v>103.01991990434176</v>
      </c>
      <c r="AB11" s="87">
        <f>AB16/$B16*100</f>
        <v>105.35404131130926</v>
      </c>
      <c r="AC11" s="87">
        <f>AC16/$B16*100</f>
        <v>107.07870692996784</v>
      </c>
      <c r="AD11" s="87">
        <f>AD16/$B16*100</f>
        <v>106.16148016856337</v>
      </c>
      <c r="AE11" s="87">
        <f>AE16/$B16*100</f>
        <v>103.69989072083592</v>
      </c>
      <c r="AF11" s="87">
        <f>AF16/$B16*100</f>
        <v>103.70657037229269</v>
      </c>
      <c r="AG11" s="87">
        <f>AG16/$B16*100</f>
        <v>102.54489918670711</v>
      </c>
      <c r="AH11" s="87">
        <f>AH16/$B16*100</f>
        <v>98.939611384569133</v>
      </c>
      <c r="AI11" s="87">
        <f>AI16/$B16*100</f>
        <v>97.898568560139907</v>
      </c>
      <c r="AJ11" s="87">
        <f>AJ16/$B16*100</f>
        <v>97.499578988276454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s="14" customFormat="1" ht="15.75" customHeight="1" x14ac:dyDescent="0.25">
      <c r="A12" s="14" t="s">
        <v>337</v>
      </c>
      <c r="B12" s="6">
        <f>B17/B18</f>
        <v>0.22071371286801544</v>
      </c>
      <c r="C12" s="6">
        <f>C17/C18</f>
        <v>0.22650229811377368</v>
      </c>
      <c r="D12" s="6">
        <f>D17/D18</f>
        <v>0.23816835495914157</v>
      </c>
      <c r="E12" s="6">
        <f>E17/E18</f>
        <v>0.25354468616859027</v>
      </c>
      <c r="F12" s="6">
        <f>F17/F18</f>
        <v>0.2373702999366096</v>
      </c>
      <c r="G12" s="6">
        <f>G17/G18</f>
        <v>0.2192539897670015</v>
      </c>
      <c r="H12" s="6">
        <f>H17/H18</f>
        <v>0.20472486378082672</v>
      </c>
      <c r="I12" s="6">
        <f>I17/I18</f>
        <v>0.20091733664747602</v>
      </c>
      <c r="J12" s="6">
        <f>J17/J18</f>
        <v>0.2014723897919517</v>
      </c>
      <c r="K12" s="6">
        <f>K17/K18</f>
        <v>0.1918073712827118</v>
      </c>
      <c r="L12" s="6">
        <f>L17/L18</f>
        <v>0.19204969349944481</v>
      </c>
      <c r="M12" s="6">
        <f>M17/M18</f>
        <v>0.18617357830969528</v>
      </c>
      <c r="N12" s="6">
        <f>N17/N18</f>
        <v>0.18649992281268724</v>
      </c>
      <c r="O12" s="6">
        <f>O17/O18</f>
        <v>0.18717062560797884</v>
      </c>
      <c r="P12" s="6">
        <f>P17/P18</f>
        <v>0.19395317091936945</v>
      </c>
      <c r="Q12" s="6">
        <f>Q17/Q18</f>
        <v>0.19647304146834654</v>
      </c>
      <c r="R12" s="6">
        <f>R17/R18</f>
        <v>0.19187507484345495</v>
      </c>
      <c r="S12" s="6">
        <f>S17/S18</f>
        <v>0.19217746928970536</v>
      </c>
      <c r="T12" s="6">
        <f>T17/T18</f>
        <v>0.19107692937339588</v>
      </c>
      <c r="U12" s="6">
        <f>U17/U18</f>
        <v>0.19389408368116334</v>
      </c>
      <c r="V12" s="6">
        <f>V17/V18</f>
        <v>0.19158236348660743</v>
      </c>
      <c r="W12" s="6">
        <f>W17/W18</f>
        <v>0.19939558106368002</v>
      </c>
      <c r="X12" s="6">
        <f>X17/X18</f>
        <v>0.20798477300251128</v>
      </c>
      <c r="Y12" s="6">
        <f>Y17/Y18</f>
        <v>0.21127886225169143</v>
      </c>
      <c r="Z12" s="6">
        <f>Z17/Z18</f>
        <v>0.19954019236767695</v>
      </c>
      <c r="AA12" s="6">
        <f>AA17/AA18</f>
        <v>0.20268169005256123</v>
      </c>
      <c r="AB12" s="6">
        <f>AB17/AB18</f>
        <v>0.20984412700484298</v>
      </c>
      <c r="AC12" s="6">
        <f>AC17/AC18</f>
        <v>0.20763352315267627</v>
      </c>
      <c r="AD12" s="6">
        <f>AD17/AD18</f>
        <v>0.20283466355258625</v>
      </c>
      <c r="AE12" s="6">
        <f>AE17/AE18</f>
        <v>0.20316000006613316</v>
      </c>
      <c r="AF12" s="6">
        <f>AF17/AF18</f>
        <v>0.21247209954181526</v>
      </c>
      <c r="AG12" s="6">
        <f>AG17/AG18</f>
        <v>0.20488094302432031</v>
      </c>
      <c r="AH12" s="6">
        <f>AH17/AH18</f>
        <v>0.19659500667793328</v>
      </c>
      <c r="AI12" s="6">
        <f>AI17/AI18</f>
        <v>0.19897234146863321</v>
      </c>
      <c r="AJ12" s="6">
        <f>AJ17/AJ18</f>
        <v>0.1983297601822234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</row>
    <row r="13" spans="1:146" ht="15.75" customHeight="1" x14ac:dyDescent="0.25">
      <c r="A13" s="5" t="s">
        <v>332</v>
      </c>
      <c r="B13" s="80">
        <v>85370</v>
      </c>
      <c r="C13" s="80">
        <v>90175</v>
      </c>
      <c r="D13" s="80">
        <v>93944</v>
      </c>
      <c r="E13" s="80">
        <v>94999</v>
      </c>
      <c r="F13" s="80">
        <v>90587</v>
      </c>
      <c r="G13" s="80">
        <v>84156</v>
      </c>
      <c r="H13" s="80">
        <v>83010</v>
      </c>
      <c r="I13" s="80">
        <v>78867</v>
      </c>
      <c r="J13" s="13">
        <v>77571</v>
      </c>
      <c r="K13" s="13">
        <v>76238.137116890808</v>
      </c>
      <c r="L13" s="13">
        <v>75701.169643385976</v>
      </c>
      <c r="M13" s="13">
        <v>75305.693239723303</v>
      </c>
      <c r="N13" s="13">
        <v>76487.111026368759</v>
      </c>
      <c r="O13" s="13">
        <v>78096.059664045184</v>
      </c>
      <c r="P13" s="13">
        <v>79630.009230418626</v>
      </c>
      <c r="Q13" s="13">
        <v>82974.020347681697</v>
      </c>
      <c r="R13" s="13">
        <v>85674.696512792681</v>
      </c>
      <c r="S13" s="13">
        <v>85670.929246115062</v>
      </c>
      <c r="T13" s="13">
        <v>84602.497835830945</v>
      </c>
      <c r="U13" s="13">
        <v>84468.55098191768</v>
      </c>
      <c r="V13" s="13">
        <v>84538.959066343406</v>
      </c>
      <c r="W13" s="13">
        <v>86668.540177336414</v>
      </c>
      <c r="X13" s="13">
        <v>88865.843565806252</v>
      </c>
      <c r="Y13" s="13">
        <v>94400.861016739786</v>
      </c>
      <c r="Z13" s="13">
        <v>99399.861145395567</v>
      </c>
      <c r="AA13" s="13">
        <v>98737.316320422455</v>
      </c>
      <c r="AB13" s="13">
        <v>92343.673041860617</v>
      </c>
      <c r="AC13" s="13">
        <v>94070.603408848066</v>
      </c>
      <c r="AD13" s="13">
        <v>100342.80518711385</v>
      </c>
      <c r="AE13" s="13">
        <v>108415.67133323943</v>
      </c>
      <c r="AF13" s="13">
        <v>116545.5736207781</v>
      </c>
      <c r="AG13" s="13">
        <v>115242.13217026602</v>
      </c>
      <c r="AH13" s="13">
        <v>111535.39495843837</v>
      </c>
      <c r="AI13" s="13">
        <v>108265.00436186561</v>
      </c>
      <c r="AJ13" s="13">
        <v>108673.97855474203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</row>
    <row r="14" spans="1:146" ht="15.75" customHeight="1" x14ac:dyDescent="0.25">
      <c r="A14" s="5" t="s">
        <v>331</v>
      </c>
      <c r="B14" s="80">
        <v>88377</v>
      </c>
      <c r="C14" s="80">
        <v>91942</v>
      </c>
      <c r="D14" s="80">
        <v>105134</v>
      </c>
      <c r="E14" s="80">
        <v>106843</v>
      </c>
      <c r="F14" s="80">
        <v>116031</v>
      </c>
      <c r="G14" s="80">
        <v>116679</v>
      </c>
      <c r="H14" s="80">
        <v>118046</v>
      </c>
      <c r="I14" s="80">
        <v>118884</v>
      </c>
      <c r="J14" s="13">
        <v>117034.25723678934</v>
      </c>
      <c r="K14" s="13">
        <v>113074.21392285463</v>
      </c>
      <c r="L14" s="13">
        <v>110078.69774728907</v>
      </c>
      <c r="M14" s="13">
        <v>106652.8310930669</v>
      </c>
      <c r="N14" s="13">
        <v>108427.59791302164</v>
      </c>
      <c r="O14" s="13">
        <v>109360.79199040924</v>
      </c>
      <c r="P14" s="13">
        <v>110335.08575122325</v>
      </c>
      <c r="Q14" s="13">
        <v>110302.26528465982</v>
      </c>
      <c r="R14" s="13">
        <v>107604.86764409041</v>
      </c>
      <c r="S14" s="13">
        <v>111787.43855418819</v>
      </c>
      <c r="T14" s="13">
        <v>116318.20718744487</v>
      </c>
      <c r="U14" s="13">
        <v>119291.18084905083</v>
      </c>
      <c r="V14" s="13">
        <v>121306.06641478358</v>
      </c>
      <c r="W14" s="13">
        <v>121800.40757195212</v>
      </c>
      <c r="X14" s="13">
        <v>122396.86006054125</v>
      </c>
      <c r="Y14" s="13">
        <v>120892.51543584313</v>
      </c>
      <c r="Z14" s="13">
        <v>120430.270434559</v>
      </c>
      <c r="AA14" s="13">
        <v>120843.75182647308</v>
      </c>
      <c r="AB14" s="13">
        <v>122967.80959783689</v>
      </c>
      <c r="AC14" s="13">
        <v>125481.14874535573</v>
      </c>
      <c r="AD14" s="13">
        <v>126840.53931721665</v>
      </c>
      <c r="AE14" s="13">
        <v>126885.66601102032</v>
      </c>
      <c r="AF14" s="13">
        <v>125971.23107061209</v>
      </c>
      <c r="AG14" s="13">
        <v>127242.55361540016</v>
      </c>
      <c r="AH14" s="13">
        <v>128327.58920384142</v>
      </c>
      <c r="AI14" s="13">
        <v>124808</v>
      </c>
      <c r="AJ14" s="13">
        <v>124392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</row>
    <row r="15" spans="1:146" ht="15.75" customHeight="1" x14ac:dyDescent="0.25">
      <c r="A15" s="5" t="s">
        <v>336</v>
      </c>
      <c r="B15" s="80">
        <f>SUM(B13:B14)</f>
        <v>173747</v>
      </c>
      <c r="C15" s="80">
        <f>SUM(C13:C14)</f>
        <v>182117</v>
      </c>
      <c r="D15" s="80">
        <f>SUM(D13:D14)</f>
        <v>199078</v>
      </c>
      <c r="E15" s="80">
        <f>SUM(E13:E14)</f>
        <v>201842</v>
      </c>
      <c r="F15" s="80">
        <f>SUM(F13:F14)</f>
        <v>206618</v>
      </c>
      <c r="G15" s="80">
        <f>SUM(G13:G14)</f>
        <v>200835</v>
      </c>
      <c r="H15" s="80">
        <f>SUM(H13:H14)</f>
        <v>201056</v>
      </c>
      <c r="I15" s="80">
        <f>SUM(I13:I14)</f>
        <v>197751</v>
      </c>
      <c r="J15" s="80">
        <f>SUM(J13:J14)</f>
        <v>194605.25723678933</v>
      </c>
      <c r="K15" s="80">
        <f>SUM(K13:K14)</f>
        <v>189312.35103974544</v>
      </c>
      <c r="L15" s="80">
        <f>SUM(L13:L14)</f>
        <v>185779.86739067506</v>
      </c>
      <c r="M15" s="80">
        <f>SUM(M13:M14)</f>
        <v>181958.5243327902</v>
      </c>
      <c r="N15" s="80">
        <f>SUM(N13:N14)</f>
        <v>184914.7089393904</v>
      </c>
      <c r="O15" s="80">
        <f>SUM(O13:O14)</f>
        <v>187456.85165445443</v>
      </c>
      <c r="P15" s="80">
        <f>SUM(P13:P14)</f>
        <v>189965.09498164186</v>
      </c>
      <c r="Q15" s="80">
        <f>SUM(Q13:Q14)</f>
        <v>193276.28563234152</v>
      </c>
      <c r="R15" s="80">
        <f>SUM(R13:R14)</f>
        <v>193279.56415688311</v>
      </c>
      <c r="S15" s="80">
        <f>SUM(S13:S14)</f>
        <v>197458.36780030327</v>
      </c>
      <c r="T15" s="80">
        <f>SUM(T13:T14)</f>
        <v>200920.7050232758</v>
      </c>
      <c r="U15" s="80">
        <f>SUM(U13:U14)</f>
        <v>203759.73183096852</v>
      </c>
      <c r="V15" s="80">
        <f>SUM(V13:V14)</f>
        <v>205845.02548112697</v>
      </c>
      <c r="W15" s="80">
        <f>SUM(W13:W14)</f>
        <v>208468.94774928852</v>
      </c>
      <c r="X15" s="80">
        <f>SUM(X13:X14)</f>
        <v>211262.7036263475</v>
      </c>
      <c r="Y15" s="80">
        <f>SUM(Y13:Y14)</f>
        <v>215293.37645258292</v>
      </c>
      <c r="Z15" s="80">
        <f>SUM(Z13:Z14)</f>
        <v>219830.13157995458</v>
      </c>
      <c r="AA15" s="80">
        <f>SUM(AA13:AA14)</f>
        <v>219581.06814689553</v>
      </c>
      <c r="AB15" s="80">
        <f>SUM(AB13:AB14)</f>
        <v>215311.4826396975</v>
      </c>
      <c r="AC15" s="80">
        <f>SUM(AC13:AC14)</f>
        <v>219551.7521542038</v>
      </c>
      <c r="AD15" s="80">
        <f>SUM(AD13:AD14)</f>
        <v>227183.34450433048</v>
      </c>
      <c r="AE15" s="80">
        <f>SUM(AE13:AE14)</f>
        <v>235301.33734425975</v>
      </c>
      <c r="AF15" s="80">
        <f>SUM(AF13:AF14)</f>
        <v>242516.80469139019</v>
      </c>
      <c r="AG15" s="80">
        <f>SUM(AG13:AG14)</f>
        <v>242484.68578566617</v>
      </c>
      <c r="AH15" s="80">
        <f>SUM(AH13:AH14)</f>
        <v>239862.98416227978</v>
      </c>
      <c r="AI15" s="80">
        <f>SUM(AI13:AI14)</f>
        <v>233073.00436186561</v>
      </c>
      <c r="AJ15" s="80">
        <f>SUM(AJ13:AJ14)</f>
        <v>233065.97855474203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</row>
    <row r="16" spans="1:146" ht="15.75" customHeight="1" x14ac:dyDescent="0.25">
      <c r="A16" s="5" t="s">
        <v>330</v>
      </c>
      <c r="B16" s="80">
        <v>385975</v>
      </c>
      <c r="C16" s="80">
        <v>395294</v>
      </c>
      <c r="D16" s="80">
        <v>405908</v>
      </c>
      <c r="E16" s="80">
        <v>417667</v>
      </c>
      <c r="F16" s="80">
        <v>369604</v>
      </c>
      <c r="G16" s="80">
        <v>353662</v>
      </c>
      <c r="H16" s="80">
        <v>337764</v>
      </c>
      <c r="I16" s="80">
        <v>336658</v>
      </c>
      <c r="J16" s="13">
        <v>336672.74276321073</v>
      </c>
      <c r="K16" s="13">
        <v>342521.57839511108</v>
      </c>
      <c r="L16" s="13">
        <v>342810.80797787348</v>
      </c>
      <c r="M16" s="13">
        <v>344062.87086380483</v>
      </c>
      <c r="N16" s="13">
        <v>357486.13495183422</v>
      </c>
      <c r="O16" s="13">
        <v>364415.17564623989</v>
      </c>
      <c r="P16" s="13">
        <v>377820.96130536502</v>
      </c>
      <c r="Q16" s="13">
        <v>379686.19154588296</v>
      </c>
      <c r="R16" s="13">
        <v>372971.12322271871</v>
      </c>
      <c r="S16" s="13">
        <v>379338.44309003855</v>
      </c>
      <c r="T16" s="13">
        <v>371373.18148163357</v>
      </c>
      <c r="U16" s="13">
        <v>374137.10118463397</v>
      </c>
      <c r="V16" s="13">
        <v>386102.78282826627</v>
      </c>
      <c r="W16" s="13">
        <v>398999.6285720286</v>
      </c>
      <c r="X16" s="13">
        <v>410810.02613791515</v>
      </c>
      <c r="Y16" s="13">
        <v>416005.33509454643</v>
      </c>
      <c r="Z16" s="13">
        <v>398803.07911649684</v>
      </c>
      <c r="AA16" s="13">
        <v>397631.13585078309</v>
      </c>
      <c r="AB16" s="13">
        <v>406640.26095132588</v>
      </c>
      <c r="AC16" s="13">
        <v>413297.03907294333</v>
      </c>
      <c r="AD16" s="13">
        <v>409756.77308061247</v>
      </c>
      <c r="AE16" s="13">
        <v>400255.65320974647</v>
      </c>
      <c r="AF16" s="13">
        <v>400281.43499445671</v>
      </c>
      <c r="AG16" s="13">
        <v>395797.67463589279</v>
      </c>
      <c r="AH16" s="13">
        <v>381882.16504159069</v>
      </c>
      <c r="AI16" s="13">
        <v>377864</v>
      </c>
      <c r="AJ16" s="13">
        <v>376324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</row>
    <row r="17" spans="1:146" ht="15.95" customHeight="1" x14ac:dyDescent="0.25">
      <c r="A17" s="5" t="s">
        <v>335</v>
      </c>
      <c r="B17" s="4">
        <v>123569</v>
      </c>
      <c r="C17" s="4">
        <v>132859</v>
      </c>
      <c r="D17" s="4">
        <v>145961</v>
      </c>
      <c r="E17" s="4">
        <v>154608</v>
      </c>
      <c r="F17" s="4">
        <v>142294</v>
      </c>
      <c r="G17" s="4">
        <v>135242</v>
      </c>
      <c r="H17" s="4">
        <v>131279</v>
      </c>
      <c r="I17" s="4">
        <v>130625</v>
      </c>
      <c r="J17" s="13">
        <v>129591.57997505421</v>
      </c>
      <c r="K17" s="13">
        <v>131856.12236009573</v>
      </c>
      <c r="L17" s="13">
        <v>134360.82880337827</v>
      </c>
      <c r="M17" s="13">
        <v>133622.46886147177</v>
      </c>
      <c r="N17" s="13">
        <v>134327.67901829293</v>
      </c>
      <c r="O17" s="13">
        <v>139527.71817207601</v>
      </c>
      <c r="P17" s="13">
        <v>148996.56209786126</v>
      </c>
      <c r="Q17" s="13">
        <v>155161.99799025513</v>
      </c>
      <c r="R17" s="13">
        <v>148705.80651756265</v>
      </c>
      <c r="S17" s="13">
        <v>155861.21333186657</v>
      </c>
      <c r="T17" s="13">
        <v>157723.15378020995</v>
      </c>
      <c r="U17" s="13">
        <v>163352.99542051059</v>
      </c>
      <c r="V17" s="13">
        <v>161749.97588367623</v>
      </c>
      <c r="W17" s="13">
        <v>175699.72496964733</v>
      </c>
      <c r="X17" s="13">
        <v>187865.574014969</v>
      </c>
      <c r="Y17" s="13">
        <v>194469.71393718239</v>
      </c>
      <c r="Z17" s="13">
        <v>183465.18303246441</v>
      </c>
      <c r="AA17" s="13">
        <v>190873.43388203185</v>
      </c>
      <c r="AB17" s="13">
        <v>202785.16243564786</v>
      </c>
      <c r="AC17" s="13">
        <v>204532.7861286058</v>
      </c>
      <c r="AD17" s="13">
        <v>196731.70545111562</v>
      </c>
      <c r="AE17" s="13">
        <v>202228.49235927718</v>
      </c>
      <c r="AF17" s="13">
        <v>214825.35039500607</v>
      </c>
      <c r="AG17" s="13">
        <v>212500.4280232696</v>
      </c>
      <c r="AH17" s="13">
        <v>205074.51805970329</v>
      </c>
      <c r="AI17" s="13">
        <v>212597.74212370644</v>
      </c>
      <c r="AJ17" s="13">
        <v>215543.74423327102</v>
      </c>
    </row>
    <row r="18" spans="1:146" ht="15.95" customHeight="1" x14ac:dyDescent="0.25">
      <c r="A18" s="5" t="s">
        <v>334</v>
      </c>
      <c r="B18" s="4">
        <v>559861</v>
      </c>
      <c r="C18" s="4">
        <v>586568</v>
      </c>
      <c r="D18" s="4">
        <v>612848</v>
      </c>
      <c r="E18" s="4">
        <v>609786</v>
      </c>
      <c r="F18" s="4">
        <v>599460</v>
      </c>
      <c r="G18" s="4">
        <v>616828</v>
      </c>
      <c r="H18" s="4">
        <v>641246</v>
      </c>
      <c r="I18" s="4">
        <v>650143</v>
      </c>
      <c r="J18" s="15">
        <v>643222.5284510476</v>
      </c>
      <c r="K18" s="15">
        <v>687440.3286917907</v>
      </c>
      <c r="L18" s="15">
        <v>699614.90880362527</v>
      </c>
      <c r="M18" s="15">
        <v>717730.57205353817</v>
      </c>
      <c r="N18" s="15">
        <v>720255.94966710021</v>
      </c>
      <c r="O18" s="15">
        <v>745457.34790837893</v>
      </c>
      <c r="P18" s="15">
        <v>768208.95163298142</v>
      </c>
      <c r="Q18" s="15">
        <v>789736.83529632248</v>
      </c>
      <c r="R18" s="15">
        <v>775013.67303120124</v>
      </c>
      <c r="S18" s="15">
        <v>811027.50446207379</v>
      </c>
      <c r="T18" s="15">
        <v>825443.2091693962</v>
      </c>
      <c r="U18" s="15">
        <v>842485.71343273122</v>
      </c>
      <c r="V18" s="15">
        <v>844284.26990871411</v>
      </c>
      <c r="W18" s="15">
        <v>881161.57856845856</v>
      </c>
      <c r="X18" s="15">
        <v>903266.00021195132</v>
      </c>
      <c r="Y18" s="15">
        <v>920440.93699025747</v>
      </c>
      <c r="Z18" s="15">
        <v>919439.74221698462</v>
      </c>
      <c r="AA18" s="15">
        <v>941739.89684284187</v>
      </c>
      <c r="AB18" s="15">
        <v>966360.91431316442</v>
      </c>
      <c r="AC18" s="15">
        <v>985066.2986545267</v>
      </c>
      <c r="AD18" s="15">
        <v>969911.66108110314</v>
      </c>
      <c r="AE18" s="15">
        <v>995414.90595317609</v>
      </c>
      <c r="AF18" s="15">
        <v>1011075.575843913</v>
      </c>
      <c r="AG18" s="15">
        <v>1037189.8180791019</v>
      </c>
      <c r="AH18" s="15">
        <v>1043131.8756516606</v>
      </c>
      <c r="AI18" s="15">
        <v>1068478.8677386157</v>
      </c>
      <c r="AJ18" s="15">
        <v>1086794.7605807197</v>
      </c>
    </row>
    <row r="22" spans="1:146" ht="15.75" customHeigh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146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146" ht="15.75" customHeight="1" x14ac:dyDescent="0.25"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146" ht="15.75" customHeight="1" x14ac:dyDescent="0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146" ht="15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146" ht="15.75" customHeight="1" x14ac:dyDescent="0.25"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46" ht="15.75" customHeight="1" x14ac:dyDescent="0.25"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</row>
    <row r="29" spans="1:146" ht="15.75" customHeight="1" x14ac:dyDescent="0.25"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</row>
    <row r="30" spans="1:146" s="14" customFormat="1" ht="15.75" customHeight="1" x14ac:dyDescent="0.25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</row>
    <row r="31" spans="1:146" s="14" customFormat="1" ht="15.75" customHeight="1" x14ac:dyDescent="0.25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</row>
    <row r="32" spans="1:146" s="14" customFormat="1" ht="15.75" customHeight="1" x14ac:dyDescent="0.25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</row>
    <row r="33" spans="1:146" s="14" customFormat="1" ht="15.75" customHeight="1" x14ac:dyDescent="0.25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</row>
    <row r="34" spans="1:146" s="14" customFormat="1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</row>
    <row r="35" spans="1:146" s="14" customFormat="1" ht="15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</row>
    <row r="36" spans="1:146" s="14" customFormat="1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</row>
    <row r="37" spans="1:146" s="14" customFormat="1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</row>
    <row r="38" spans="1:146" s="14" customFormat="1" ht="15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</row>
    <row r="39" spans="1:146" s="14" customFormat="1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</row>
    <row r="40" spans="1:146" s="14" customFormat="1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</row>
    <row r="41" spans="1:146" s="14" customFormat="1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</row>
    <row r="42" spans="1:146" s="14" customFormat="1" ht="15.75" customHeight="1" x14ac:dyDescent="0.25"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</row>
    <row r="46" spans="1:146" ht="15.75" customHeight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146" ht="15.75" customHeight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146" ht="15.75" customHeight="1" x14ac:dyDescent="0.25"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5.75" customHeight="1" x14ac:dyDescent="0.25"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1" spans="1:77" ht="15.75" customHeight="1" x14ac:dyDescent="0.25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7" ht="15.75" customHeight="1" x14ac:dyDescent="0.2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7" ht="15.75" customHeight="1" x14ac:dyDescent="0.25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1:77" ht="15.75" customHeight="1" x14ac:dyDescent="0.2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7" ht="15.75" customHeight="1" x14ac:dyDescent="0.2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7" ht="15.75" customHeight="1" x14ac:dyDescent="0.2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7" s="31" customFormat="1" ht="15.75" customHeight="1" x14ac:dyDescent="0.25"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</row>
    <row r="58" spans="1:77" s="14" customFormat="1" ht="15.75" customHeight="1" x14ac:dyDescent="0.25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60" spans="1:77" ht="15.75" customHeight="1" x14ac:dyDescent="0.25">
      <c r="A60" s="85"/>
      <c r="B60" s="85"/>
      <c r="C60" s="85"/>
      <c r="D60" s="85"/>
      <c r="E60" s="85"/>
      <c r="F60" s="85"/>
      <c r="G60" s="85"/>
      <c r="H60" s="85"/>
      <c r="I60" s="85"/>
    </row>
    <row r="62" spans="1:77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77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77" ht="15.75" customHeight="1" x14ac:dyDescent="0.25"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</row>
    <row r="65" spans="1:148" ht="15.75" customHeight="1" x14ac:dyDescent="0.25"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148" ht="15.75" customHeight="1" x14ac:dyDescent="0.25"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1:148" ht="15.75" customHeight="1" x14ac:dyDescent="0.25"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</row>
    <row r="68" spans="1:148" ht="15.75" customHeight="1" x14ac:dyDescent="0.25"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</row>
    <row r="69" spans="1:148" ht="15.75" customHeight="1" x14ac:dyDescent="0.25"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</row>
    <row r="70" spans="1:148" ht="15.75" customHeight="1" x14ac:dyDescent="0.25"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</row>
    <row r="71" spans="1:148" ht="15.75" customHeight="1" x14ac:dyDescent="0.25"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</row>
    <row r="72" spans="1:148" ht="15.75" customHeight="1" x14ac:dyDescent="0.25"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</row>
    <row r="73" spans="1:148" s="31" customFormat="1" ht="15.75" customHeight="1" x14ac:dyDescent="0.25"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</row>
    <row r="74" spans="1:148" s="14" customFormat="1" ht="15.75" customHeight="1" x14ac:dyDescent="0.25"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</row>
    <row r="78" spans="1:148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148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148" ht="15.75" customHeight="1" x14ac:dyDescent="0.25"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 customHeight="1" x14ac:dyDescent="0.25"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5.75" customHeight="1" x14ac:dyDescent="0.25"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</row>
    <row r="83" spans="1:36" ht="15.75" customHeight="1" x14ac:dyDescent="0.25"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ht="15.75" customHeight="1" x14ac:dyDescent="0.25"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15.75" customHeight="1" x14ac:dyDescent="0.25"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ht="15.75" customHeight="1" x14ac:dyDescent="0.25"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ht="15.75" customHeight="1" x14ac:dyDescent="0.25"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ht="15.75" customHeight="1" x14ac:dyDescent="0.25"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83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2" spans="1:36" ht="15.75" customHeight="1" x14ac:dyDescent="0.25">
      <c r="A92" s="82"/>
      <c r="B92" s="82"/>
      <c r="C92" s="82"/>
      <c r="D92" s="82"/>
      <c r="E92" s="82"/>
      <c r="F92" s="82"/>
      <c r="G92" s="82"/>
      <c r="H92" s="82"/>
      <c r="I92" s="82"/>
    </row>
    <row r="94" spans="1:36" ht="15.75" customHeight="1" x14ac:dyDescent="0.25">
      <c r="A94" s="81"/>
      <c r="B94" s="81"/>
      <c r="C94" s="81"/>
      <c r="D94" s="81"/>
      <c r="E94" s="81"/>
      <c r="F94" s="81"/>
      <c r="G94" s="81"/>
      <c r="H94" s="81"/>
      <c r="I94" s="81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83" fitToHeight="2" orientation="landscape" r:id="rId1"/>
  <headerFooter>
    <oddFooter>&amp;L&amp;"Arial,Regular"&amp;10&amp;A&amp;R&amp;"Arial,Regular"&amp;10Statistics South Africa</oddFooter>
  </headerFooter>
  <rowBreaks count="2" manualBreakCount="2">
    <brk id="43" min="25" max="34" man="1"/>
    <brk id="76" min="27" max="3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68" zoomScaleNormal="68" workbookViewId="0">
      <pane xSplit="1" ySplit="3" topLeftCell="J48" activePane="bottomRight" state="frozen"/>
      <selection pane="topRight" activeCell="B1" sqref="B1"/>
      <selection pane="bottomLeft" activeCell="A9" sqref="A9"/>
      <selection pane="bottomRight" activeCell="A72" sqref="A72"/>
    </sheetView>
  </sheetViews>
  <sheetFormatPr defaultRowHeight="15" x14ac:dyDescent="0.25"/>
  <cols>
    <col min="1" max="2" width="14.7109375" style="79" customWidth="1"/>
    <col min="3" max="5" width="14.7109375" style="80" customWidth="1"/>
    <col min="6" max="6" width="14.7109375" style="79" customWidth="1"/>
    <col min="7" max="8" width="14.7109375" style="80" customWidth="1"/>
    <col min="9" max="18" width="10" style="80" customWidth="1"/>
    <col min="19" max="33" width="10" style="79" customWidth="1"/>
    <col min="34" max="16384" width="9.140625" style="79"/>
  </cols>
  <sheetData>
    <row r="1" spans="1:15" s="80" customFormat="1" x14ac:dyDescent="0.25">
      <c r="A1" s="79" t="s">
        <v>301</v>
      </c>
      <c r="B1" s="79"/>
      <c r="F1" s="79"/>
    </row>
    <row r="3" spans="1:15" s="80" customFormat="1" x14ac:dyDescent="0.25">
      <c r="A3" s="79"/>
      <c r="B3" s="79"/>
      <c r="C3" s="80" t="s">
        <v>14</v>
      </c>
      <c r="D3" s="80" t="s">
        <v>13</v>
      </c>
      <c r="E3" s="80" t="s">
        <v>34</v>
      </c>
      <c r="F3" s="79"/>
      <c r="G3" s="80" t="s">
        <v>45</v>
      </c>
      <c r="H3" s="80" t="s">
        <v>300</v>
      </c>
      <c r="I3" s="80" t="s">
        <v>299</v>
      </c>
      <c r="J3" s="80" t="s">
        <v>298</v>
      </c>
      <c r="K3" s="80" t="s">
        <v>45</v>
      </c>
      <c r="L3" s="80" t="s">
        <v>297</v>
      </c>
      <c r="M3" s="80" t="s">
        <v>296</v>
      </c>
      <c r="N3" s="80" t="s">
        <v>295</v>
      </c>
      <c r="O3" s="80" t="s">
        <v>294</v>
      </c>
    </row>
    <row r="4" spans="1:15" s="80" customFormat="1" x14ac:dyDescent="0.25">
      <c r="A4" s="79" t="s">
        <v>293</v>
      </c>
      <c r="B4" s="79">
        <v>2000</v>
      </c>
      <c r="C4" s="80">
        <f>J4/J$4*100</f>
        <v>100</v>
      </c>
      <c r="D4" s="80">
        <f>I4/I$4*100</f>
        <v>100</v>
      </c>
      <c r="E4" s="80">
        <f>N4/N$4*100</f>
        <v>100</v>
      </c>
      <c r="F4" s="79">
        <v>2000</v>
      </c>
      <c r="G4" s="80">
        <f>K4/K$4*100</f>
        <v>100</v>
      </c>
      <c r="H4" s="80">
        <f>O4/O$4*100</f>
        <v>100</v>
      </c>
      <c r="I4" s="80">
        <v>25618</v>
      </c>
      <c r="J4" s="80">
        <v>62068</v>
      </c>
      <c r="K4" s="80">
        <f>SUM(L4:M4)</f>
        <v>39207</v>
      </c>
      <c r="L4" s="80">
        <v>9841</v>
      </c>
      <c r="M4" s="80">
        <v>29366</v>
      </c>
      <c r="N4" s="80">
        <v>61777</v>
      </c>
      <c r="O4" s="80">
        <v>47269</v>
      </c>
    </row>
    <row r="5" spans="1:15" s="80" customFormat="1" x14ac:dyDescent="0.25">
      <c r="A5" s="79" t="s">
        <v>292</v>
      </c>
      <c r="B5" s="79"/>
      <c r="C5" s="80">
        <f>J5/J$4*100</f>
        <v>99.316878262550759</v>
      </c>
      <c r="D5" s="80">
        <f>I5/I$4*100</f>
        <v>103.10328675150285</v>
      </c>
      <c r="E5" s="80">
        <f>N5/N$4*100</f>
        <v>102.6077666445441</v>
      </c>
      <c r="F5" s="79"/>
      <c r="G5" s="80">
        <f>K5/K$4*100</f>
        <v>104.69559007320122</v>
      </c>
      <c r="H5" s="80">
        <f>O5/O$4*100</f>
        <v>100.75736740781484</v>
      </c>
      <c r="I5" s="80">
        <v>26413</v>
      </c>
      <c r="J5" s="80">
        <v>61644</v>
      </c>
      <c r="K5" s="80">
        <f>SUM(L5:M5)</f>
        <v>41048</v>
      </c>
      <c r="L5" s="80">
        <v>9316</v>
      </c>
      <c r="M5" s="80">
        <v>31732</v>
      </c>
      <c r="N5" s="80">
        <v>63388</v>
      </c>
      <c r="O5" s="80">
        <v>47627</v>
      </c>
    </row>
    <row r="6" spans="1:15" s="80" customFormat="1" x14ac:dyDescent="0.25">
      <c r="A6" s="79" t="s">
        <v>291</v>
      </c>
      <c r="B6" s="79"/>
      <c r="C6" s="80">
        <f>J6/J$4*100</f>
        <v>98.612811754849517</v>
      </c>
      <c r="D6" s="80">
        <f>I6/I$4*100</f>
        <v>117.25739714263408</v>
      </c>
      <c r="E6" s="80">
        <f>N6/N$4*100</f>
        <v>104.65383556987229</v>
      </c>
      <c r="F6" s="79"/>
      <c r="G6" s="80">
        <f>K6/K$4*100</f>
        <v>105.77958017700921</v>
      </c>
      <c r="H6" s="80">
        <f>O6/O$4*100</f>
        <v>100.79756288476591</v>
      </c>
      <c r="I6" s="80">
        <v>30039</v>
      </c>
      <c r="J6" s="80">
        <v>61207</v>
      </c>
      <c r="K6" s="80">
        <f>SUM(L6:M6)</f>
        <v>41473</v>
      </c>
      <c r="L6" s="80">
        <v>10245</v>
      </c>
      <c r="M6" s="80">
        <v>31228</v>
      </c>
      <c r="N6" s="80">
        <v>64652</v>
      </c>
      <c r="O6" s="80">
        <v>47646</v>
      </c>
    </row>
    <row r="7" spans="1:15" s="80" customFormat="1" x14ac:dyDescent="0.25">
      <c r="A7" s="79" t="s">
        <v>290</v>
      </c>
      <c r="B7" s="79"/>
      <c r="C7" s="80">
        <f>J7/J$4*100</f>
        <v>101.34207643230006</v>
      </c>
      <c r="D7" s="80">
        <f>I7/I$4*100</f>
        <v>123.05410258412056</v>
      </c>
      <c r="E7" s="80">
        <f>N7/N$4*100</f>
        <v>105.74647522540752</v>
      </c>
      <c r="F7" s="79"/>
      <c r="G7" s="80">
        <f>K7/K$4*100</f>
        <v>103.92276889330986</v>
      </c>
      <c r="H7" s="80">
        <f>O7/O$4*100</f>
        <v>107.00247519515962</v>
      </c>
      <c r="I7" s="80">
        <v>31524</v>
      </c>
      <c r="J7" s="80">
        <v>62901</v>
      </c>
      <c r="K7" s="80">
        <f>SUM(L7:M7)</f>
        <v>40745</v>
      </c>
      <c r="L7" s="80">
        <v>9094</v>
      </c>
      <c r="M7" s="80">
        <v>31651</v>
      </c>
      <c r="N7" s="80">
        <v>65327</v>
      </c>
      <c r="O7" s="80">
        <v>50579</v>
      </c>
    </row>
    <row r="8" spans="1:15" s="80" customFormat="1" x14ac:dyDescent="0.25">
      <c r="A8" s="79" t="s">
        <v>289</v>
      </c>
      <c r="B8" s="79">
        <v>2001</v>
      </c>
      <c r="C8" s="80">
        <f>J8/J$4*100</f>
        <v>103.83289295611264</v>
      </c>
      <c r="D8" s="80">
        <f>I8/I$4*100</f>
        <v>112.60832227340151</v>
      </c>
      <c r="E8" s="80">
        <f>N8/N$4*100</f>
        <v>105.13135956747657</v>
      </c>
      <c r="F8" s="79">
        <v>2001</v>
      </c>
      <c r="G8" s="80">
        <f>K8/K$4*100</f>
        <v>107.23340219858699</v>
      </c>
      <c r="H8" s="80">
        <f>O8/O$4*100</f>
        <v>106.05470815968184</v>
      </c>
      <c r="I8" s="80">
        <v>28848</v>
      </c>
      <c r="J8" s="80">
        <v>64447</v>
      </c>
      <c r="K8" s="80">
        <f>SUM(L8:M8)</f>
        <v>42043</v>
      </c>
      <c r="L8" s="80">
        <v>8591</v>
      </c>
      <c r="M8" s="80">
        <v>33452</v>
      </c>
      <c r="N8" s="80">
        <v>64947</v>
      </c>
      <c r="O8" s="80">
        <v>50131</v>
      </c>
    </row>
    <row r="9" spans="1:15" s="80" customFormat="1" x14ac:dyDescent="0.25">
      <c r="A9" s="79" t="s">
        <v>288</v>
      </c>
      <c r="B9" s="79"/>
      <c r="C9" s="80">
        <f>J9/J$4*100</f>
        <v>106.52832377392538</v>
      </c>
      <c r="D9" s="80">
        <f>I9/I$4*100</f>
        <v>114.54446092591147</v>
      </c>
      <c r="E9" s="80">
        <f>N9/N$4*100</f>
        <v>105.80151188953818</v>
      </c>
      <c r="F9" s="79"/>
      <c r="G9" s="80">
        <f>K9/K$4*100</f>
        <v>108.58775218710946</v>
      </c>
      <c r="H9" s="80">
        <f>O9/O$4*100</f>
        <v>96.522033468023437</v>
      </c>
      <c r="I9" s="80">
        <v>29344</v>
      </c>
      <c r="J9" s="80">
        <v>66120</v>
      </c>
      <c r="K9" s="80">
        <f>SUM(L9:M9)</f>
        <v>42574</v>
      </c>
      <c r="L9" s="80">
        <v>8596</v>
      </c>
      <c r="M9" s="80">
        <v>33978</v>
      </c>
      <c r="N9" s="80">
        <v>65361</v>
      </c>
      <c r="O9" s="80">
        <v>45625</v>
      </c>
    </row>
    <row r="10" spans="1:15" s="80" customFormat="1" x14ac:dyDescent="0.25">
      <c r="A10" s="79" t="s">
        <v>287</v>
      </c>
      <c r="B10" s="79"/>
      <c r="C10" s="80">
        <f>J10/J$4*100</f>
        <v>106.83121737449248</v>
      </c>
      <c r="D10" s="80">
        <f>I10/I$4*100</f>
        <v>122.82379576860021</v>
      </c>
      <c r="E10" s="80">
        <f>N10/N$4*100</f>
        <v>104.95815594800655</v>
      </c>
      <c r="F10" s="79"/>
      <c r="G10" s="80">
        <f>K10/K$4*100</f>
        <v>107.77412196801592</v>
      </c>
      <c r="H10" s="80">
        <f>O10/O$4*100</f>
        <v>96.367598214474597</v>
      </c>
      <c r="I10" s="80">
        <v>31465</v>
      </c>
      <c r="J10" s="80">
        <v>66308</v>
      </c>
      <c r="K10" s="80">
        <f>SUM(L10:M10)</f>
        <v>42255</v>
      </c>
      <c r="L10" s="80">
        <v>10696</v>
      </c>
      <c r="M10" s="80">
        <v>31559</v>
      </c>
      <c r="N10" s="80">
        <v>64840</v>
      </c>
      <c r="O10" s="80">
        <v>45552</v>
      </c>
    </row>
    <row r="11" spans="1:15" s="80" customFormat="1" x14ac:dyDescent="0.25">
      <c r="A11" s="79" t="s">
        <v>286</v>
      </c>
      <c r="B11" s="79"/>
      <c r="C11" s="80">
        <f>J11/J$4*100</f>
        <v>106.45098923761036</v>
      </c>
      <c r="D11" s="80">
        <f>I11/I$4*100</f>
        <v>128.72979935982511</v>
      </c>
      <c r="E11" s="80">
        <f>N11/N$4*100</f>
        <v>105.64287679880862</v>
      </c>
      <c r="F11" s="79"/>
      <c r="G11" s="80">
        <f>K11/K$4*100</f>
        <v>106.04228836687327</v>
      </c>
      <c r="H11" s="80">
        <f>O11/O$4*100</f>
        <v>89.523789375700773</v>
      </c>
      <c r="I11" s="80">
        <v>32978</v>
      </c>
      <c r="J11" s="80">
        <v>66072</v>
      </c>
      <c r="K11" s="80">
        <f>SUM(L11:M11)</f>
        <v>41576</v>
      </c>
      <c r="L11" s="80">
        <v>9773</v>
      </c>
      <c r="M11" s="80">
        <v>31803</v>
      </c>
      <c r="N11" s="80">
        <v>65263</v>
      </c>
      <c r="O11" s="80">
        <v>42317</v>
      </c>
    </row>
    <row r="12" spans="1:15" s="80" customFormat="1" x14ac:dyDescent="0.25">
      <c r="A12" s="79" t="s">
        <v>285</v>
      </c>
      <c r="B12" s="79">
        <v>2002</v>
      </c>
      <c r="C12" s="80">
        <f>J12/J$4*100</f>
        <v>103.86994908809693</v>
      </c>
      <c r="D12" s="80">
        <f>I12/I$4*100</f>
        <v>136.10352096182373</v>
      </c>
      <c r="E12" s="80">
        <f>N12/N$4*100</f>
        <v>112.3848681548149</v>
      </c>
      <c r="F12" s="79">
        <v>2002</v>
      </c>
      <c r="G12" s="80">
        <f>K12/K$4*100</f>
        <v>108.47297676435331</v>
      </c>
      <c r="H12" s="80">
        <f>O12/O$4*100</f>
        <v>94.82536123040471</v>
      </c>
      <c r="I12" s="80">
        <v>34867</v>
      </c>
      <c r="J12" s="80">
        <v>64470</v>
      </c>
      <c r="K12" s="80">
        <f>SUM(L12:M12)</f>
        <v>42529</v>
      </c>
      <c r="L12" s="80">
        <v>9054</v>
      </c>
      <c r="M12" s="80">
        <v>33475</v>
      </c>
      <c r="N12" s="80">
        <v>69428</v>
      </c>
      <c r="O12" s="80">
        <v>44823</v>
      </c>
    </row>
    <row r="13" spans="1:15" s="80" customFormat="1" x14ac:dyDescent="0.25">
      <c r="A13" s="79" t="s">
        <v>284</v>
      </c>
      <c r="B13" s="79"/>
      <c r="C13" s="80">
        <f>J13/J$4*100</f>
        <v>100.68151060127602</v>
      </c>
      <c r="D13" s="80">
        <f>I13/I$4*100</f>
        <v>144.32820672964323</v>
      </c>
      <c r="E13" s="80">
        <f>N13/N$4*100</f>
        <v>109.99724816679345</v>
      </c>
      <c r="F13" s="79"/>
      <c r="G13" s="80">
        <f>K13/K$4*100</f>
        <v>105.53217537684598</v>
      </c>
      <c r="H13" s="80">
        <f>O13/O$4*100</f>
        <v>105.81988195223084</v>
      </c>
      <c r="I13" s="80">
        <v>36974</v>
      </c>
      <c r="J13" s="80">
        <v>62491</v>
      </c>
      <c r="K13" s="80">
        <f>SUM(L13:M13)</f>
        <v>41376</v>
      </c>
      <c r="L13" s="80">
        <v>9565</v>
      </c>
      <c r="M13" s="80">
        <v>31811</v>
      </c>
      <c r="N13" s="80">
        <v>67953</v>
      </c>
      <c r="O13" s="80">
        <v>50020</v>
      </c>
    </row>
    <row r="14" spans="1:15" s="80" customFormat="1" x14ac:dyDescent="0.25">
      <c r="A14" s="79" t="s">
        <v>283</v>
      </c>
      <c r="B14" s="79"/>
      <c r="C14" s="80">
        <f>J14/J$4*100</f>
        <v>102.52787265579686</v>
      </c>
      <c r="D14" s="80">
        <f>I14/I$4*100</f>
        <v>132.0594894215005</v>
      </c>
      <c r="E14" s="80">
        <f>N14/N$4*100</f>
        <v>108.88032763002411</v>
      </c>
      <c r="F14" s="79"/>
      <c r="G14" s="80">
        <f>K14/K$4*100</f>
        <v>114.6708495931849</v>
      </c>
      <c r="H14" s="80">
        <f>O14/O$4*100</f>
        <v>114.24612325202563</v>
      </c>
      <c r="I14" s="80">
        <v>33831</v>
      </c>
      <c r="J14" s="80">
        <v>63637</v>
      </c>
      <c r="K14" s="80">
        <f>SUM(L14:M14)</f>
        <v>44959</v>
      </c>
      <c r="L14" s="80">
        <v>11586</v>
      </c>
      <c r="M14" s="80">
        <v>33373</v>
      </c>
      <c r="N14" s="80">
        <v>67263</v>
      </c>
      <c r="O14" s="80">
        <v>54003</v>
      </c>
    </row>
    <row r="15" spans="1:15" s="80" customFormat="1" x14ac:dyDescent="0.25">
      <c r="A15" s="79" t="s">
        <v>282</v>
      </c>
      <c r="B15" s="79"/>
      <c r="C15" s="80">
        <f>J15/J$4*100</f>
        <v>103.91989430946704</v>
      </c>
      <c r="D15" s="80">
        <f>I15/I$4*100</f>
        <v>131.16558669685375</v>
      </c>
      <c r="E15" s="80">
        <f>N15/N$4*100</f>
        <v>108.32510481247067</v>
      </c>
      <c r="F15" s="79"/>
      <c r="G15" s="80">
        <f>K15/K$4*100</f>
        <v>124.69967097712143</v>
      </c>
      <c r="H15" s="80">
        <f>O15/O$4*100</f>
        <v>116.89056252512218</v>
      </c>
      <c r="I15" s="80">
        <v>33602</v>
      </c>
      <c r="J15" s="80">
        <v>64501</v>
      </c>
      <c r="K15" s="80">
        <f>SUM(L15:M15)</f>
        <v>48891</v>
      </c>
      <c r="L15" s="80">
        <v>12878</v>
      </c>
      <c r="M15" s="80">
        <v>36013</v>
      </c>
      <c r="N15" s="80">
        <v>66920</v>
      </c>
      <c r="O15" s="80">
        <v>55253</v>
      </c>
    </row>
    <row r="16" spans="1:15" s="80" customFormat="1" x14ac:dyDescent="0.25">
      <c r="A16" s="79" t="s">
        <v>281</v>
      </c>
      <c r="B16" s="79">
        <v>2003</v>
      </c>
      <c r="C16" s="80">
        <f>J16/J$4*100</f>
        <v>105.15241348198749</v>
      </c>
      <c r="D16" s="80">
        <f>I16/I$4*100</f>
        <v>133.84729487079397</v>
      </c>
      <c r="E16" s="80">
        <f>N16/N$4*100</f>
        <v>113.25250497758066</v>
      </c>
      <c r="F16" s="79">
        <v>2003</v>
      </c>
      <c r="G16" s="80">
        <f>K16/K$4*100</f>
        <v>125.16387379804628</v>
      </c>
      <c r="H16" s="80">
        <f>O16/O$4*100</f>
        <v>119.68732150034907</v>
      </c>
      <c r="I16" s="80">
        <v>34289</v>
      </c>
      <c r="J16" s="80">
        <v>65266</v>
      </c>
      <c r="K16" s="80">
        <f>SUM(L16:M16)</f>
        <v>49073</v>
      </c>
      <c r="L16" s="80">
        <v>13045</v>
      </c>
      <c r="M16" s="80">
        <v>36028</v>
      </c>
      <c r="N16" s="80">
        <v>69964</v>
      </c>
      <c r="O16" s="80">
        <v>56575</v>
      </c>
    </row>
    <row r="17" spans="1:15" s="80" customFormat="1" x14ac:dyDescent="0.25">
      <c r="A17" s="79" t="s">
        <v>280</v>
      </c>
      <c r="B17" s="79"/>
      <c r="C17" s="80">
        <f>J17/J$4*100</f>
        <v>105.8049236321454</v>
      </c>
      <c r="D17" s="80">
        <f>I17/I$4*100</f>
        <v>146.79131860410649</v>
      </c>
      <c r="E17" s="80">
        <f>N17/N$4*100</f>
        <v>118.51821875455266</v>
      </c>
      <c r="F17" s="79"/>
      <c r="G17" s="80">
        <f>K17/K$4*100</f>
        <v>132.09120820261688</v>
      </c>
      <c r="H17" s="80">
        <f>O17/O$4*100</f>
        <v>126.08474898982421</v>
      </c>
      <c r="I17" s="80">
        <v>37605</v>
      </c>
      <c r="J17" s="80">
        <v>65671</v>
      </c>
      <c r="K17" s="80">
        <f>SUM(L17:M17)</f>
        <v>51789</v>
      </c>
      <c r="L17" s="80">
        <v>14781</v>
      </c>
      <c r="M17" s="80">
        <v>37008</v>
      </c>
      <c r="N17" s="80">
        <v>73217</v>
      </c>
      <c r="O17" s="80">
        <v>59599</v>
      </c>
    </row>
    <row r="18" spans="1:15" s="80" customFormat="1" x14ac:dyDescent="0.25">
      <c r="A18" s="79" t="s">
        <v>279</v>
      </c>
      <c r="B18" s="79"/>
      <c r="C18" s="80">
        <f>J18/J$4*100</f>
        <v>106.72971579557904</v>
      </c>
      <c r="D18" s="80">
        <f>I18/I$4*100</f>
        <v>144.32820672964323</v>
      </c>
      <c r="E18" s="80">
        <f>N18/N$4*100</f>
        <v>123.10730530780063</v>
      </c>
      <c r="F18" s="79"/>
      <c r="G18" s="80">
        <f>K18/K$4*100</f>
        <v>140.01326293774071</v>
      </c>
      <c r="H18" s="80">
        <f>O18/O$4*100</f>
        <v>128.09452283737755</v>
      </c>
      <c r="I18" s="80">
        <v>36974</v>
      </c>
      <c r="J18" s="80">
        <v>66245</v>
      </c>
      <c r="K18" s="80">
        <f>SUM(L18:M18)</f>
        <v>54895</v>
      </c>
      <c r="L18" s="80">
        <v>14170</v>
      </c>
      <c r="M18" s="80">
        <v>40725</v>
      </c>
      <c r="N18" s="80">
        <v>76052</v>
      </c>
      <c r="O18" s="80">
        <v>60549</v>
      </c>
    </row>
    <row r="19" spans="1:15" s="80" customFormat="1" x14ac:dyDescent="0.25">
      <c r="A19" s="79" t="s">
        <v>278</v>
      </c>
      <c r="B19" s="79"/>
      <c r="C19" s="80">
        <f>J19/J$4*100</f>
        <v>108.02345814268222</v>
      </c>
      <c r="D19" s="80">
        <f>I19/I$4*100</f>
        <v>145.61245998907017</v>
      </c>
      <c r="E19" s="80">
        <f>N19/N$4*100</f>
        <v>128.93147935315733</v>
      </c>
      <c r="F19" s="79"/>
      <c r="G19" s="80">
        <f>K19/K$4*100</f>
        <v>159.25982605147041</v>
      </c>
      <c r="H19" s="80">
        <f>O19/O$4*100</f>
        <v>124.71810277348791</v>
      </c>
      <c r="I19" s="80">
        <v>37303</v>
      </c>
      <c r="J19" s="80">
        <v>67048</v>
      </c>
      <c r="K19" s="80">
        <f>SUM(L19:M19)</f>
        <v>62441</v>
      </c>
      <c r="L19" s="80">
        <v>15390</v>
      </c>
      <c r="M19" s="80">
        <v>47051</v>
      </c>
      <c r="N19" s="80">
        <v>79650</v>
      </c>
      <c r="O19" s="80">
        <v>58953</v>
      </c>
    </row>
    <row r="20" spans="1:15" s="80" customFormat="1" x14ac:dyDescent="0.25">
      <c r="A20" s="79" t="s">
        <v>277</v>
      </c>
      <c r="B20" s="79">
        <v>2004</v>
      </c>
      <c r="C20" s="80">
        <f>J20/J$4*100</f>
        <v>113.76876973641812</v>
      </c>
      <c r="D20" s="80">
        <f>I20/I$4*100</f>
        <v>128.79615895073778</v>
      </c>
      <c r="E20" s="80">
        <f>N20/N$4*100</f>
        <v>132.24824772973761</v>
      </c>
      <c r="F20" s="79">
        <v>2004</v>
      </c>
      <c r="G20" s="80">
        <f>K20/K$4*100</f>
        <v>165.7306093299666</v>
      </c>
      <c r="H20" s="80">
        <f>O20/O$4*100</f>
        <v>128.05009625758953</v>
      </c>
      <c r="I20" s="80">
        <v>32995</v>
      </c>
      <c r="J20" s="80">
        <v>70614</v>
      </c>
      <c r="K20" s="80">
        <f>SUM(L20:M20)</f>
        <v>64978</v>
      </c>
      <c r="L20" s="80">
        <v>16856</v>
      </c>
      <c r="M20" s="80">
        <v>48122</v>
      </c>
      <c r="N20" s="80">
        <v>81699</v>
      </c>
      <c r="O20" s="80">
        <v>60528</v>
      </c>
    </row>
    <row r="21" spans="1:15" s="80" customFormat="1" x14ac:dyDescent="0.25">
      <c r="A21" s="79" t="s">
        <v>276</v>
      </c>
      <c r="B21" s="79"/>
      <c r="C21" s="80">
        <f>J21/J$4*100</f>
        <v>122.09512147966745</v>
      </c>
      <c r="D21" s="80">
        <f>I21/I$4*100</f>
        <v>119.34577250370833</v>
      </c>
      <c r="E21" s="80">
        <f>N21/N$4*100</f>
        <v>145.20776340709324</v>
      </c>
      <c r="F21" s="79"/>
      <c r="G21" s="80">
        <f>K21/K$4*100</f>
        <v>153.8781340066825</v>
      </c>
      <c r="H21" s="80">
        <f>O21/O$4*100</f>
        <v>130.61202902536547</v>
      </c>
      <c r="I21" s="80">
        <v>30574</v>
      </c>
      <c r="J21" s="80">
        <v>75782</v>
      </c>
      <c r="K21" s="80">
        <f>SUM(L21:M21)</f>
        <v>60331</v>
      </c>
      <c r="L21" s="80">
        <v>16959</v>
      </c>
      <c r="M21" s="80">
        <v>43372</v>
      </c>
      <c r="N21" s="80">
        <v>89705</v>
      </c>
      <c r="O21" s="80">
        <v>61739</v>
      </c>
    </row>
    <row r="22" spans="1:15" s="80" customFormat="1" x14ac:dyDescent="0.25">
      <c r="A22" s="79" t="s">
        <v>275</v>
      </c>
      <c r="B22" s="79"/>
      <c r="C22" s="80">
        <f>J22/J$4*100</f>
        <v>130.03318940516851</v>
      </c>
      <c r="D22" s="80">
        <f>I22/I$4*100</f>
        <v>111.74564759153721</v>
      </c>
      <c r="E22" s="80">
        <f>N22/N$4*100</f>
        <v>151.32168930184372</v>
      </c>
      <c r="F22" s="79"/>
      <c r="G22" s="80">
        <f>K22/K$4*100</f>
        <v>154.02096564389012</v>
      </c>
      <c r="H22" s="80">
        <f>O22/O$4*100</f>
        <v>141.79906492627305</v>
      </c>
      <c r="I22" s="80">
        <v>28627</v>
      </c>
      <c r="J22" s="80">
        <v>80709</v>
      </c>
      <c r="K22" s="80">
        <f>SUM(L22:M22)</f>
        <v>60387</v>
      </c>
      <c r="L22" s="80">
        <v>15563</v>
      </c>
      <c r="M22" s="80">
        <v>44824</v>
      </c>
      <c r="N22" s="80">
        <v>93482</v>
      </c>
      <c r="O22" s="80">
        <v>67027</v>
      </c>
    </row>
    <row r="23" spans="1:15" s="80" customFormat="1" x14ac:dyDescent="0.25">
      <c r="A23" s="79" t="s">
        <v>274</v>
      </c>
      <c r="B23" s="79"/>
      <c r="C23" s="80">
        <f>J23/J$4*100</f>
        <v>134.04491847650962</v>
      </c>
      <c r="D23" s="80">
        <f>I23/I$4*100</f>
        <v>100.98368334764618</v>
      </c>
      <c r="E23" s="80">
        <f>N23/N$4*100</f>
        <v>163.95584117066221</v>
      </c>
      <c r="F23" s="79"/>
      <c r="G23" s="80">
        <f>K23/K$4*100</f>
        <v>157.48973397607571</v>
      </c>
      <c r="H23" s="80">
        <f>O23/O$4*100</f>
        <v>149.92489792464406</v>
      </c>
      <c r="I23" s="80">
        <v>25870</v>
      </c>
      <c r="J23" s="80">
        <v>83199</v>
      </c>
      <c r="K23" s="80">
        <f>SUM(L23:M23)</f>
        <v>61747</v>
      </c>
      <c r="L23" s="80">
        <v>17307</v>
      </c>
      <c r="M23" s="80">
        <v>44440</v>
      </c>
      <c r="N23" s="80">
        <v>101287</v>
      </c>
      <c r="O23" s="80">
        <v>70868</v>
      </c>
    </row>
    <row r="24" spans="1:15" s="80" customFormat="1" x14ac:dyDescent="0.25">
      <c r="A24" s="79" t="s">
        <v>273</v>
      </c>
      <c r="B24" s="79">
        <v>2005</v>
      </c>
      <c r="C24" s="80">
        <f>J24/J$4*100</f>
        <v>133.76458078236772</v>
      </c>
      <c r="D24" s="80">
        <f>I24/I$4*100</f>
        <v>97.255835740494973</v>
      </c>
      <c r="E24" s="80">
        <f>N24/N$4*100</f>
        <v>166.13950175631706</v>
      </c>
      <c r="F24" s="79">
        <v>2005</v>
      </c>
      <c r="G24" s="80">
        <f>K24/K$4*100</f>
        <v>176.9250388961155</v>
      </c>
      <c r="H24" s="80">
        <f>O24/O$4*100</f>
        <v>139.89929975248049</v>
      </c>
      <c r="I24" s="80">
        <v>24915</v>
      </c>
      <c r="J24" s="80">
        <v>83025</v>
      </c>
      <c r="K24" s="80">
        <f>SUM(L24:M24)</f>
        <v>69367</v>
      </c>
      <c r="L24" s="80">
        <v>17521</v>
      </c>
      <c r="M24" s="80">
        <v>51846</v>
      </c>
      <c r="N24" s="80">
        <v>102636</v>
      </c>
      <c r="O24" s="80">
        <v>66129</v>
      </c>
    </row>
    <row r="25" spans="1:15" s="80" customFormat="1" x14ac:dyDescent="0.25">
      <c r="A25" s="79" t="s">
        <v>272</v>
      </c>
      <c r="B25" s="79"/>
      <c r="C25" s="80">
        <f>J25/J$4*100</f>
        <v>136.35206547657407</v>
      </c>
      <c r="D25" s="80">
        <f>I25/I$4*100</f>
        <v>102.72855023811383</v>
      </c>
      <c r="E25" s="80">
        <f>N25/N$4*100</f>
        <v>174.36424559302006</v>
      </c>
      <c r="F25" s="79"/>
      <c r="G25" s="80">
        <f>K25/K$4*100</f>
        <v>187.09414135230952</v>
      </c>
      <c r="H25" s="80">
        <f>O25/O$4*100</f>
        <v>137.04965199179168</v>
      </c>
      <c r="I25" s="80">
        <v>26317</v>
      </c>
      <c r="J25" s="80">
        <v>84631</v>
      </c>
      <c r="K25" s="80">
        <f>SUM(L25:M25)</f>
        <v>73354</v>
      </c>
      <c r="L25" s="80">
        <v>18181</v>
      </c>
      <c r="M25" s="80">
        <v>55173</v>
      </c>
      <c r="N25" s="80">
        <v>107717</v>
      </c>
      <c r="O25" s="80">
        <v>64782</v>
      </c>
    </row>
    <row r="26" spans="1:15" s="80" customFormat="1" x14ac:dyDescent="0.25">
      <c r="A26" s="79" t="s">
        <v>271</v>
      </c>
      <c r="B26" s="79"/>
      <c r="C26" s="80">
        <f>J26/J$4*100</f>
        <v>136.79996133273184</v>
      </c>
      <c r="D26" s="80">
        <f>I26/I$4*100</f>
        <v>105.81231946287765</v>
      </c>
      <c r="E26" s="80">
        <f>N26/N$4*100</f>
        <v>181.72297133237291</v>
      </c>
      <c r="F26" s="79"/>
      <c r="G26" s="80">
        <f>K26/K$4*100</f>
        <v>196.92146810518528</v>
      </c>
      <c r="H26" s="80">
        <f>O26/O$4*100</f>
        <v>139.84006431276313</v>
      </c>
      <c r="I26" s="80">
        <v>27107</v>
      </c>
      <c r="J26" s="80">
        <v>84909</v>
      </c>
      <c r="K26" s="80">
        <f>SUM(L26:M26)</f>
        <v>77207</v>
      </c>
      <c r="L26" s="80">
        <v>18786</v>
      </c>
      <c r="M26" s="80">
        <v>58421</v>
      </c>
      <c r="N26" s="80">
        <v>112263</v>
      </c>
      <c r="O26" s="80">
        <v>66101</v>
      </c>
    </row>
    <row r="27" spans="1:15" s="80" customFormat="1" x14ac:dyDescent="0.25">
      <c r="A27" s="79" t="s">
        <v>270</v>
      </c>
      <c r="B27" s="79"/>
      <c r="C27" s="80">
        <f>J27/J$4*100</f>
        <v>141.54314622671907</v>
      </c>
      <c r="D27" s="80">
        <f>I27/I$4*100</f>
        <v>101.39745491451325</v>
      </c>
      <c r="E27" s="80">
        <f>N27/N$4*100</f>
        <v>188.91982453016493</v>
      </c>
      <c r="F27" s="79"/>
      <c r="G27" s="80">
        <f>K27/K$4*100</f>
        <v>207.87104343612111</v>
      </c>
      <c r="H27" s="80">
        <f>O27/O$4*100</f>
        <v>142.84626287841925</v>
      </c>
      <c r="I27" s="80">
        <v>25976</v>
      </c>
      <c r="J27" s="80">
        <v>87853</v>
      </c>
      <c r="K27" s="80">
        <f>SUM(L27:M27)</f>
        <v>81500</v>
      </c>
      <c r="L27" s="80">
        <v>19422</v>
      </c>
      <c r="M27" s="80">
        <v>62078</v>
      </c>
      <c r="N27" s="80">
        <v>116709</v>
      </c>
      <c r="O27" s="80">
        <v>67522</v>
      </c>
    </row>
    <row r="28" spans="1:15" s="80" customFormat="1" x14ac:dyDescent="0.25">
      <c r="A28" s="79" t="s">
        <v>269</v>
      </c>
      <c r="B28" s="79">
        <v>2006</v>
      </c>
      <c r="C28" s="80">
        <f>J28/J$4*100</f>
        <v>145.94154797963523</v>
      </c>
      <c r="D28" s="80">
        <f>I28/I$4*100</f>
        <v>128.64782574752127</v>
      </c>
      <c r="E28" s="80">
        <f>N28/N$4*100</f>
        <v>190.50779416287617</v>
      </c>
      <c r="F28" s="79">
        <v>2006</v>
      </c>
      <c r="G28" s="80">
        <f>K28/K$4*100</f>
        <v>194.10309383528451</v>
      </c>
      <c r="H28" s="80">
        <f>O28/O$4*100</f>
        <v>150.20415071188305</v>
      </c>
      <c r="I28" s="80">
        <v>32957</v>
      </c>
      <c r="J28" s="80">
        <v>90583</v>
      </c>
      <c r="K28" s="80">
        <f>SUM(L28:M28)</f>
        <v>76102</v>
      </c>
      <c r="L28" s="80">
        <v>20518</v>
      </c>
      <c r="M28" s="80">
        <v>55584</v>
      </c>
      <c r="N28" s="80">
        <v>117690</v>
      </c>
      <c r="O28" s="80">
        <v>71000</v>
      </c>
    </row>
    <row r="29" spans="1:15" s="80" customFormat="1" x14ac:dyDescent="0.25">
      <c r="A29" s="79" t="s">
        <v>268</v>
      </c>
      <c r="B29" s="79"/>
      <c r="C29" s="80">
        <f>J29/J$4*100</f>
        <v>150.99245988270928</v>
      </c>
      <c r="D29" s="80">
        <f>I29/I$4*100</f>
        <v>145.56952143024435</v>
      </c>
      <c r="E29" s="80">
        <f>N29/N$4*100</f>
        <v>187.87250918626671</v>
      </c>
      <c r="F29" s="79"/>
      <c r="G29" s="80">
        <f>K29/K$4*100</f>
        <v>198.3140765679598</v>
      </c>
      <c r="H29" s="80">
        <f>O29/O$4*100</f>
        <v>160.71844126171487</v>
      </c>
      <c r="I29" s="80">
        <v>37292</v>
      </c>
      <c r="J29" s="80">
        <v>93718</v>
      </c>
      <c r="K29" s="80">
        <f>SUM(L29:M29)</f>
        <v>77753</v>
      </c>
      <c r="L29" s="80">
        <v>21172</v>
      </c>
      <c r="M29" s="80">
        <v>56581</v>
      </c>
      <c r="N29" s="80">
        <v>116062</v>
      </c>
      <c r="O29" s="80">
        <v>75970</v>
      </c>
    </row>
    <row r="30" spans="1:15" s="80" customFormat="1" x14ac:dyDescent="0.25">
      <c r="A30" s="79" t="s">
        <v>267</v>
      </c>
      <c r="B30" s="79"/>
      <c r="C30" s="80">
        <f>J30/J$4*100</f>
        <v>156.6894373912483</v>
      </c>
      <c r="D30" s="80">
        <f>I30/I$4*100</f>
        <v>165.53204777890548</v>
      </c>
      <c r="E30" s="80">
        <f>N30/N$4*100</f>
        <v>191.92417890153294</v>
      </c>
      <c r="F30" s="79"/>
      <c r="G30" s="80">
        <f>K30/K$4*100</f>
        <v>192.48348509194787</v>
      </c>
      <c r="H30" s="80">
        <f>O30/O$4*100</f>
        <v>167.64687215722779</v>
      </c>
      <c r="I30" s="80">
        <v>42406</v>
      </c>
      <c r="J30" s="80">
        <v>97254</v>
      </c>
      <c r="K30" s="80">
        <f>SUM(L30:M30)</f>
        <v>75467</v>
      </c>
      <c r="L30" s="80">
        <v>20897</v>
      </c>
      <c r="M30" s="80">
        <v>54570</v>
      </c>
      <c r="N30" s="80">
        <v>118565</v>
      </c>
      <c r="O30" s="80">
        <v>79245</v>
      </c>
    </row>
    <row r="31" spans="1:15" s="80" customFormat="1" x14ac:dyDescent="0.25">
      <c r="A31" s="79" t="s">
        <v>266</v>
      </c>
      <c r="B31" s="79"/>
      <c r="C31" s="80">
        <f>J31/J$4*100</f>
        <v>164.91106528323775</v>
      </c>
      <c r="D31" s="80">
        <f>I31/I$4*100</f>
        <v>165.9184948083379</v>
      </c>
      <c r="E31" s="80">
        <f>N31/N$4*100</f>
        <v>195.63106010327468</v>
      </c>
      <c r="F31" s="79"/>
      <c r="G31" s="80">
        <f>K31/K$4*100</f>
        <v>199.72453898538527</v>
      </c>
      <c r="H31" s="80">
        <f>O31/O$4*100</f>
        <v>175.32209270346314</v>
      </c>
      <c r="I31" s="80">
        <v>42505</v>
      </c>
      <c r="J31" s="80">
        <v>102357</v>
      </c>
      <c r="K31" s="80">
        <f>SUM(L31:M31)</f>
        <v>78306</v>
      </c>
      <c r="L31" s="80">
        <v>21925</v>
      </c>
      <c r="M31" s="80">
        <v>56381</v>
      </c>
      <c r="N31" s="80">
        <v>120855</v>
      </c>
      <c r="O31" s="80">
        <v>82873</v>
      </c>
    </row>
    <row r="32" spans="1:15" s="80" customFormat="1" x14ac:dyDescent="0.25">
      <c r="A32" s="79" t="s">
        <v>265</v>
      </c>
      <c r="B32" s="79">
        <v>2007</v>
      </c>
      <c r="C32" s="80">
        <f>J32/J$4*100</f>
        <v>162.81981053038604</v>
      </c>
      <c r="D32" s="80">
        <f>I32/I$4*100</f>
        <v>190.36614880162386</v>
      </c>
      <c r="E32" s="80">
        <f>N32/N$4*100</f>
        <v>202.81172604691068</v>
      </c>
      <c r="F32" s="79">
        <v>2007</v>
      </c>
      <c r="G32" s="80">
        <f>K32/K$4*100</f>
        <v>218.90988854031167</v>
      </c>
      <c r="H32" s="80">
        <f>O32/O$4*100</f>
        <v>197.03188135987645</v>
      </c>
      <c r="I32" s="80">
        <v>48768</v>
      </c>
      <c r="J32" s="80">
        <v>101059</v>
      </c>
      <c r="K32" s="80">
        <f>SUM(L32:M32)</f>
        <v>85828</v>
      </c>
      <c r="L32" s="80">
        <v>28506</v>
      </c>
      <c r="M32" s="80">
        <v>57322</v>
      </c>
      <c r="N32" s="80">
        <v>125291</v>
      </c>
      <c r="O32" s="80">
        <v>93135</v>
      </c>
    </row>
    <row r="33" spans="1:15" s="80" customFormat="1" x14ac:dyDescent="0.25">
      <c r="A33" s="79" t="s">
        <v>264</v>
      </c>
      <c r="B33" s="79"/>
      <c r="C33" s="80">
        <f>J33/J$4*100</f>
        <v>163.78488109815041</v>
      </c>
      <c r="D33" s="80">
        <f>I33/I$4*100</f>
        <v>189.72597392458428</v>
      </c>
      <c r="E33" s="80">
        <f>N33/N$4*100</f>
        <v>202.54463635333536</v>
      </c>
      <c r="F33" s="79"/>
      <c r="G33" s="80">
        <f>K33/K$4*100</f>
        <v>234.52954829494735</v>
      </c>
      <c r="H33" s="80">
        <f>O33/O$4*100</f>
        <v>201.05989126065711</v>
      </c>
      <c r="I33" s="80">
        <v>48604</v>
      </c>
      <c r="J33" s="80">
        <v>101658</v>
      </c>
      <c r="K33" s="80">
        <f>SUM(L33:M33)</f>
        <v>91952</v>
      </c>
      <c r="L33" s="80">
        <v>28620</v>
      </c>
      <c r="M33" s="80">
        <v>63332</v>
      </c>
      <c r="N33" s="80">
        <v>125126</v>
      </c>
      <c r="O33" s="80">
        <v>95039</v>
      </c>
    </row>
    <row r="34" spans="1:15" s="80" customFormat="1" x14ac:dyDescent="0.25">
      <c r="A34" s="79" t="s">
        <v>263</v>
      </c>
      <c r="B34" s="79"/>
      <c r="C34" s="80">
        <f>J34/J$4*100</f>
        <v>165.51524134819874</v>
      </c>
      <c r="D34" s="80">
        <f>I34/I$4*100</f>
        <v>192.47794519478492</v>
      </c>
      <c r="E34" s="80">
        <f>N34/N$4*100</f>
        <v>206.34216617835114</v>
      </c>
      <c r="F34" s="79"/>
      <c r="G34" s="80">
        <f>K34/K$4*100</f>
        <v>240.95442140434105</v>
      </c>
      <c r="H34" s="80">
        <f>O34/O$4*100</f>
        <v>198.96549535636464</v>
      </c>
      <c r="I34" s="80">
        <v>49309</v>
      </c>
      <c r="J34" s="80">
        <v>102732</v>
      </c>
      <c r="K34" s="80">
        <f>SUM(L34:M34)</f>
        <v>94471</v>
      </c>
      <c r="L34" s="80">
        <v>25614</v>
      </c>
      <c r="M34" s="80">
        <v>68857</v>
      </c>
      <c r="N34" s="80">
        <v>127472</v>
      </c>
      <c r="O34" s="80">
        <v>94049</v>
      </c>
    </row>
    <row r="35" spans="1:15" s="80" customFormat="1" x14ac:dyDescent="0.25">
      <c r="A35" s="79" t="s">
        <v>262</v>
      </c>
      <c r="B35" s="79"/>
      <c r="C35" s="80">
        <f>J35/J$4*100</f>
        <v>166.25475285171103</v>
      </c>
      <c r="D35" s="80">
        <f>I35/I$4*100</f>
        <v>202.5567960028105</v>
      </c>
      <c r="E35" s="80">
        <f>N35/N$4*100</f>
        <v>202.97359858847145</v>
      </c>
      <c r="F35" s="79"/>
      <c r="G35" s="80">
        <f>K35/K$4*100</f>
        <v>263.93501160507054</v>
      </c>
      <c r="H35" s="80">
        <f>O35/O$4*100</f>
        <v>199.62554739892951</v>
      </c>
      <c r="I35" s="80">
        <v>51891</v>
      </c>
      <c r="J35" s="80">
        <v>103191</v>
      </c>
      <c r="K35" s="80">
        <f>SUM(L35:M35)</f>
        <v>103481</v>
      </c>
      <c r="L35" s="80">
        <v>33464</v>
      </c>
      <c r="M35" s="80">
        <v>70017</v>
      </c>
      <c r="N35" s="80">
        <v>125391</v>
      </c>
      <c r="O35" s="80">
        <v>94361</v>
      </c>
    </row>
    <row r="36" spans="1:15" s="80" customFormat="1" x14ac:dyDescent="0.25">
      <c r="A36" s="79" t="s">
        <v>261</v>
      </c>
      <c r="B36" s="79">
        <v>2008</v>
      </c>
      <c r="C36" s="80">
        <f>J36/J$4*100</f>
        <v>173.8528710446607</v>
      </c>
      <c r="D36" s="80">
        <f>I36/I$4*100</f>
        <v>207.85385275977828</v>
      </c>
      <c r="E36" s="80">
        <f>N36/N$4*100</f>
        <v>203.35885523738608</v>
      </c>
      <c r="F36" s="79">
        <v>2008</v>
      </c>
      <c r="G36" s="80">
        <f>K36/K$4*100</f>
        <v>301.88741806310099</v>
      </c>
      <c r="H36" s="80">
        <f>O36/O$4*100</f>
        <v>196.88802386341999</v>
      </c>
      <c r="I36" s="80">
        <v>53248</v>
      </c>
      <c r="J36" s="80">
        <v>107907</v>
      </c>
      <c r="K36" s="80">
        <f>SUM(L36:M36)</f>
        <v>118361</v>
      </c>
      <c r="L36" s="80">
        <v>38074</v>
      </c>
      <c r="M36" s="80">
        <v>80287</v>
      </c>
      <c r="N36" s="80">
        <v>125629</v>
      </c>
      <c r="O36" s="80">
        <v>93067</v>
      </c>
    </row>
    <row r="37" spans="1:15" s="80" customFormat="1" x14ac:dyDescent="0.25">
      <c r="A37" s="79" t="s">
        <v>260</v>
      </c>
      <c r="B37" s="79"/>
      <c r="C37" s="80">
        <f>J37/J$4*100</f>
        <v>176.4919120964104</v>
      </c>
      <c r="D37" s="80">
        <f>I37/I$4*100</f>
        <v>228.18721211648062</v>
      </c>
      <c r="E37" s="80">
        <f>N37/N$4*100</f>
        <v>211.23233565890217</v>
      </c>
      <c r="F37" s="79"/>
      <c r="G37" s="80">
        <f>K37/K$4*100</f>
        <v>312.12538577294873</v>
      </c>
      <c r="H37" s="80">
        <f>O37/O$4*100</f>
        <v>201.16143772874403</v>
      </c>
      <c r="I37" s="80">
        <v>58457</v>
      </c>
      <c r="J37" s="80">
        <v>109545</v>
      </c>
      <c r="K37" s="80">
        <f>SUM(L37:M37)</f>
        <v>122375</v>
      </c>
      <c r="L37" s="80">
        <v>38705</v>
      </c>
      <c r="M37" s="80">
        <v>83670</v>
      </c>
      <c r="N37" s="80">
        <v>130493</v>
      </c>
      <c r="O37" s="80">
        <v>95087</v>
      </c>
    </row>
    <row r="38" spans="1:15" s="80" customFormat="1" x14ac:dyDescent="0.25">
      <c r="A38" s="79" t="s">
        <v>259</v>
      </c>
      <c r="B38" s="79"/>
      <c r="C38" s="80">
        <f>J38/J$4*100</f>
        <v>179.62234968099503</v>
      </c>
      <c r="D38" s="80">
        <f>I38/I$4*100</f>
        <v>260.46529783745802</v>
      </c>
      <c r="E38" s="80">
        <f>N38/N$4*100</f>
        <v>207.58858474836913</v>
      </c>
      <c r="F38" s="79"/>
      <c r="G38" s="80">
        <f>K38/K$4*100</f>
        <v>345.51228097023488</v>
      </c>
      <c r="H38" s="80">
        <f>O38/O$4*100</f>
        <v>213.96898601620512</v>
      </c>
      <c r="I38" s="80">
        <v>66726</v>
      </c>
      <c r="J38" s="80">
        <v>111488</v>
      </c>
      <c r="K38" s="80">
        <f>SUM(L38:M38)</f>
        <v>135465</v>
      </c>
      <c r="L38" s="80">
        <v>45715</v>
      </c>
      <c r="M38" s="80">
        <v>89750</v>
      </c>
      <c r="N38" s="80">
        <v>128242</v>
      </c>
      <c r="O38" s="80">
        <v>101141</v>
      </c>
    </row>
    <row r="39" spans="1:15" s="80" customFormat="1" x14ac:dyDescent="0.25">
      <c r="A39" s="79" t="s">
        <v>258</v>
      </c>
      <c r="B39" s="79"/>
      <c r="C39" s="80">
        <f>J39/J$4*100</f>
        <v>178.610556164207</v>
      </c>
      <c r="D39" s="80">
        <f>I39/I$4*100</f>
        <v>277.01225700679208</v>
      </c>
      <c r="E39" s="80">
        <f>N39/N$4*100</f>
        <v>209.13284879485894</v>
      </c>
      <c r="F39" s="79"/>
      <c r="G39" s="80">
        <f>K39/K$4*100</f>
        <v>364.18751753513402</v>
      </c>
      <c r="H39" s="80">
        <f>O39/O$4*100</f>
        <v>214.6036514417483</v>
      </c>
      <c r="I39" s="80">
        <v>70965</v>
      </c>
      <c r="J39" s="80">
        <v>110860</v>
      </c>
      <c r="K39" s="80">
        <f>SUM(L39:M39)</f>
        <v>142787</v>
      </c>
      <c r="L39" s="80">
        <v>49994</v>
      </c>
      <c r="M39" s="80">
        <v>92793</v>
      </c>
      <c r="N39" s="80">
        <v>129196</v>
      </c>
      <c r="O39" s="80">
        <v>101441</v>
      </c>
    </row>
    <row r="40" spans="1:15" s="80" customFormat="1" x14ac:dyDescent="0.25">
      <c r="A40" s="79" t="s">
        <v>257</v>
      </c>
      <c r="B40" s="79">
        <v>2009</v>
      </c>
      <c r="C40" s="80">
        <f>J40/J$4*100</f>
        <v>135.11632403170717</v>
      </c>
      <c r="D40" s="80">
        <f>I40/I$4*100</f>
        <v>279.36216722616911</v>
      </c>
      <c r="E40" s="80">
        <f>N40/N$4*100</f>
        <v>192.64936788772519</v>
      </c>
      <c r="F40" s="79">
        <v>2009</v>
      </c>
      <c r="G40" s="80">
        <f>K40/K$4*100</f>
        <v>372.61713469533498</v>
      </c>
      <c r="H40" s="80">
        <f>O40/O$4*100</f>
        <v>200.50561678901607</v>
      </c>
      <c r="I40" s="80">
        <v>71567</v>
      </c>
      <c r="J40" s="80">
        <v>83864</v>
      </c>
      <c r="K40" s="80">
        <f>SUM(L40:M40)</f>
        <v>146092</v>
      </c>
      <c r="L40" s="80">
        <v>57108</v>
      </c>
      <c r="M40" s="80">
        <v>88984</v>
      </c>
      <c r="N40" s="80">
        <v>119013</v>
      </c>
      <c r="O40" s="80">
        <v>94777</v>
      </c>
    </row>
    <row r="41" spans="1:15" s="80" customFormat="1" x14ac:dyDescent="0.25">
      <c r="A41" s="79" t="s">
        <v>256</v>
      </c>
      <c r="B41" s="79"/>
      <c r="C41" s="80">
        <f>J41/J$4*100</f>
        <v>129.31784494425469</v>
      </c>
      <c r="D41" s="80">
        <f>I41/I$4*100</f>
        <v>271.16480599578421</v>
      </c>
      <c r="E41" s="80">
        <f>N41/N$4*100</f>
        <v>183.4193955679298</v>
      </c>
      <c r="F41" s="79"/>
      <c r="G41" s="80">
        <f>K41/K$4*100</f>
        <v>365.51636187415511</v>
      </c>
      <c r="H41" s="80">
        <f>O41/O$4*100</f>
        <v>190.9221688633142</v>
      </c>
      <c r="I41" s="80">
        <v>69467</v>
      </c>
      <c r="J41" s="80">
        <v>80265</v>
      </c>
      <c r="K41" s="80">
        <f>SUM(L41:M41)</f>
        <v>143308</v>
      </c>
      <c r="L41" s="80">
        <v>59737</v>
      </c>
      <c r="M41" s="80">
        <v>83571</v>
      </c>
      <c r="N41" s="80">
        <v>113311</v>
      </c>
      <c r="O41" s="80">
        <v>90247</v>
      </c>
    </row>
    <row r="42" spans="1:15" s="80" customFormat="1" x14ac:dyDescent="0.25">
      <c r="A42" s="79" t="s">
        <v>255</v>
      </c>
      <c r="B42" s="79"/>
      <c r="C42" s="80">
        <f>J42/J$4*100</f>
        <v>117.17793387897144</v>
      </c>
      <c r="D42" s="80">
        <f>I42/I$4*100</f>
        <v>250.10929814973846</v>
      </c>
      <c r="E42" s="80">
        <f>N42/N$4*100</f>
        <v>185.4233776324522</v>
      </c>
      <c r="F42" s="79"/>
      <c r="G42" s="80">
        <f>K42/K$4*100</f>
        <v>360.33106333052774</v>
      </c>
      <c r="H42" s="80">
        <f>O42/O$4*100</f>
        <v>186.90473671962599</v>
      </c>
      <c r="I42" s="80">
        <v>64073</v>
      </c>
      <c r="J42" s="80">
        <v>72730</v>
      </c>
      <c r="K42" s="80">
        <f>SUM(L42:M42)</f>
        <v>141275</v>
      </c>
      <c r="L42" s="80">
        <v>60306</v>
      </c>
      <c r="M42" s="80">
        <v>80969</v>
      </c>
      <c r="N42" s="80">
        <v>114549</v>
      </c>
      <c r="O42" s="80">
        <v>88348</v>
      </c>
    </row>
    <row r="43" spans="1:15" s="80" customFormat="1" x14ac:dyDescent="0.25">
      <c r="A43" s="79" t="s">
        <v>254</v>
      </c>
      <c r="B43" s="79"/>
      <c r="C43" s="80">
        <f>J43/J$4*100</f>
        <v>111.80801701359799</v>
      </c>
      <c r="D43" s="80">
        <f>I43/I$4*100</f>
        <v>229.40510578499493</v>
      </c>
      <c r="E43" s="80">
        <f>N43/N$4*100</f>
        <v>179.46323065218448</v>
      </c>
      <c r="F43" s="79"/>
      <c r="G43" s="80">
        <f>K43/K$4*100</f>
        <v>372.61968526028517</v>
      </c>
      <c r="H43" s="80">
        <f>O43/O$4*100</f>
        <v>197.99868835812055</v>
      </c>
      <c r="I43" s="80">
        <v>58769</v>
      </c>
      <c r="J43" s="80">
        <v>69397</v>
      </c>
      <c r="K43" s="80">
        <f>SUM(L43:M43)</f>
        <v>146093</v>
      </c>
      <c r="L43" s="80">
        <v>60413</v>
      </c>
      <c r="M43" s="80">
        <v>85680</v>
      </c>
      <c r="N43" s="80">
        <v>110867</v>
      </c>
      <c r="O43" s="80">
        <v>93592</v>
      </c>
    </row>
    <row r="44" spans="1:15" s="80" customFormat="1" x14ac:dyDescent="0.25">
      <c r="A44" s="79" t="s">
        <v>253</v>
      </c>
      <c r="B44" s="79">
        <v>2010</v>
      </c>
      <c r="C44" s="80">
        <f>J44/J$4*100</f>
        <v>123.45008700135335</v>
      </c>
      <c r="D44" s="80">
        <f>I44/I$4*100</f>
        <v>244.6600046842064</v>
      </c>
      <c r="E44" s="80">
        <f>N44/N$4*100</f>
        <v>172.55451057837058</v>
      </c>
      <c r="F44" s="79">
        <v>2010</v>
      </c>
      <c r="G44" s="80">
        <f>K44/K$4*100</f>
        <v>351.46019843395311</v>
      </c>
      <c r="H44" s="80">
        <f>O44/O$4*100</f>
        <v>177.5561150013751</v>
      </c>
      <c r="I44" s="80">
        <v>62677</v>
      </c>
      <c r="J44" s="80">
        <v>76623</v>
      </c>
      <c r="K44" s="80">
        <f>SUM(L44:M44)</f>
        <v>137797</v>
      </c>
      <c r="L44" s="80">
        <v>50845</v>
      </c>
      <c r="M44" s="80">
        <v>86952</v>
      </c>
      <c r="N44" s="80">
        <v>106599</v>
      </c>
      <c r="O44" s="80">
        <v>83929</v>
      </c>
    </row>
    <row r="45" spans="1:15" s="80" customFormat="1" x14ac:dyDescent="0.25">
      <c r="A45" s="79" t="s">
        <v>252</v>
      </c>
      <c r="B45" s="79"/>
      <c r="C45" s="80">
        <f>J45/J$4*100</f>
        <v>129.33556744216023</v>
      </c>
      <c r="D45" s="80">
        <f>I45/I$4*100</f>
        <v>245.71004762276525</v>
      </c>
      <c r="E45" s="80">
        <f>N45/N$4*100</f>
        <v>166.81774770545672</v>
      </c>
      <c r="F45" s="79"/>
      <c r="G45" s="80">
        <f>K45/K$4*100</f>
        <v>359.06088198535974</v>
      </c>
      <c r="H45" s="80">
        <f>O45/O$4*100</f>
        <v>183.04597093232351</v>
      </c>
      <c r="I45" s="80">
        <v>62946</v>
      </c>
      <c r="J45" s="80">
        <v>80276</v>
      </c>
      <c r="K45" s="80">
        <f>SUM(L45:M45)</f>
        <v>140777</v>
      </c>
      <c r="L45" s="80">
        <v>58771</v>
      </c>
      <c r="M45" s="80">
        <v>82006</v>
      </c>
      <c r="N45" s="80">
        <v>103055</v>
      </c>
      <c r="O45" s="80">
        <v>86524</v>
      </c>
    </row>
    <row r="46" spans="1:15" s="80" customFormat="1" x14ac:dyDescent="0.25">
      <c r="A46" s="79" t="s">
        <v>251</v>
      </c>
      <c r="B46" s="79"/>
      <c r="C46" s="80">
        <f>J46/J$4*100</f>
        <v>134.46381388154927</v>
      </c>
      <c r="D46" s="80">
        <f>I46/I$4*100</f>
        <v>250.23030681552032</v>
      </c>
      <c r="E46" s="80">
        <f>N46/N$4*100</f>
        <v>161.4856661864448</v>
      </c>
      <c r="F46" s="79"/>
      <c r="G46" s="80">
        <f>K46/K$4*100</f>
        <v>376.94289285076644</v>
      </c>
      <c r="H46" s="80">
        <f>O46/O$4*100</f>
        <v>180.64482007235185</v>
      </c>
      <c r="I46" s="80">
        <v>64104</v>
      </c>
      <c r="J46" s="80">
        <v>83459</v>
      </c>
      <c r="K46" s="80">
        <f>SUM(L46:M46)</f>
        <v>147788</v>
      </c>
      <c r="L46" s="80">
        <v>65895</v>
      </c>
      <c r="M46" s="80">
        <v>81893</v>
      </c>
      <c r="N46" s="80">
        <v>99761</v>
      </c>
      <c r="O46" s="80">
        <v>85389</v>
      </c>
    </row>
    <row r="47" spans="1:15" s="80" customFormat="1" x14ac:dyDescent="0.25">
      <c r="A47" s="79" t="s">
        <v>250</v>
      </c>
      <c r="B47" s="79"/>
      <c r="C47" s="80">
        <f>J47/J$4*100</f>
        <v>138.84449313655992</v>
      </c>
      <c r="D47" s="80">
        <f>I47/I$4*100</f>
        <v>251.73315637442423</v>
      </c>
      <c r="E47" s="80">
        <f>N47/N$4*100</f>
        <v>156.19081535199183</v>
      </c>
      <c r="F47" s="79"/>
      <c r="G47" s="80">
        <f>K47/K$4*100</f>
        <v>363.01170709312112</v>
      </c>
      <c r="H47" s="80">
        <f>O47/O$4*100</f>
        <v>179.36279591275465</v>
      </c>
      <c r="I47" s="80">
        <v>64489</v>
      </c>
      <c r="J47" s="80">
        <v>86178</v>
      </c>
      <c r="K47" s="80">
        <f>SUM(L47:M47)</f>
        <v>142326</v>
      </c>
      <c r="L47" s="80">
        <v>58280</v>
      </c>
      <c r="M47" s="80">
        <v>84046</v>
      </c>
      <c r="N47" s="80">
        <v>96490</v>
      </c>
      <c r="O47" s="80">
        <v>84783</v>
      </c>
    </row>
    <row r="48" spans="1:15" s="80" customFormat="1" x14ac:dyDescent="0.25">
      <c r="A48" s="79" t="s">
        <v>249</v>
      </c>
      <c r="B48" s="79">
        <v>2011</v>
      </c>
      <c r="C48" s="80">
        <f>J48/J$4*100</f>
        <v>151.06818328285107</v>
      </c>
      <c r="D48" s="80">
        <f>I48/I$4*100</f>
        <v>251.48333203216487</v>
      </c>
      <c r="E48" s="80">
        <f>N48/N$4*100</f>
        <v>151.57582919209415</v>
      </c>
      <c r="F48" s="79">
        <v>2011</v>
      </c>
      <c r="G48" s="80">
        <f>K48/K$4*100</f>
        <v>364.80475425306707</v>
      </c>
      <c r="H48" s="80">
        <f>O48/O$4*100</f>
        <v>187.17764285260955</v>
      </c>
      <c r="I48" s="80">
        <v>64425</v>
      </c>
      <c r="J48" s="80">
        <v>93765</v>
      </c>
      <c r="K48" s="80">
        <f>SUM(L48:M48)</f>
        <v>143029</v>
      </c>
      <c r="L48" s="80">
        <v>52157</v>
      </c>
      <c r="M48" s="80">
        <v>90872</v>
      </c>
      <c r="N48" s="80">
        <v>93639</v>
      </c>
      <c r="O48" s="80">
        <v>88477</v>
      </c>
    </row>
    <row r="49" spans="1:15" s="80" customFormat="1" x14ac:dyDescent="0.25">
      <c r="A49" s="79" t="s">
        <v>248</v>
      </c>
      <c r="B49" s="79"/>
      <c r="C49" s="80">
        <f>J49/J$4*100</f>
        <v>145.09086808017014</v>
      </c>
      <c r="D49" s="80">
        <f>I49/I$4*100</f>
        <v>259.44257943633386</v>
      </c>
      <c r="E49" s="80">
        <f>N49/N$4*100</f>
        <v>157.36601000372309</v>
      </c>
      <c r="F49" s="79"/>
      <c r="G49" s="80">
        <f>K49/K$4*100</f>
        <v>376.30525161323231</v>
      </c>
      <c r="H49" s="80">
        <f>O49/O$4*100</f>
        <v>191.07237301402611</v>
      </c>
      <c r="I49" s="80">
        <v>66464</v>
      </c>
      <c r="J49" s="80">
        <v>90055</v>
      </c>
      <c r="K49" s="80">
        <f>SUM(L49:M49)</f>
        <v>147538</v>
      </c>
      <c r="L49" s="80">
        <v>56548</v>
      </c>
      <c r="M49" s="80">
        <v>90990</v>
      </c>
      <c r="N49" s="80">
        <v>97216</v>
      </c>
      <c r="O49" s="80">
        <v>90318</v>
      </c>
    </row>
    <row r="50" spans="1:15" s="80" customFormat="1" x14ac:dyDescent="0.25">
      <c r="A50" s="79" t="s">
        <v>247</v>
      </c>
      <c r="B50" s="79"/>
      <c r="C50" s="80">
        <f>J50/J$4*100</f>
        <v>139.78700779789907</v>
      </c>
      <c r="D50" s="80">
        <f>I50/I$4*100</f>
        <v>258.0529315325162</v>
      </c>
      <c r="E50" s="80">
        <f>N50/N$4*100</f>
        <v>165.84165627984524</v>
      </c>
      <c r="F50" s="79"/>
      <c r="G50" s="80">
        <f>K50/K$4*100</f>
        <v>392.41206927334406</v>
      </c>
      <c r="H50" s="80">
        <f>O50/O$4*100</f>
        <v>193.31062641477502</v>
      </c>
      <c r="I50" s="80">
        <v>66108</v>
      </c>
      <c r="J50" s="80">
        <v>86763</v>
      </c>
      <c r="K50" s="80">
        <f>SUM(L50:M50)</f>
        <v>153853</v>
      </c>
      <c r="L50" s="80">
        <v>61895</v>
      </c>
      <c r="M50" s="80">
        <v>91958</v>
      </c>
      <c r="N50" s="80">
        <v>102452</v>
      </c>
      <c r="O50" s="80">
        <v>91376</v>
      </c>
    </row>
    <row r="51" spans="1:15" s="80" customFormat="1" x14ac:dyDescent="0.25">
      <c r="A51" s="79" t="s">
        <v>246</v>
      </c>
      <c r="B51" s="79"/>
      <c r="C51" s="80">
        <f>J51/J$4*100</f>
        <v>152.58909583037959</v>
      </c>
      <c r="D51" s="80">
        <f>I51/I$4*100</f>
        <v>260.81661331876023</v>
      </c>
      <c r="E51" s="80">
        <f>N51/N$4*100</f>
        <v>164.33462291791443</v>
      </c>
      <c r="F51" s="79"/>
      <c r="G51" s="80">
        <f>K51/K$4*100</f>
        <v>381.67419083326956</v>
      </c>
      <c r="H51" s="80">
        <f>O51/O$4*100</f>
        <v>200.65793649114642</v>
      </c>
      <c r="I51" s="80">
        <v>66816</v>
      </c>
      <c r="J51" s="80">
        <v>94709</v>
      </c>
      <c r="K51" s="80">
        <f>SUM(L51:M51)</f>
        <v>149643</v>
      </c>
      <c r="L51" s="80">
        <v>59224</v>
      </c>
      <c r="M51" s="80">
        <v>90419</v>
      </c>
      <c r="N51" s="80">
        <v>101521</v>
      </c>
      <c r="O51" s="80">
        <v>94849</v>
      </c>
    </row>
    <row r="52" spans="1:15" s="80" customFormat="1" x14ac:dyDescent="0.25">
      <c r="A52" s="79" t="s">
        <v>245</v>
      </c>
      <c r="B52" s="79">
        <v>2012</v>
      </c>
      <c r="C52" s="80">
        <f>J52/J$4*100</f>
        <v>137.24785718888961</v>
      </c>
      <c r="D52" s="80">
        <f>I52/I$4*100</f>
        <v>256.63986259661175</v>
      </c>
      <c r="E52" s="80">
        <f>N52/N$4*100</f>
        <v>152.82386648752774</v>
      </c>
      <c r="F52" s="79">
        <v>2012</v>
      </c>
      <c r="G52" s="80">
        <f>K52/K$4*100</f>
        <v>417.49942612288623</v>
      </c>
      <c r="H52" s="80">
        <f>O52/O$4*100</f>
        <v>197.85906196450105</v>
      </c>
      <c r="I52" s="80">
        <v>65746</v>
      </c>
      <c r="J52" s="80">
        <v>85187</v>
      </c>
      <c r="K52" s="80">
        <f>SUM(L52:M52)</f>
        <v>163689</v>
      </c>
      <c r="L52" s="80">
        <v>60196</v>
      </c>
      <c r="M52" s="80">
        <v>103493</v>
      </c>
      <c r="N52" s="80">
        <v>94410</v>
      </c>
      <c r="O52" s="80">
        <v>93526</v>
      </c>
    </row>
    <row r="53" spans="1:15" s="80" customFormat="1" x14ac:dyDescent="0.25">
      <c r="A53" s="79" t="s">
        <v>244</v>
      </c>
      <c r="B53" s="79"/>
      <c r="C53" s="80">
        <f>J53/J$4*100</f>
        <v>138.74782496616612</v>
      </c>
      <c r="D53" s="80">
        <f>I53/I$4*100</f>
        <v>255.1682410804903</v>
      </c>
      <c r="E53" s="80">
        <f>N53/N$4*100</f>
        <v>155.4704825420464</v>
      </c>
      <c r="F53" s="79"/>
      <c r="G53" s="80">
        <f>K53/K$4*100</f>
        <v>427.14821332925243</v>
      </c>
      <c r="H53" s="80">
        <f>O53/O$4*100</f>
        <v>201.5401214326514</v>
      </c>
      <c r="I53" s="80">
        <v>65369</v>
      </c>
      <c r="J53" s="80">
        <v>86118</v>
      </c>
      <c r="K53" s="80">
        <f>SUM(L53:M53)</f>
        <v>167472</v>
      </c>
      <c r="L53" s="80">
        <v>62535</v>
      </c>
      <c r="M53" s="80">
        <v>104937</v>
      </c>
      <c r="N53" s="80">
        <v>96045</v>
      </c>
      <c r="O53" s="80">
        <v>95266</v>
      </c>
    </row>
    <row r="54" spans="1:15" s="80" customFormat="1" x14ac:dyDescent="0.25">
      <c r="A54" s="79" t="s">
        <v>243</v>
      </c>
      <c r="B54" s="79"/>
      <c r="C54" s="80">
        <f>J54/J$4*100</f>
        <v>140.23168138171039</v>
      </c>
      <c r="D54" s="80">
        <f>I54/I$4*100</f>
        <v>254.27824186119133</v>
      </c>
      <c r="E54" s="80">
        <f>N54/N$4*100</f>
        <v>160.59212975702931</v>
      </c>
      <c r="F54" s="79"/>
      <c r="G54" s="80">
        <f>K54/K$4*100</f>
        <v>445.72397786109627</v>
      </c>
      <c r="H54" s="80">
        <f>O54/O$4*100</f>
        <v>196.23854957794748</v>
      </c>
      <c r="I54" s="80">
        <v>65141</v>
      </c>
      <c r="J54" s="80">
        <v>87039</v>
      </c>
      <c r="K54" s="80">
        <f>SUM(L54:M54)</f>
        <v>174755</v>
      </c>
      <c r="L54" s="80">
        <v>68562</v>
      </c>
      <c r="M54" s="80">
        <v>106193</v>
      </c>
      <c r="N54" s="80">
        <v>99209</v>
      </c>
      <c r="O54" s="80">
        <v>92760</v>
      </c>
    </row>
    <row r="55" spans="1:15" s="80" customFormat="1" x14ac:dyDescent="0.25">
      <c r="A55" s="79" t="s">
        <v>242</v>
      </c>
      <c r="B55" s="79"/>
      <c r="C55" s="80">
        <f>J55/J$4*100</f>
        <v>139.56950441451312</v>
      </c>
      <c r="D55" s="80">
        <f>I55/I$4*100</f>
        <v>255.66398625966116</v>
      </c>
      <c r="E55" s="80">
        <f>N55/N$4*100</f>
        <v>158.44731858134904</v>
      </c>
      <c r="F55" s="79"/>
      <c r="G55" s="80">
        <f>K55/K$4*100</f>
        <v>423.59782691866252</v>
      </c>
      <c r="H55" s="80">
        <f>O55/O$4*100</f>
        <v>192.12591762042777</v>
      </c>
      <c r="I55" s="80">
        <v>65496</v>
      </c>
      <c r="J55" s="80">
        <v>86628</v>
      </c>
      <c r="K55" s="80">
        <f>SUM(L55:M55)</f>
        <v>166080</v>
      </c>
      <c r="L55" s="80">
        <v>62536</v>
      </c>
      <c r="M55" s="80">
        <v>103544</v>
      </c>
      <c r="N55" s="80">
        <v>97884</v>
      </c>
      <c r="O55" s="80">
        <v>90816</v>
      </c>
    </row>
    <row r="56" spans="1:15" s="80" customFormat="1" x14ac:dyDescent="0.25">
      <c r="A56" s="79" t="s">
        <v>241</v>
      </c>
      <c r="B56" s="79">
        <v>2013</v>
      </c>
      <c r="C56" s="80">
        <f>J56/J$4*100</f>
        <v>141.44164464780565</v>
      </c>
      <c r="D56" s="80">
        <f>I56/I$4*100</f>
        <v>264.4039347333906</v>
      </c>
      <c r="E56" s="80">
        <f>N56/N$4*100</f>
        <v>163.118960130793</v>
      </c>
      <c r="F56" s="79">
        <v>2013</v>
      </c>
      <c r="G56" s="80">
        <f>K56/K$4*100</f>
        <v>413.88017445864261</v>
      </c>
      <c r="H56" s="80">
        <f>O56/O$4*100</f>
        <v>223.50800736211895</v>
      </c>
      <c r="I56" s="80">
        <v>67735</v>
      </c>
      <c r="J56" s="80">
        <v>87790</v>
      </c>
      <c r="K56" s="80">
        <f>SUM(L56:M56)</f>
        <v>162270</v>
      </c>
      <c r="L56" s="80">
        <v>59956</v>
      </c>
      <c r="M56" s="80">
        <v>102314</v>
      </c>
      <c r="N56" s="80">
        <v>100770</v>
      </c>
      <c r="O56" s="80">
        <v>105650</v>
      </c>
    </row>
    <row r="57" spans="1:15" s="80" customFormat="1" x14ac:dyDescent="0.25">
      <c r="A57" s="79" t="s">
        <v>240</v>
      </c>
      <c r="B57" s="79"/>
      <c r="C57" s="80">
        <f>J57/J$4*100</f>
        <v>139.49700328671778</v>
      </c>
      <c r="D57" s="80">
        <f>I57/I$4*100</f>
        <v>251.63166523538138</v>
      </c>
      <c r="E57" s="80">
        <f>N57/N$4*100</f>
        <v>145.93457111870114</v>
      </c>
      <c r="F57" s="79"/>
      <c r="G57" s="80">
        <f>K57/K$4*100</f>
        <v>468.16894942229703</v>
      </c>
      <c r="H57" s="80">
        <f>O57/O$4*100</f>
        <v>232.75508261228288</v>
      </c>
      <c r="I57" s="80">
        <v>64463</v>
      </c>
      <c r="J57" s="80">
        <v>86583</v>
      </c>
      <c r="K57" s="80">
        <f>SUM(L57:M57)</f>
        <v>183555</v>
      </c>
      <c r="L57" s="80">
        <v>82464</v>
      </c>
      <c r="M57" s="80">
        <v>101091</v>
      </c>
      <c r="N57" s="80">
        <v>90154</v>
      </c>
      <c r="O57" s="80">
        <v>110021</v>
      </c>
    </row>
    <row r="58" spans="1:15" s="80" customFormat="1" x14ac:dyDescent="0.25">
      <c r="A58" s="79" t="s">
        <v>239</v>
      </c>
      <c r="B58" s="79"/>
      <c r="C58" s="80">
        <f>J58/J$4*100</f>
        <v>140.43790681188375</v>
      </c>
      <c r="D58" s="80">
        <f>I58/I$4*100</f>
        <v>261.41775314232183</v>
      </c>
      <c r="E58" s="80">
        <f>N58/N$4*100</f>
        <v>153.32729009178172</v>
      </c>
      <c r="F58" s="79"/>
      <c r="G58" s="80">
        <f>K58/K$4*100</f>
        <v>489.06062692886474</v>
      </c>
      <c r="H58" s="80">
        <f>O58/O$4*100</f>
        <v>234.6209989633798</v>
      </c>
      <c r="I58" s="80">
        <v>66970</v>
      </c>
      <c r="J58" s="80">
        <v>87167</v>
      </c>
      <c r="K58" s="80">
        <f>SUM(L58:M58)</f>
        <v>191746</v>
      </c>
      <c r="L58" s="80">
        <v>89463</v>
      </c>
      <c r="M58" s="80">
        <v>102283</v>
      </c>
      <c r="N58" s="80">
        <v>94721</v>
      </c>
      <c r="O58" s="80">
        <v>110903</v>
      </c>
    </row>
    <row r="59" spans="1:15" s="80" customFormat="1" x14ac:dyDescent="0.25">
      <c r="A59" s="79" t="s">
        <v>238</v>
      </c>
      <c r="B59" s="79"/>
      <c r="C59" s="80">
        <f>J59/J$4*100</f>
        <v>139.83373074692273</v>
      </c>
      <c r="D59" s="80">
        <f>I59/I$4*100</f>
        <v>254.36411897884298</v>
      </c>
      <c r="E59" s="80">
        <f>N59/N$4*100</f>
        <v>158.36152613432185</v>
      </c>
      <c r="F59" s="79"/>
      <c r="G59" s="80">
        <f>K59/K$4*100</f>
        <v>508.07253806718188</v>
      </c>
      <c r="H59" s="80">
        <f>O59/O$4*100</f>
        <v>244.78199242632593</v>
      </c>
      <c r="I59" s="80">
        <v>65163</v>
      </c>
      <c r="J59" s="80">
        <v>86792</v>
      </c>
      <c r="K59" s="80">
        <f>SUM(L59:M59)</f>
        <v>199200</v>
      </c>
      <c r="L59" s="80">
        <v>94917</v>
      </c>
      <c r="M59" s="80">
        <v>104283</v>
      </c>
      <c r="N59" s="80">
        <v>97831</v>
      </c>
      <c r="O59" s="80">
        <v>115706</v>
      </c>
    </row>
    <row r="60" spans="1:15" s="80" customFormat="1" x14ac:dyDescent="0.25">
      <c r="A60" s="79" t="s">
        <v>237</v>
      </c>
      <c r="B60" s="79">
        <v>2014</v>
      </c>
      <c r="C60" s="80">
        <f>J60/J$4*100</f>
        <v>132.10833279628795</v>
      </c>
      <c r="D60" s="80">
        <f>I60/I$4*100</f>
        <v>255.50003903505348</v>
      </c>
      <c r="E60" s="80">
        <f>N60/N$4*100</f>
        <v>145.48294672774657</v>
      </c>
      <c r="F60" s="79">
        <v>2014</v>
      </c>
      <c r="G60" s="80">
        <f>K60/K$4*100</f>
        <v>487.92307496110385</v>
      </c>
      <c r="H60" s="80">
        <f>O60/O$4*100</f>
        <v>250.46224798493725</v>
      </c>
      <c r="I60" s="80">
        <v>65454</v>
      </c>
      <c r="J60" s="80">
        <v>81997</v>
      </c>
      <c r="K60" s="80">
        <f>SUM(L60:M60)</f>
        <v>191300</v>
      </c>
      <c r="L60" s="80">
        <v>81095</v>
      </c>
      <c r="M60" s="80">
        <v>110205</v>
      </c>
      <c r="N60" s="80">
        <v>89875</v>
      </c>
      <c r="O60" s="80">
        <v>118391</v>
      </c>
    </row>
    <row r="61" spans="1:15" s="80" customFormat="1" x14ac:dyDescent="0.25">
      <c r="A61" s="79" t="s">
        <v>236</v>
      </c>
      <c r="B61" s="79"/>
      <c r="C61" s="80">
        <f>J61/J$4*100</f>
        <v>134.74092930334473</v>
      </c>
      <c r="D61" s="80">
        <f>I61/I$4*100</f>
        <v>268.29572956514949</v>
      </c>
      <c r="E61" s="80">
        <f>N61/N$4*100</f>
        <v>147.21012674620005</v>
      </c>
      <c r="F61" s="79"/>
      <c r="G61" s="80">
        <f>K61/K$4*100</f>
        <v>501.27273191011807</v>
      </c>
      <c r="H61" s="80">
        <f>O61/O$4*100</f>
        <v>253.48325541052276</v>
      </c>
      <c r="I61" s="80">
        <v>68732</v>
      </c>
      <c r="J61" s="80">
        <v>83631</v>
      </c>
      <c r="K61" s="80">
        <f>SUM(L61:M61)</f>
        <v>196534</v>
      </c>
      <c r="L61" s="80">
        <v>89602</v>
      </c>
      <c r="M61" s="80">
        <v>106932</v>
      </c>
      <c r="N61" s="80">
        <v>90942</v>
      </c>
      <c r="O61" s="80">
        <v>119819</v>
      </c>
    </row>
    <row r="62" spans="1:15" s="80" customFormat="1" x14ac:dyDescent="0.25">
      <c r="A62" s="79" t="s">
        <v>235</v>
      </c>
      <c r="B62" s="79"/>
      <c r="C62" s="80">
        <f>J62/J$4*100</f>
        <v>137.36385899336213</v>
      </c>
      <c r="D62" s="80">
        <f>I62/I$4*100</f>
        <v>263.62323366383015</v>
      </c>
      <c r="E62" s="80">
        <f>N62/N$4*100</f>
        <v>149.90368583777135</v>
      </c>
      <c r="F62" s="79"/>
      <c r="G62" s="80">
        <f>K62/K$4*100</f>
        <v>503.08108245976484</v>
      </c>
      <c r="H62" s="80">
        <f>O62/O$4*100</f>
        <v>238.5305379847257</v>
      </c>
      <c r="I62" s="80">
        <v>67535</v>
      </c>
      <c r="J62" s="80">
        <v>85259</v>
      </c>
      <c r="K62" s="80">
        <f>SUM(L62:M62)</f>
        <v>197243</v>
      </c>
      <c r="L62" s="80">
        <v>88301</v>
      </c>
      <c r="M62" s="80">
        <v>108942</v>
      </c>
      <c r="N62" s="80">
        <v>92606</v>
      </c>
      <c r="O62" s="80">
        <v>112751</v>
      </c>
    </row>
    <row r="63" spans="1:15" s="80" customFormat="1" x14ac:dyDescent="0.25">
      <c r="A63" s="79" t="s">
        <v>234</v>
      </c>
      <c r="B63" s="79"/>
      <c r="C63" s="80">
        <f>J63/J$4*100</f>
        <v>140.25262615196237</v>
      </c>
      <c r="D63" s="80">
        <f>I63/I$4*100</f>
        <v>257.52205480521508</v>
      </c>
      <c r="E63" s="80">
        <f>N63/N$4*100</f>
        <v>153.57819253120093</v>
      </c>
      <c r="F63" s="79"/>
      <c r="G63" s="80">
        <f>K63/K$4*100</f>
        <v>500.98706863570283</v>
      </c>
      <c r="H63" s="80">
        <f>O63/O$4*100</f>
        <v>245.40396454335826</v>
      </c>
      <c r="I63" s="80">
        <v>65972</v>
      </c>
      <c r="J63" s="80">
        <v>87052</v>
      </c>
      <c r="K63" s="80">
        <f>SUM(L63:M63)</f>
        <v>196422</v>
      </c>
      <c r="L63" s="80">
        <v>88686</v>
      </c>
      <c r="M63" s="80">
        <v>107736</v>
      </c>
      <c r="N63" s="80">
        <v>94876</v>
      </c>
      <c r="O63" s="80">
        <v>116000</v>
      </c>
    </row>
    <row r="64" spans="1:15" s="80" customFormat="1" x14ac:dyDescent="0.25">
      <c r="A64" s="79" t="s">
        <v>233</v>
      </c>
      <c r="B64" s="79">
        <v>2015</v>
      </c>
      <c r="C64" s="80">
        <f>J64/J$4*100</f>
        <v>137.93259006251208</v>
      </c>
      <c r="D64" s="80">
        <f>I64/I$4*100</f>
        <v>295.37044265750643</v>
      </c>
      <c r="E64" s="80">
        <f>N64/N$4*100</f>
        <v>145.38258575197889</v>
      </c>
      <c r="F64" s="79">
        <v>2015</v>
      </c>
      <c r="G64" s="80">
        <f>K64/K$4*100</f>
        <v>496.67661386997219</v>
      </c>
      <c r="H64" s="80">
        <f>O64/O$4*100</f>
        <v>256.29905434851594</v>
      </c>
      <c r="I64" s="80">
        <v>75668</v>
      </c>
      <c r="J64" s="80">
        <v>85612</v>
      </c>
      <c r="K64" s="80">
        <f>SUM(L64:M64)</f>
        <v>194732</v>
      </c>
      <c r="L64" s="80">
        <v>82667</v>
      </c>
      <c r="M64" s="80">
        <v>112065</v>
      </c>
      <c r="N64" s="80">
        <v>89813</v>
      </c>
      <c r="O64" s="80">
        <v>121150</v>
      </c>
    </row>
    <row r="65" spans="1:15" s="80" customFormat="1" x14ac:dyDescent="0.25">
      <c r="A65" s="79" t="s">
        <v>232</v>
      </c>
      <c r="B65" s="79"/>
      <c r="C65" s="80">
        <f>J65/J$4*100</f>
        <v>135.13565766578591</v>
      </c>
      <c r="D65" s="80">
        <f>I65/I$4*100</f>
        <v>262.9323132172691</v>
      </c>
      <c r="E65" s="80">
        <f>N65/N$4*100</f>
        <v>148.84989559221069</v>
      </c>
      <c r="F65" s="79"/>
      <c r="G65" s="80">
        <f>K65/K$4*100</f>
        <v>511.33981176830667</v>
      </c>
      <c r="H65" s="80">
        <f>O65/O$4*100</f>
        <v>274.20085045167025</v>
      </c>
      <c r="I65" s="80">
        <v>67358</v>
      </c>
      <c r="J65" s="80">
        <v>83876</v>
      </c>
      <c r="K65" s="80">
        <f>SUM(L65:M65)</f>
        <v>200481</v>
      </c>
      <c r="L65" s="80">
        <v>87110</v>
      </c>
      <c r="M65" s="80">
        <v>113371</v>
      </c>
      <c r="N65" s="80">
        <v>91955</v>
      </c>
      <c r="O65" s="80">
        <v>129612</v>
      </c>
    </row>
    <row r="66" spans="1:15" s="80" customFormat="1" x14ac:dyDescent="0.25">
      <c r="A66" s="79" t="s">
        <v>231</v>
      </c>
      <c r="B66" s="79"/>
      <c r="C66" s="80">
        <f>J66/J$4*100</f>
        <v>136.14261777405426</v>
      </c>
      <c r="D66" s="80">
        <f>I66/I$4*100</f>
        <v>243.51237411195251</v>
      </c>
      <c r="E66" s="80">
        <f>N66/N$4*100</f>
        <v>155.03018922900108</v>
      </c>
      <c r="F66" s="79"/>
      <c r="G66" s="80">
        <f>K66/K$4*100</f>
        <v>515.47937868237818</v>
      </c>
      <c r="H66" s="80">
        <f>O66/O$4*100</f>
        <v>292.73308087753071</v>
      </c>
      <c r="I66" s="80">
        <v>62383</v>
      </c>
      <c r="J66" s="80">
        <v>84501</v>
      </c>
      <c r="K66" s="80">
        <f>SUM(L66:M66)</f>
        <v>202104</v>
      </c>
      <c r="L66" s="80">
        <v>90467</v>
      </c>
      <c r="M66" s="80">
        <v>111637</v>
      </c>
      <c r="N66" s="80">
        <v>95773</v>
      </c>
      <c r="O66" s="80">
        <v>138372</v>
      </c>
    </row>
    <row r="67" spans="1:15" s="80" customFormat="1" x14ac:dyDescent="0.25">
      <c r="A67" s="79" t="s">
        <v>230</v>
      </c>
      <c r="B67" s="79"/>
      <c r="C67" s="80">
        <f>J67/J$4*100</f>
        <v>133.92891667203713</v>
      </c>
      <c r="D67" s="80">
        <f>I67/I$4*100</f>
        <v>231.30220938402687</v>
      </c>
      <c r="E67" s="80">
        <f>N67/N$4*100</f>
        <v>151.52402997879472</v>
      </c>
      <c r="F67" s="79"/>
      <c r="G67" s="80">
        <f>K67/K$4*100</f>
        <v>538.45996888310765</v>
      </c>
      <c r="H67" s="80">
        <f>O67/O$4*100</f>
        <v>286.80530580295755</v>
      </c>
      <c r="I67" s="80">
        <v>59255</v>
      </c>
      <c r="J67" s="80">
        <v>83127</v>
      </c>
      <c r="K67" s="80">
        <f>SUM(L67:M67)</f>
        <v>211114</v>
      </c>
      <c r="L67" s="80">
        <v>94607</v>
      </c>
      <c r="M67" s="80">
        <v>116507</v>
      </c>
      <c r="N67" s="80">
        <v>93607</v>
      </c>
      <c r="O67" s="80">
        <v>135570</v>
      </c>
    </row>
    <row r="68" spans="1:15" s="80" customFormat="1" x14ac:dyDescent="0.25">
      <c r="A68" s="79" t="s">
        <v>229</v>
      </c>
      <c r="B68" s="79">
        <v>2016</v>
      </c>
      <c r="C68" s="80">
        <f>J68/J$4*100</f>
        <v>123.222916800928</v>
      </c>
      <c r="D68" s="80">
        <f>I68/I$4*100</f>
        <v>284.60457490826758</v>
      </c>
      <c r="E68" s="80">
        <f>N68/N$4*100</f>
        <v>140.09906599543521</v>
      </c>
      <c r="F68" s="79">
        <v>2016</v>
      </c>
      <c r="G68" s="80">
        <f>K68/K$4*100</f>
        <v>501.91802484250258</v>
      </c>
      <c r="H68" s="80">
        <f>O68/O$4*100</f>
        <v>276.85798303327761</v>
      </c>
      <c r="I68" s="80">
        <v>72910</v>
      </c>
      <c r="J68" s="80">
        <v>76482</v>
      </c>
      <c r="K68" s="80">
        <f>SUM(L68:M68)</f>
        <v>196787</v>
      </c>
      <c r="L68" s="80">
        <v>93487</v>
      </c>
      <c r="M68" s="80">
        <v>103300</v>
      </c>
      <c r="N68" s="80">
        <v>86549</v>
      </c>
      <c r="O68" s="80">
        <v>130868</v>
      </c>
    </row>
    <row r="69" spans="1:15" s="80" customFormat="1" x14ac:dyDescent="0.25">
      <c r="A69" s="79" t="s">
        <v>228</v>
      </c>
      <c r="B69" s="79"/>
      <c r="C69" s="80">
        <f>J69/J$4*100</f>
        <v>123.50647676741637</v>
      </c>
      <c r="D69" s="80">
        <f>I69/I$4*100</f>
        <v>260.47310484815364</v>
      </c>
      <c r="E69" s="80">
        <f>N69/N$4*100</f>
        <v>139.98899266717387</v>
      </c>
      <c r="F69" s="79"/>
      <c r="G69" s="80">
        <f>K69/K$4*100</f>
        <v>505.62654628000104</v>
      </c>
      <c r="H69" s="80">
        <f>O69/O$4*100</f>
        <v>272.40474729738304</v>
      </c>
      <c r="I69" s="80">
        <v>66728</v>
      </c>
      <c r="J69" s="80">
        <v>76658</v>
      </c>
      <c r="K69" s="80">
        <f>SUM(L69:M69)</f>
        <v>198241</v>
      </c>
      <c r="L69" s="80">
        <v>92732</v>
      </c>
      <c r="M69" s="80">
        <v>105509</v>
      </c>
      <c r="N69" s="80">
        <v>86481</v>
      </c>
      <c r="O69" s="80">
        <v>128763</v>
      </c>
    </row>
    <row r="71" spans="1:15" x14ac:dyDescent="0.25">
      <c r="A71" s="79" t="s">
        <v>227</v>
      </c>
    </row>
  </sheetData>
  <pageMargins left="0.75" right="0.75" top="1" bottom="1" header="0" footer="0"/>
  <pageSetup paperSize="9" orientation="portrait" horizontalDpi="0" verticalDpi="0"/>
  <headerFooter alignWithMargins="0">
    <oddFooter>&amp;L&amp;"Arial"&amp;9 Page 1  2016/10/17 &amp;C&amp;R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3"/>
  <sheetViews>
    <sheetView topLeftCell="A3" zoomScale="78" zoomScaleNormal="78" workbookViewId="0">
      <selection activeCell="C28" sqref="C28"/>
    </sheetView>
  </sheetViews>
  <sheetFormatPr defaultRowHeight="15" x14ac:dyDescent="0.25"/>
  <cols>
    <col min="1" max="1" width="9.28515625" bestFit="1" customWidth="1"/>
    <col min="2" max="13" width="9.28515625" style="4" customWidth="1"/>
    <col min="14" max="15" width="9.28515625" style="4" bestFit="1" customWidth="1"/>
    <col min="16" max="16" width="9.85546875" style="4" bestFit="1" customWidth="1"/>
    <col min="17" max="18" width="9.28515625" style="4" bestFit="1" customWidth="1"/>
    <col min="19" max="19" width="13.42578125" style="4" bestFit="1" customWidth="1"/>
    <col min="20" max="23" width="15.85546875" style="4" bestFit="1" customWidth="1"/>
    <col min="24" max="16384" width="9.140625" style="4"/>
  </cols>
  <sheetData>
    <row r="4" spans="1:23" x14ac:dyDescent="0.25">
      <c r="B4" s="4" t="s">
        <v>226</v>
      </c>
      <c r="G4" s="4" t="s">
        <v>226</v>
      </c>
    </row>
    <row r="5" spans="1:23" x14ac:dyDescent="0.25">
      <c r="G5" s="4" t="s">
        <v>218</v>
      </c>
      <c r="H5" s="4" t="s">
        <v>36</v>
      </c>
      <c r="I5" s="4" t="s">
        <v>217</v>
      </c>
      <c r="J5" s="4" t="s">
        <v>216</v>
      </c>
      <c r="K5" s="4" t="s">
        <v>215</v>
      </c>
      <c r="L5" s="4" t="s">
        <v>224</v>
      </c>
      <c r="M5" s="4" t="s">
        <v>225</v>
      </c>
      <c r="N5" s="4" t="s">
        <v>218</v>
      </c>
      <c r="O5" s="4" t="s">
        <v>225</v>
      </c>
      <c r="P5" s="4" t="s">
        <v>215</v>
      </c>
      <c r="Q5" s="4" t="s">
        <v>224</v>
      </c>
      <c r="R5" s="4" t="s">
        <v>36</v>
      </c>
      <c r="S5" s="4" t="s">
        <v>223</v>
      </c>
      <c r="T5" s="4" t="s">
        <v>222</v>
      </c>
      <c r="U5" s="4" t="s">
        <v>221</v>
      </c>
      <c r="V5" s="4" t="s">
        <v>220</v>
      </c>
      <c r="W5" s="4" t="s">
        <v>219</v>
      </c>
    </row>
    <row r="6" spans="1:23" x14ac:dyDescent="0.25">
      <c r="B6" s="4" t="s">
        <v>218</v>
      </c>
      <c r="C6" s="4" t="s">
        <v>36</v>
      </c>
      <c r="D6" s="4" t="s">
        <v>217</v>
      </c>
      <c r="E6" s="4" t="s">
        <v>216</v>
      </c>
      <c r="F6" s="4" t="s">
        <v>215</v>
      </c>
      <c r="G6" s="4">
        <f>N6*S6/10^6</f>
        <v>284407.7663912198</v>
      </c>
      <c r="H6" s="4">
        <f>R6*W6/10^6</f>
        <v>2627155.2500011362</v>
      </c>
      <c r="I6" s="4">
        <f>M6-G6</f>
        <v>552954.53813777096</v>
      </c>
      <c r="J6" s="4">
        <f>L6-H6-G6</f>
        <v>6530147.311533263</v>
      </c>
      <c r="K6" s="4">
        <f>P6*U6/10^6</f>
        <v>51699181.925167471</v>
      </c>
      <c r="L6" s="4">
        <f>Q6*V6/10^6</f>
        <v>9441710.3279256187</v>
      </c>
      <c r="M6" s="4">
        <f>O6*T6/10^6</f>
        <v>837362.30452899076</v>
      </c>
      <c r="N6" s="4">
        <v>6257.8587756727975</v>
      </c>
      <c r="O6" s="4">
        <v>1189.4281561454684</v>
      </c>
      <c r="P6" s="4">
        <v>8239.2626098683086</v>
      </c>
      <c r="Q6" s="4">
        <v>4027.2031888269162</v>
      </c>
      <c r="R6" s="4">
        <v>2051.8238441121025</v>
      </c>
      <c r="S6" s="4">
        <v>45448096</v>
      </c>
      <c r="T6" s="4">
        <v>704004105</v>
      </c>
      <c r="U6" s="4">
        <v>6274734084</v>
      </c>
      <c r="V6" s="4">
        <v>2344483227</v>
      </c>
      <c r="W6" s="4">
        <v>1280400000</v>
      </c>
    </row>
    <row r="7" spans="1:23" x14ac:dyDescent="0.25">
      <c r="A7">
        <v>2003</v>
      </c>
      <c r="B7" s="3">
        <f>G7/G6-1</f>
        <v>2.9490751079009003E-2</v>
      </c>
      <c r="C7" s="3">
        <f>H7/H6-1</f>
        <v>0.10019973368753465</v>
      </c>
      <c r="D7" s="3">
        <f>I7/I6-1</f>
        <v>5.8607782771841421E-2</v>
      </c>
      <c r="E7" s="3">
        <f>J7/J6-1</f>
        <v>3.3637057694700268E-2</v>
      </c>
      <c r="F7" s="3">
        <f>K7/K6-1</f>
        <v>2.8948747412013143E-2</v>
      </c>
      <c r="G7" s="4">
        <f>N7*S7/10^6</f>
        <v>292795.16503480019</v>
      </c>
      <c r="H7" s="4">
        <f>R7*W7/10^6</f>
        <v>2890395.5064070583</v>
      </c>
      <c r="I7" s="4">
        <f>M7-G7</f>
        <v>585361.97759165335</v>
      </c>
      <c r="J7" s="4">
        <f>L7-H7-G7</f>
        <v>6749802.2534061996</v>
      </c>
      <c r="K7" s="4">
        <f>P7*U7/10^6</f>
        <v>53195808.484126858</v>
      </c>
      <c r="L7" s="4">
        <f>Q7*V7/10^6</f>
        <v>9932992.9248480573</v>
      </c>
      <c r="M7" s="4">
        <f>O7*T7/10^6</f>
        <v>878157.14262645354</v>
      </c>
      <c r="N7" s="4">
        <v>6360.4075175784146</v>
      </c>
      <c r="O7" s="4">
        <v>1214.8838142471875</v>
      </c>
      <c r="P7" s="4">
        <v>8372.0500217913159</v>
      </c>
      <c r="Q7" s="4">
        <v>4202.4669056978591</v>
      </c>
      <c r="R7" s="4">
        <v>2243.399182247018</v>
      </c>
      <c r="S7" s="4">
        <v>46034026</v>
      </c>
      <c r="T7" s="4">
        <v>722832202</v>
      </c>
      <c r="U7" s="4">
        <v>6353976427</v>
      </c>
      <c r="V7" s="4">
        <v>2363610029</v>
      </c>
      <c r="W7" s="4">
        <v>1288400000</v>
      </c>
    </row>
    <row r="8" spans="1:23" x14ac:dyDescent="0.25">
      <c r="A8">
        <v>2004</v>
      </c>
      <c r="B8" s="3">
        <f>G8/G7-1</f>
        <v>4.5545604951235052E-2</v>
      </c>
      <c r="C8" s="3">
        <f>H8/H7-1</f>
        <v>0.10075642965487441</v>
      </c>
      <c r="D8" s="3">
        <f>I8/I7-1</f>
        <v>0.15106122984422465</v>
      </c>
      <c r="E8" s="3">
        <f>J8/J7-1</f>
        <v>7.2696238224141618E-2</v>
      </c>
      <c r="F8" s="3">
        <f>K8/K7-1</f>
        <v>4.4597041146480443E-2</v>
      </c>
      <c r="G8" s="4">
        <f>N8*S8/10^6</f>
        <v>306130.69795310689</v>
      </c>
      <c r="H8" s="4">
        <f>R8*W8/10^6</f>
        <v>3181621.4379231259</v>
      </c>
      <c r="I8" s="4">
        <f>M8-G8</f>
        <v>673787.47783069592</v>
      </c>
      <c r="J8" s="4">
        <f>L8-H8-G8</f>
        <v>7240487.4859856647</v>
      </c>
      <c r="K8" s="4">
        <f>P8*U8/10^6</f>
        <v>55568184.143913761</v>
      </c>
      <c r="L8" s="4">
        <f>Q8*V8/10^6</f>
        <v>10728239.621861897</v>
      </c>
      <c r="M8" s="4">
        <f>O8*T8/10^6</f>
        <v>979918.17578380287</v>
      </c>
      <c r="N8" s="4">
        <v>6563.5389873414197</v>
      </c>
      <c r="O8" s="4">
        <v>1320.093900332128</v>
      </c>
      <c r="P8" s="4">
        <v>8636.9839131261033</v>
      </c>
      <c r="Q8" s="4">
        <v>4502.9919130992512</v>
      </c>
      <c r="R8" s="4">
        <v>2454.8127522891236</v>
      </c>
      <c r="S8" s="4">
        <v>46641103</v>
      </c>
      <c r="T8" s="4">
        <v>742309449</v>
      </c>
      <c r="U8" s="4">
        <v>6433748714</v>
      </c>
      <c r="V8" s="4">
        <v>2382469218</v>
      </c>
      <c r="W8" s="4">
        <v>1296075000</v>
      </c>
    </row>
    <row r="9" spans="1:23" x14ac:dyDescent="0.25">
      <c r="A9">
        <v>2005</v>
      </c>
      <c r="B9" s="3">
        <f>G9/G8-1</f>
        <v>5.2770525208933439E-2</v>
      </c>
      <c r="C9" s="3">
        <f>H9/H8-1</f>
        <v>0.11352391423494956</v>
      </c>
      <c r="D9" s="3">
        <f>I9/I8-1</f>
        <v>5.6700155573030653E-2</v>
      </c>
      <c r="E9" s="3">
        <f>J9/J8-1</f>
        <v>5.5081572030463599E-2</v>
      </c>
      <c r="F9" s="3">
        <f>K9/K8-1</f>
        <v>3.820745601659814E-2</v>
      </c>
      <c r="G9" s="4">
        <f>N9*S9/10^6</f>
        <v>322285.37566666969</v>
      </c>
      <c r="H9" s="4">
        <f>R9*W9/10^6</f>
        <v>3542811.5571699878</v>
      </c>
      <c r="I9" s="4">
        <f>M9-G9</f>
        <v>711991.33264685632</v>
      </c>
      <c r="J9" s="4">
        <f>L9-H9-G9</f>
        <v>7639304.9189806543</v>
      </c>
      <c r="K9" s="4">
        <f>P9*U9/10^6</f>
        <v>57691303.095514573</v>
      </c>
      <c r="L9" s="4">
        <f>Q9*V9/10^6</f>
        <v>11504401.851817312</v>
      </c>
      <c r="M9" s="4">
        <f>O9*T9/10^6</f>
        <v>1034276.708313526</v>
      </c>
      <c r="N9" s="4">
        <v>6817.9595120630511</v>
      </c>
      <c r="O9" s="4">
        <v>1356.4697599693834</v>
      </c>
      <c r="P9" s="4">
        <v>8856.5640479439116</v>
      </c>
      <c r="Q9" s="4">
        <v>4790.9789958787587</v>
      </c>
      <c r="R9" s="4">
        <v>2717.4635329441812</v>
      </c>
      <c r="S9" s="4">
        <v>47270063</v>
      </c>
      <c r="T9" s="4">
        <v>762476790</v>
      </c>
      <c r="U9" s="4">
        <v>6513959904</v>
      </c>
      <c r="V9" s="4">
        <v>2401263262</v>
      </c>
      <c r="W9" s="4">
        <v>1303720000</v>
      </c>
    </row>
    <row r="10" spans="1:23" x14ac:dyDescent="0.25">
      <c r="A10">
        <v>2006</v>
      </c>
      <c r="B10" s="3">
        <f>G10/G9-1</f>
        <v>5.5850446332825987E-2</v>
      </c>
      <c r="C10" s="3">
        <f>H10/H9-1</f>
        <v>0.12688225104469741</v>
      </c>
      <c r="D10" s="3">
        <f>I10/I9-1</f>
        <v>7.7332592196651229E-2</v>
      </c>
      <c r="E10" s="3">
        <f>J10/J9-1</f>
        <v>6.40389525495626E-2</v>
      </c>
      <c r="F10" s="3">
        <f>K10/K9-1</f>
        <v>4.3803420996135989E-2</v>
      </c>
      <c r="G10" s="4">
        <f>N10*S10/10^6</f>
        <v>340285.15774419566</v>
      </c>
      <c r="H10" s="4">
        <f>R10*W10/10^6</f>
        <v>3992331.4625708857</v>
      </c>
      <c r="I10" s="4">
        <f>M10-G10</f>
        <v>767051.46802198596</v>
      </c>
      <c r="J10" s="4">
        <f>L10-H10-G10</f>
        <v>8128518.0041988958</v>
      </c>
      <c r="K10" s="4">
        <f>P10*U10/10^6</f>
        <v>60218379.532823086</v>
      </c>
      <c r="L10" s="4">
        <f>Q10*V10/10^6</f>
        <v>12461134.624513976</v>
      </c>
      <c r="M10" s="4">
        <f>O10*T10/10^6</f>
        <v>1107336.6257661816</v>
      </c>
      <c r="N10" s="4">
        <v>7100.8600604669027</v>
      </c>
      <c r="O10" s="4">
        <v>1413.5773595730861</v>
      </c>
      <c r="P10" s="4">
        <v>9131.2985314867201</v>
      </c>
      <c r="Q10" s="4">
        <v>5149.878598271046</v>
      </c>
      <c r="R10" s="4">
        <v>3045.2101894485863</v>
      </c>
      <c r="S10" s="4">
        <v>47921682</v>
      </c>
      <c r="T10" s="4">
        <v>783357641</v>
      </c>
      <c r="U10" s="4">
        <v>6594722462</v>
      </c>
      <c r="V10" s="4">
        <v>2419694831</v>
      </c>
      <c r="W10" s="4">
        <v>1311020000</v>
      </c>
    </row>
    <row r="11" spans="1:23" x14ac:dyDescent="0.25">
      <c r="A11">
        <v>2007</v>
      </c>
      <c r="B11" s="3">
        <f>G11/G10-1</f>
        <v>5.3604747369304206E-2</v>
      </c>
      <c r="C11" s="3">
        <f>H11/H10-1</f>
        <v>0.14194961672398532</v>
      </c>
      <c r="D11" s="3">
        <f>I11/I10-1</f>
        <v>7.8398125658277307E-2</v>
      </c>
      <c r="E11" s="3">
        <f>J11/J10-1</f>
        <v>6.6759357862404389E-2</v>
      </c>
      <c r="F11" s="3">
        <f>K11/K10-1</f>
        <v>4.310557133095605E-2</v>
      </c>
      <c r="G11" s="4">
        <f>N11*S11/10^6</f>
        <v>358526.05765859713</v>
      </c>
      <c r="H11" s="4">
        <f>R11*W11/10^6</f>
        <v>4559041.3835179303</v>
      </c>
      <c r="I11" s="4">
        <f>M11-G11</f>
        <v>827186.86539833969</v>
      </c>
      <c r="J11" s="4">
        <f>L11-H11-G11</f>
        <v>8671172.6465322077</v>
      </c>
      <c r="K11" s="4">
        <f>P11*U11/10^6</f>
        <v>62814127.18720977</v>
      </c>
      <c r="L11" s="4">
        <f>Q11*V11/10^6</f>
        <v>13588740.087708736</v>
      </c>
      <c r="M11" s="4">
        <f>O11*T11/10^6</f>
        <v>1185712.9230569368</v>
      </c>
      <c r="N11" s="4">
        <v>7377.5680257216436</v>
      </c>
      <c r="O11" s="4">
        <v>1473.0259770113014</v>
      </c>
      <c r="P11" s="4">
        <v>9409.1823772353946</v>
      </c>
      <c r="Q11" s="4">
        <v>5574.7826187992378</v>
      </c>
      <c r="R11" s="4">
        <v>3459.3620714386543</v>
      </c>
      <c r="S11" s="4">
        <v>48596781</v>
      </c>
      <c r="T11" s="4">
        <v>804950450</v>
      </c>
      <c r="U11" s="4">
        <v>6675832678</v>
      </c>
      <c r="V11" s="4">
        <v>2437537213</v>
      </c>
      <c r="W11" s="4">
        <v>1317885000</v>
      </c>
    </row>
    <row r="12" spans="1:23" x14ac:dyDescent="0.25">
      <c r="A12">
        <v>2008</v>
      </c>
      <c r="B12" s="3">
        <f>G12/G11-1</f>
        <v>3.1910448253302359E-2</v>
      </c>
      <c r="C12" s="3">
        <f>H12/H11-1</f>
        <v>9.6233774862005905E-2</v>
      </c>
      <c r="D12" s="3">
        <f>I12/I11-1</f>
        <v>6.2410638839960342E-2</v>
      </c>
      <c r="E12" s="3">
        <f>J12/J11-1</f>
        <v>4.1200356299434082E-2</v>
      </c>
      <c r="F12" s="3">
        <f>K12/K11-1</f>
        <v>1.8496680372025454E-2</v>
      </c>
      <c r="G12" s="4">
        <f>N12*S12/10^6</f>
        <v>369966.78486897232</v>
      </c>
      <c r="H12" s="4">
        <f>R12*W12/10^6</f>
        <v>4997775.1456059627</v>
      </c>
      <c r="I12" s="4">
        <f>M12-G12</f>
        <v>878812.12610787433</v>
      </c>
      <c r="J12" s="4">
        <f>L12-H12-G12</f>
        <v>9028428.0491032414</v>
      </c>
      <c r="K12" s="4">
        <f>P12*U12/10^6</f>
        <v>63975980.020639345</v>
      </c>
      <c r="L12" s="4">
        <f>Q12*V12/10^6</f>
        <v>14396169.979578177</v>
      </c>
      <c r="M12" s="4">
        <f>O12*T12/10^6</f>
        <v>1248778.9109768467</v>
      </c>
      <c r="N12" s="4">
        <v>7504.972234261686</v>
      </c>
      <c r="O12" s="4">
        <v>1509.5732890412198</v>
      </c>
      <c r="P12" s="4">
        <v>9466.2794100907613</v>
      </c>
      <c r="Q12" s="4">
        <v>5862.3788635433111</v>
      </c>
      <c r="R12" s="4">
        <v>3772.8881449177052</v>
      </c>
      <c r="S12" s="4">
        <v>49296223</v>
      </c>
      <c r="T12" s="4">
        <v>827239671</v>
      </c>
      <c r="U12" s="4">
        <v>6758302523</v>
      </c>
      <c r="V12" s="4">
        <v>2455687412</v>
      </c>
      <c r="W12" s="4">
        <v>1324655000</v>
      </c>
    </row>
    <row r="13" spans="1:23" x14ac:dyDescent="0.25">
      <c r="A13">
        <v>2009</v>
      </c>
      <c r="B13" s="3">
        <f>G13/G12-1</f>
        <v>-1.5380890693236893E-2</v>
      </c>
      <c r="C13" s="3">
        <f>H13/H12-1</f>
        <v>9.2335510947286092E-2</v>
      </c>
      <c r="D13" s="3">
        <f>I13/I12-1</f>
        <v>4.6889195988146781E-2</v>
      </c>
      <c r="E13" s="3">
        <f>J13/J12-1</f>
        <v>-2.6131415698913862E-2</v>
      </c>
      <c r="F13" s="3">
        <f>K13/K12-1</f>
        <v>-1.7181150600500406E-2</v>
      </c>
      <c r="G13" s="4">
        <f>N13*S13/10^6</f>
        <v>364276.36619077437</v>
      </c>
      <c r="H13" s="4">
        <f>R13*W13/10^6</f>
        <v>5459247.267275136</v>
      </c>
      <c r="I13" s="4">
        <f>M13-G13</f>
        <v>920018.92012570635</v>
      </c>
      <c r="J13" s="4">
        <f>L13-H13-G13</f>
        <v>8792502.4426443912</v>
      </c>
      <c r="K13" s="4">
        <f>P13*U13/10^6</f>
        <v>62876799.073090136</v>
      </c>
      <c r="L13" s="4">
        <f>Q13*V13/10^6</f>
        <v>14616026.076110302</v>
      </c>
      <c r="M13" s="4">
        <f>O13*T13/10^6</f>
        <v>1284295.2863164807</v>
      </c>
      <c r="N13" s="4">
        <v>7282.4806252211192</v>
      </c>
      <c r="O13" s="4">
        <v>1510.5974597273637</v>
      </c>
      <c r="P13" s="4">
        <v>9191.2302571909295</v>
      </c>
      <c r="Q13" s="4">
        <v>5906.7749819961491</v>
      </c>
      <c r="R13" s="4">
        <v>4100.8122134482637</v>
      </c>
      <c r="S13" s="4">
        <v>50020918</v>
      </c>
      <c r="T13" s="4">
        <v>850190286</v>
      </c>
      <c r="U13" s="4">
        <v>6840955706</v>
      </c>
      <c r="V13" s="4">
        <v>2474451138</v>
      </c>
      <c r="W13" s="4">
        <v>1331260000</v>
      </c>
    </row>
    <row r="14" spans="1:23" x14ac:dyDescent="0.25">
      <c r="A14">
        <v>2010</v>
      </c>
      <c r="B14" s="3">
        <f>G14/G13-1</f>
        <v>3.0397469526564747E-2</v>
      </c>
      <c r="C14" s="3">
        <f>H14/H13-1</f>
        <v>0.10631708233654624</v>
      </c>
      <c r="D14" s="3">
        <f>I14/I13-1</f>
        <v>6.5234531943289653E-2</v>
      </c>
      <c r="E14" s="3">
        <f>J14/J13-1</f>
        <v>5.8992936110249916E-2</v>
      </c>
      <c r="F14" s="3">
        <f>K14/K13-1</f>
        <v>4.3500962479934735E-2</v>
      </c>
      <c r="G14" s="4">
        <f>N14*S14/10^6</f>
        <v>375349.44593130617</v>
      </c>
      <c r="H14" s="4">
        <f>R14*W14/10^6</f>
        <v>6039658.508485592</v>
      </c>
      <c r="I14" s="4">
        <f>M14-G14</f>
        <v>980035.92375907768</v>
      </c>
      <c r="J14" s="4">
        <f>L14-H14-G14</f>
        <v>9311197.977492528</v>
      </c>
      <c r="K14" s="4">
        <f>P14*U14/10^6</f>
        <v>65612000.350427024</v>
      </c>
      <c r="L14" s="4">
        <f>Q14*V14/10^6</f>
        <v>15726205.931909425</v>
      </c>
      <c r="M14" s="4">
        <f>O14*T14/10^6</f>
        <v>1355385.3696903838</v>
      </c>
      <c r="N14" s="4">
        <v>7392.8687522742666</v>
      </c>
      <c r="O14" s="4">
        <v>1551.1743299122752</v>
      </c>
      <c r="P14" s="4">
        <v>9476.4578430974179</v>
      </c>
      <c r="Q14" s="4">
        <v>6307.4431099933372</v>
      </c>
      <c r="R14" s="4">
        <v>4514.940520133805</v>
      </c>
      <c r="S14" s="4">
        <v>50771826</v>
      </c>
      <c r="T14" s="4">
        <v>873780170</v>
      </c>
      <c r="U14" s="4">
        <v>6923684085</v>
      </c>
      <c r="V14" s="4">
        <v>2493277491</v>
      </c>
      <c r="W14" s="4">
        <v>1337705000</v>
      </c>
    </row>
    <row r="15" spans="1:23" x14ac:dyDescent="0.25">
      <c r="A15">
        <v>2011</v>
      </c>
      <c r="B15" s="3">
        <f>G15/G14-1</f>
        <v>3.2124507411160685E-2</v>
      </c>
      <c r="C15" s="3">
        <f>H15/H14-1</f>
        <v>9.4845062015219028E-2</v>
      </c>
      <c r="D15" s="3">
        <f>I15/I14-1</f>
        <v>4.7206336108242208E-2</v>
      </c>
      <c r="E15" s="3">
        <f>J15/J14-1</f>
        <v>4.0463220039778758E-2</v>
      </c>
      <c r="F15" s="3">
        <f>K15/K14-1</f>
        <v>3.1120934893616337E-2</v>
      </c>
      <c r="G15" s="4">
        <f>N15*S15/10^6</f>
        <v>387407.36198890151</v>
      </c>
      <c r="H15" s="4">
        <f>R15*W15/10^6</f>
        <v>6612490.2942736531</v>
      </c>
      <c r="I15" s="4">
        <f>M15-G15</f>
        <v>1026299.8289742003</v>
      </c>
      <c r="J15" s="4">
        <f>L15-H15-G15</f>
        <v>9687959.0300897509</v>
      </c>
      <c r="K15" s="4">
        <f>P15*U15/10^6</f>
        <v>67653907.141572595</v>
      </c>
      <c r="L15" s="4">
        <f>Q15*V15/10^6</f>
        <v>16687856.686352305</v>
      </c>
      <c r="M15" s="4">
        <f>O15*T15/10^6</f>
        <v>1413707.1909631018</v>
      </c>
      <c r="N15" s="4">
        <v>7515.1828831538814</v>
      </c>
      <c r="O15" s="4">
        <v>1574.2867540808802</v>
      </c>
      <c r="P15" s="4">
        <v>9655.3154754966199</v>
      </c>
      <c r="Q15" s="4">
        <v>6641.598420964684</v>
      </c>
      <c r="R15" s="4">
        <v>4919.5318118587138</v>
      </c>
      <c r="S15" s="4">
        <v>51549958</v>
      </c>
      <c r="T15" s="4">
        <v>897998530</v>
      </c>
      <c r="U15" s="4">
        <v>7006907989</v>
      </c>
      <c r="V15" s="4">
        <v>2512626574</v>
      </c>
      <c r="W15" s="4">
        <v>1344130000</v>
      </c>
    </row>
    <row r="16" spans="1:23" x14ac:dyDescent="0.25">
      <c r="A16">
        <v>2012</v>
      </c>
      <c r="B16" s="3">
        <f>G16/G15-1</f>
        <v>2.2198247977136543E-2</v>
      </c>
      <c r="C16" s="3">
        <f>H16/H15-1</f>
        <v>7.750297593174027E-2</v>
      </c>
      <c r="D16" s="3">
        <f>I16/I15-1</f>
        <v>4.183512839518122E-2</v>
      </c>
      <c r="E16" s="3">
        <f>J16/J15-1</f>
        <v>3.0961363548858145E-2</v>
      </c>
      <c r="F16" s="3">
        <f>K16/K15-1</f>
        <v>2.4651778243403921E-2</v>
      </c>
      <c r="G16" s="4">
        <f>N16*S16/10^6</f>
        <v>396007.12667849945</v>
      </c>
      <c r="H16" s="4">
        <f>R16*W16/10^6</f>
        <v>7124977.9703996098</v>
      </c>
      <c r="I16" s="4">
        <f>M16-G16</f>
        <v>1069235.2140912884</v>
      </c>
      <c r="J16" s="4">
        <f>L16-H16-G16</f>
        <v>9987911.4516668022</v>
      </c>
      <c r="K16" s="4">
        <f>P16*U16/10^6</f>
        <v>69321696.257726476</v>
      </c>
      <c r="L16" s="4">
        <f>Q16*V16/10^6</f>
        <v>17508896.548744913</v>
      </c>
      <c r="M16" s="4">
        <f>O16*T16/10^6</f>
        <v>1465242.3407697878</v>
      </c>
      <c r="N16" s="4">
        <v>7563.6841033473929</v>
      </c>
      <c r="O16" s="4">
        <v>1587.7273978116839</v>
      </c>
      <c r="P16" s="4">
        <v>9778.1465546440377</v>
      </c>
      <c r="Q16" s="4">
        <v>6913.1870410046868</v>
      </c>
      <c r="R16" s="4">
        <v>5275.0457878348625</v>
      </c>
      <c r="S16" s="4">
        <v>52356381</v>
      </c>
      <c r="T16" s="4">
        <v>922855109</v>
      </c>
      <c r="U16" s="4">
        <v>7089451551</v>
      </c>
      <c r="V16" s="4">
        <v>2532680867</v>
      </c>
      <c r="W16" s="4">
        <v>1350695000</v>
      </c>
    </row>
    <row r="17" spans="1:28" x14ac:dyDescent="0.25">
      <c r="A17">
        <v>2013</v>
      </c>
      <c r="B17" s="3">
        <f>G17/G16-1</f>
        <v>2.2123535284069851E-2</v>
      </c>
      <c r="C17" s="3">
        <f>H17/H16-1</f>
        <v>7.6838099695499817E-2</v>
      </c>
      <c r="D17" s="3">
        <f>I17/I16-1</f>
        <v>5.6797734389390175E-2</v>
      </c>
      <c r="E17" s="3">
        <f>J17/J16-1</f>
        <v>2.5609703527979422E-2</v>
      </c>
      <c r="F17" s="3">
        <f>K17/K16-1</f>
        <v>2.3929520999874665E-2</v>
      </c>
      <c r="G17" s="4">
        <f>N17*S17/10^6</f>
        <v>404768.20431831438</v>
      </c>
      <c r="H17" s="4">
        <f>R17*W17/10^6</f>
        <v>7672447.7380174156</v>
      </c>
      <c r="I17" s="4">
        <f>M17-G17</f>
        <v>1129965.3517810281</v>
      </c>
      <c r="J17" s="4">
        <f>L17-H17-G17</f>
        <v>10243698.9028077</v>
      </c>
      <c r="K17" s="4">
        <f>P17*U17/10^6</f>
        <v>70980531.244072676</v>
      </c>
      <c r="L17" s="4">
        <f>Q17*V17/10^6</f>
        <v>18320914.84514343</v>
      </c>
      <c r="M17" s="4">
        <f>O17*T17/10^6</f>
        <v>1534733.5560993424</v>
      </c>
      <c r="N17" s="4">
        <v>7609.5382888036547</v>
      </c>
      <c r="O17" s="4">
        <v>1618.3669095061073</v>
      </c>
      <c r="P17" s="4">
        <v>9891.2513029309575</v>
      </c>
      <c r="Q17" s="4">
        <v>7175.9159937846271</v>
      </c>
      <c r="R17" s="4">
        <v>5652.3948621737582</v>
      </c>
      <c r="S17" s="4">
        <v>53192216</v>
      </c>
      <c r="T17" s="4">
        <v>948322378</v>
      </c>
      <c r="U17" s="4">
        <v>7176092192</v>
      </c>
      <c r="V17" s="4">
        <v>2553111667</v>
      </c>
      <c r="W17" s="4">
        <v>1357380000</v>
      </c>
    </row>
    <row r="18" spans="1:28" x14ac:dyDescent="0.25">
      <c r="A18">
        <v>2014</v>
      </c>
      <c r="B18" s="3">
        <f>G18/G17-1</f>
        <v>1.5487002672674333E-2</v>
      </c>
      <c r="C18" s="3">
        <f>H18/H17-1</f>
        <v>7.268513241384511E-2</v>
      </c>
      <c r="D18" s="3">
        <f>I18/I17-1</f>
        <v>5.735835397352762E-2</v>
      </c>
      <c r="E18" s="3">
        <f>J18/J17-1</f>
        <v>1.2756580209333901E-2</v>
      </c>
      <c r="F18" s="3">
        <f>K18/K17-1</f>
        <v>2.6121301709129963E-2</v>
      </c>
      <c r="G18" s="4">
        <f>N18*S18/10^6</f>
        <v>411036.85058040573</v>
      </c>
      <c r="H18" s="4">
        <f>R18*W18/10^6</f>
        <v>8230120.6177935172</v>
      </c>
      <c r="I18" s="4">
        <f>M18-G18</f>
        <v>1194778.304406306</v>
      </c>
      <c r="J18" s="4">
        <f>L18-H18-G18</f>
        <v>10374373.469501631</v>
      </c>
      <c r="K18" s="4">
        <f>P18*U18/10^6</f>
        <v>72834635.116173431</v>
      </c>
      <c r="L18" s="4">
        <f>Q18*V18/10^6</f>
        <v>19015530.937875554</v>
      </c>
      <c r="M18" s="4">
        <f>O18*T18/10^6</f>
        <v>1605815.1549867117</v>
      </c>
      <c r="N18" s="4">
        <v>7603.5356671136396</v>
      </c>
      <c r="O18" s="4">
        <v>1648.0516010562046</v>
      </c>
      <c r="P18" s="4">
        <v>10031.240765797684</v>
      </c>
      <c r="Q18" s="4">
        <v>7388.6535482635973</v>
      </c>
      <c r="R18" s="4">
        <v>6032.6186295920288</v>
      </c>
      <c r="S18" s="4">
        <v>54058647</v>
      </c>
      <c r="T18" s="4">
        <v>974371891</v>
      </c>
      <c r="U18" s="4">
        <v>7260780278</v>
      </c>
      <c r="V18" s="4">
        <v>2573612474</v>
      </c>
      <c r="W18" s="4">
        <v>1364270000</v>
      </c>
    </row>
    <row r="19" spans="1:28" x14ac:dyDescent="0.25">
      <c r="A19">
        <v>2015</v>
      </c>
      <c r="B19" s="3">
        <f>G19/G18-1</f>
        <v>1.2832956699643239E-2</v>
      </c>
      <c r="C19" s="3">
        <f>H19/H18-1</f>
        <v>6.9000000000001727E-2</v>
      </c>
      <c r="D19" s="3">
        <f>I19/I18-1</f>
        <v>3.5616420569895002E-2</v>
      </c>
      <c r="E19" s="3">
        <f>J19/J18-1</f>
        <v>-1.0562798587834266E-3</v>
      </c>
      <c r="F19" s="3">
        <f>K19/K18-1</f>
        <v>2.4664041491689215E-2</v>
      </c>
      <c r="G19" s="4">
        <f>N19*S19/10^6</f>
        <v>416311.6686858618</v>
      </c>
      <c r="H19" s="4">
        <f>R19*W19/10^6</f>
        <v>8797998.9404212832</v>
      </c>
      <c r="I19" s="4">
        <f>M19-G19</f>
        <v>1237332.0309838271</v>
      </c>
      <c r="J19" s="4">
        <f>L19-H19-G19</f>
        <v>10363415.2277583</v>
      </c>
      <c r="K19" s="4">
        <f>P19*U19/10^6</f>
        <v>74631031.57871078</v>
      </c>
      <c r="L19" s="4">
        <f>Q19*V19/10^6</f>
        <v>19577725.836865444</v>
      </c>
      <c r="M19" s="4">
        <f>O19*T19/10^6</f>
        <v>1653643.6996696889</v>
      </c>
      <c r="N19" s="4">
        <v>7575.2365432025999</v>
      </c>
      <c r="O19" s="4">
        <v>1652.0230964005589</v>
      </c>
      <c r="P19" s="4">
        <v>10158.535372985825</v>
      </c>
      <c r="Q19" s="4">
        <v>7548.0598004493149</v>
      </c>
      <c r="R19" s="4">
        <v>6416.1833552758007</v>
      </c>
      <c r="S19" s="4">
        <v>54956920</v>
      </c>
      <c r="T19" s="4">
        <v>1000980981</v>
      </c>
      <c r="U19" s="4">
        <v>7346633037</v>
      </c>
      <c r="V19" s="4">
        <v>2593742810</v>
      </c>
      <c r="W19" s="4">
        <v>1371220000</v>
      </c>
    </row>
    <row r="23" spans="1:28" x14ac:dyDescent="0.25">
      <c r="A23" t="s">
        <v>214</v>
      </c>
    </row>
    <row r="24" spans="1:28" x14ac:dyDescent="0.25">
      <c r="A24" t="s">
        <v>213</v>
      </c>
    </row>
    <row r="32" spans="1:28" x14ac:dyDescent="0.25">
      <c r="AB32" s="4">
        <f>0.9*3500</f>
        <v>3150</v>
      </c>
    </row>
    <row r="33" spans="28:28" x14ac:dyDescent="0.25">
      <c r="AB33" s="4">
        <f>0.75*3500</f>
        <v>2625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J16"/>
  <sheetViews>
    <sheetView topLeftCell="E1" workbookViewId="0">
      <selection activeCell="R24" sqref="R24"/>
    </sheetView>
  </sheetViews>
  <sheetFormatPr defaultRowHeight="15" x14ac:dyDescent="0.25"/>
  <sheetData>
    <row r="5" spans="6:10" x14ac:dyDescent="0.25">
      <c r="F5" t="s">
        <v>172</v>
      </c>
    </row>
    <row r="6" spans="6:10" x14ac:dyDescent="0.25">
      <c r="G6" t="s">
        <v>173</v>
      </c>
      <c r="H6" t="s">
        <v>174</v>
      </c>
    </row>
    <row r="7" spans="6:10" x14ac:dyDescent="0.25">
      <c r="F7">
        <v>2008</v>
      </c>
      <c r="G7" s="4">
        <f>I7/I$7*100</f>
        <v>100</v>
      </c>
      <c r="H7" s="4">
        <f>J7/J$7*100</f>
        <v>100</v>
      </c>
      <c r="I7">
        <v>151.22781568447638</v>
      </c>
      <c r="J7">
        <v>80.599999999999994</v>
      </c>
    </row>
    <row r="8" spans="6:10" x14ac:dyDescent="0.25">
      <c r="F8">
        <v>2009</v>
      </c>
      <c r="G8" s="4">
        <f t="shared" ref="G8:H14" si="0">I8/I$7*100</f>
        <v>119.59616839727092</v>
      </c>
      <c r="H8" s="4">
        <f t="shared" si="0"/>
        <v>102.72952853598017</v>
      </c>
      <c r="I8">
        <v>180.86267310952084</v>
      </c>
      <c r="J8">
        <v>82.8</v>
      </c>
    </row>
    <row r="9" spans="6:10" x14ac:dyDescent="0.25">
      <c r="F9">
        <v>2010</v>
      </c>
      <c r="G9" s="4">
        <f t="shared" si="0"/>
        <v>148.89858598174521</v>
      </c>
      <c r="H9" s="4">
        <f t="shared" si="0"/>
        <v>104.21836228287842</v>
      </c>
      <c r="I9">
        <v>225.17607916526524</v>
      </c>
      <c r="J9">
        <v>84</v>
      </c>
    </row>
    <row r="10" spans="6:10" x14ac:dyDescent="0.25">
      <c r="F10">
        <v>2011</v>
      </c>
      <c r="G10" s="4">
        <f t="shared" si="0"/>
        <v>141.03062669719014</v>
      </c>
      <c r="H10" s="4">
        <f t="shared" si="0"/>
        <v>116.25310173697272</v>
      </c>
      <c r="I10">
        <v>213.27753620028867</v>
      </c>
      <c r="J10">
        <v>93.7</v>
      </c>
    </row>
    <row r="11" spans="6:10" x14ac:dyDescent="0.25">
      <c r="F11">
        <v>2012</v>
      </c>
      <c r="G11" s="4">
        <f t="shared" si="0"/>
        <v>141.37442492643831</v>
      </c>
      <c r="H11" s="4">
        <f t="shared" si="0"/>
        <v>124.0694789081886</v>
      </c>
      <c r="I11">
        <v>213.79745475274254</v>
      </c>
      <c r="J11">
        <v>100</v>
      </c>
    </row>
    <row r="12" spans="6:10" x14ac:dyDescent="0.25">
      <c r="F12">
        <v>2013</v>
      </c>
      <c r="G12" s="4">
        <f t="shared" si="0"/>
        <v>136.32057456611128</v>
      </c>
      <c r="H12" s="4">
        <f t="shared" si="0"/>
        <v>128.78411910669976</v>
      </c>
      <c r="I12">
        <v>206.15462724485798</v>
      </c>
      <c r="J12">
        <v>103.8</v>
      </c>
    </row>
    <row r="13" spans="6:10" x14ac:dyDescent="0.25">
      <c r="F13">
        <v>2014</v>
      </c>
      <c r="G13" s="4">
        <f t="shared" si="0"/>
        <v>122.87715209257637</v>
      </c>
      <c r="H13" s="4">
        <f t="shared" si="0"/>
        <v>138.21339950372212</v>
      </c>
      <c r="I13">
        <v>185.82443308489511</v>
      </c>
      <c r="J13">
        <v>111.4</v>
      </c>
    </row>
    <row r="14" spans="6:10" x14ac:dyDescent="0.25">
      <c r="F14">
        <v>2015</v>
      </c>
      <c r="G14" s="4">
        <f t="shared" si="0"/>
        <v>101.41605819226491</v>
      </c>
      <c r="H14" s="4">
        <f t="shared" si="0"/>
        <v>147.0223325062035</v>
      </c>
      <c r="I14">
        <v>153.36928955745969</v>
      </c>
      <c r="J14">
        <v>118.5</v>
      </c>
    </row>
    <row r="16" spans="6:10" x14ac:dyDescent="0.25">
      <c r="F16" t="s">
        <v>193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zoomScale="106" zoomScaleNormal="106" workbookViewId="0">
      <pane xSplit="1" ySplit="4" topLeftCell="B10" activePane="bottomRight" state="frozen"/>
      <selection activeCell="R24" sqref="R24"/>
      <selection pane="topRight" activeCell="R24" sqref="R24"/>
      <selection pane="bottomLeft" activeCell="R24" sqref="R24"/>
      <selection pane="bottomRight" activeCell="R24" sqref="R24"/>
    </sheetView>
  </sheetViews>
  <sheetFormatPr defaultRowHeight="15" x14ac:dyDescent="0.25"/>
  <cols>
    <col min="4" max="6" width="9.140625" style="4"/>
  </cols>
  <sheetData>
    <row r="3" spans="1:3" x14ac:dyDescent="0.25">
      <c r="B3" t="s">
        <v>194</v>
      </c>
    </row>
    <row r="4" spans="1:3" x14ac:dyDescent="0.25">
      <c r="B4" t="s">
        <v>195</v>
      </c>
      <c r="C4" t="s">
        <v>196</v>
      </c>
    </row>
    <row r="5" spans="1:3" x14ac:dyDescent="0.25">
      <c r="A5">
        <v>1994</v>
      </c>
      <c r="B5" s="4">
        <v>100</v>
      </c>
      <c r="C5" s="4">
        <v>100</v>
      </c>
    </row>
    <row r="6" spans="1:3" x14ac:dyDescent="0.25">
      <c r="A6">
        <v>1995</v>
      </c>
      <c r="B6" s="4">
        <v>100.05081300813008</v>
      </c>
      <c r="C6" s="4">
        <v>97.960199004975095</v>
      </c>
    </row>
    <row r="7" spans="1:3" x14ac:dyDescent="0.25">
      <c r="A7">
        <v>1996</v>
      </c>
      <c r="B7" s="4">
        <v>99.045565550712539</v>
      </c>
      <c r="C7" s="4">
        <v>93.675727824754546</v>
      </c>
    </row>
    <row r="8" spans="1:3" x14ac:dyDescent="0.25">
      <c r="A8">
        <v>1997</v>
      </c>
      <c r="B8" s="4">
        <v>100.72770422897663</v>
      </c>
      <c r="C8" s="4">
        <v>98.50553796084057</v>
      </c>
    </row>
    <row r="9" spans="1:3" x14ac:dyDescent="0.25">
      <c r="A9">
        <v>1998</v>
      </c>
      <c r="B9" s="4">
        <v>100.37783459612864</v>
      </c>
      <c r="C9" s="4">
        <v>96.741320838180116</v>
      </c>
    </row>
    <row r="10" spans="1:3" x14ac:dyDescent="0.25">
      <c r="A10">
        <v>1999</v>
      </c>
      <c r="B10" s="4">
        <v>100.90001017319869</v>
      </c>
      <c r="C10" s="4">
        <v>93.465674754486173</v>
      </c>
    </row>
    <row r="11" spans="1:3" x14ac:dyDescent="0.25">
      <c r="A11">
        <v>2000</v>
      </c>
      <c r="B11" s="4">
        <v>101.47559162658027</v>
      </c>
      <c r="C11" s="4">
        <v>100.94330133278106</v>
      </c>
    </row>
    <row r="12" spans="1:3" x14ac:dyDescent="0.25">
      <c r="A12">
        <v>2001</v>
      </c>
      <c r="B12" s="4">
        <v>102.57471659223634</v>
      </c>
      <c r="C12" s="4">
        <v>96.293742554831468</v>
      </c>
    </row>
    <row r="13" spans="1:3" x14ac:dyDescent="0.25">
      <c r="A13">
        <v>2002</v>
      </c>
      <c r="B13" s="4">
        <v>109.05227769640619</v>
      </c>
      <c r="C13" s="4">
        <v>105.98911447982017</v>
      </c>
    </row>
    <row r="14" spans="1:3" x14ac:dyDescent="0.25">
      <c r="A14">
        <v>2003</v>
      </c>
      <c r="B14" s="4">
        <v>113.16090673365203</v>
      </c>
      <c r="C14" s="4">
        <v>106.63732830862298</v>
      </c>
    </row>
    <row r="15" spans="1:3" x14ac:dyDescent="0.25">
      <c r="A15">
        <v>2004</v>
      </c>
      <c r="B15" s="4">
        <v>113.41924973054969</v>
      </c>
      <c r="C15" s="4">
        <v>107.6891320810025</v>
      </c>
    </row>
    <row r="16" spans="1:3" x14ac:dyDescent="0.25">
      <c r="A16">
        <v>2005</v>
      </c>
      <c r="B16" s="4">
        <v>112.06279139213193</v>
      </c>
      <c r="C16" s="4">
        <v>107.2688689255146</v>
      </c>
    </row>
    <row r="17" spans="1:3" x14ac:dyDescent="0.25">
      <c r="A17">
        <v>2006</v>
      </c>
      <c r="B17" s="4">
        <v>111.59241572514284</v>
      </c>
      <c r="C17" s="4">
        <v>115.79045636110577</v>
      </c>
    </row>
    <row r="18" spans="1:3" x14ac:dyDescent="0.25">
      <c r="A18">
        <v>2007</v>
      </c>
      <c r="B18" s="4">
        <v>114.2687282229965</v>
      </c>
      <c r="C18" s="4">
        <v>121.96748400852874</v>
      </c>
    </row>
    <row r="19" spans="1:3" x14ac:dyDescent="0.25">
      <c r="A19">
        <v>2008</v>
      </c>
      <c r="B19" s="4">
        <v>124.50297110455179</v>
      </c>
      <c r="C19" s="4">
        <v>122.60309915391197</v>
      </c>
    </row>
    <row r="20" spans="1:3" x14ac:dyDescent="0.25">
      <c r="A20">
        <v>2009</v>
      </c>
      <c r="B20" s="4">
        <v>125.36536774955454</v>
      </c>
      <c r="C20" s="4">
        <v>124.75354631849991</v>
      </c>
    </row>
    <row r="21" spans="1:3" x14ac:dyDescent="0.25">
      <c r="A21">
        <v>2010</v>
      </c>
      <c r="B21" s="4">
        <v>121.79399811300549</v>
      </c>
      <c r="C21" s="4">
        <v>120.90791025794888</v>
      </c>
    </row>
    <row r="22" spans="1:3" x14ac:dyDescent="0.25">
      <c r="A22">
        <v>2011</v>
      </c>
      <c r="B22" s="4">
        <v>126.56565179931782</v>
      </c>
      <c r="C22" s="4">
        <v>122.46874685127844</v>
      </c>
    </row>
    <row r="23" spans="1:3" x14ac:dyDescent="0.25">
      <c r="A23">
        <v>2012</v>
      </c>
      <c r="B23" s="4">
        <v>128.38755542989674</v>
      </c>
      <c r="C23" s="4">
        <v>122.05618485219473</v>
      </c>
    </row>
    <row r="24" spans="1:3" x14ac:dyDescent="0.25">
      <c r="A24">
        <v>2013</v>
      </c>
      <c r="B24" s="4">
        <v>130.06394796155755</v>
      </c>
      <c r="C24" s="4">
        <v>122.67636840014875</v>
      </c>
    </row>
    <row r="25" spans="1:3" x14ac:dyDescent="0.25">
      <c r="A25">
        <v>2014</v>
      </c>
      <c r="B25" s="4">
        <v>132.15024727158459</v>
      </c>
      <c r="C25" s="4">
        <v>127.61322803516286</v>
      </c>
    </row>
    <row r="26" spans="1:3" x14ac:dyDescent="0.25">
      <c r="A26">
        <v>2015</v>
      </c>
      <c r="B26" s="4">
        <v>131.99809683400707</v>
      </c>
      <c r="C26" s="4">
        <v>126.40987498536236</v>
      </c>
    </row>
    <row r="27" spans="1:3" x14ac:dyDescent="0.25">
      <c r="A27">
        <v>2016</v>
      </c>
      <c r="B27" s="4">
        <v>138.50890552492615</v>
      </c>
      <c r="C27" s="4">
        <v>135.16382767879313</v>
      </c>
    </row>
    <row r="29" spans="1:3" x14ac:dyDescent="0.25">
      <c r="B29" t="s">
        <v>197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9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O21" sqref="O21"/>
    </sheetView>
  </sheetViews>
  <sheetFormatPr defaultColWidth="10.7109375" defaultRowHeight="16.5" customHeight="1" x14ac:dyDescent="0.25"/>
  <cols>
    <col min="1" max="1" width="47.140625" style="5" customWidth="1"/>
    <col min="2" max="22" width="10.7109375" style="5"/>
    <col min="23" max="23" width="13.42578125" style="6" bestFit="1" customWidth="1"/>
    <col min="24" max="16384" width="10.7109375" style="5"/>
  </cols>
  <sheetData>
    <row r="1" spans="1:143" ht="26.25" x14ac:dyDescent="0.4">
      <c r="A1" s="1" t="s">
        <v>54</v>
      </c>
    </row>
    <row r="2" spans="1:143" ht="16.5" customHeight="1" x14ac:dyDescent="0.25">
      <c r="A2" s="7" t="s">
        <v>53</v>
      </c>
    </row>
    <row r="3" spans="1:143" ht="16.5" customHeight="1" x14ac:dyDescent="0.25">
      <c r="A3" s="7" t="s">
        <v>27</v>
      </c>
    </row>
    <row r="4" spans="1:143" ht="16.5" customHeight="1" x14ac:dyDescent="0.25">
      <c r="A4" s="5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143" ht="16.5" customHeight="1" x14ac:dyDescent="0.25">
      <c r="A5" s="5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143" s="11" customFormat="1" ht="16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2"/>
    </row>
    <row r="7" spans="1:143" s="11" customFormat="1" ht="16.5" customHeight="1" x14ac:dyDescent="0.25">
      <c r="B7" s="11">
        <v>2011</v>
      </c>
      <c r="F7" s="11">
        <v>2012</v>
      </c>
      <c r="J7" s="11">
        <v>2013</v>
      </c>
      <c r="N7" s="11">
        <v>2014</v>
      </c>
      <c r="R7" s="11">
        <v>2015</v>
      </c>
      <c r="V7" s="11">
        <v>2016</v>
      </c>
      <c r="W7" s="12"/>
    </row>
    <row r="8" spans="1:143" s="11" customFormat="1" ht="16.5" customHeight="1" x14ac:dyDescent="0.25">
      <c r="B8" s="11">
        <v>1</v>
      </c>
      <c r="C8" s="11">
        <v>2</v>
      </c>
      <c r="D8" s="11">
        <v>3</v>
      </c>
      <c r="E8" s="11">
        <v>4</v>
      </c>
      <c r="F8" s="11">
        <v>1</v>
      </c>
      <c r="G8" s="11">
        <v>2</v>
      </c>
      <c r="H8" s="11">
        <v>3</v>
      </c>
      <c r="I8" s="11">
        <v>4</v>
      </c>
      <c r="J8" s="11">
        <v>1</v>
      </c>
      <c r="K8" s="11">
        <v>2</v>
      </c>
      <c r="L8" s="11">
        <v>3</v>
      </c>
      <c r="M8" s="11">
        <v>4</v>
      </c>
      <c r="N8" s="11">
        <v>1</v>
      </c>
      <c r="O8" s="11">
        <v>2</v>
      </c>
      <c r="P8" s="11">
        <v>3</v>
      </c>
      <c r="Q8" s="11">
        <v>4</v>
      </c>
      <c r="R8" s="11">
        <v>1</v>
      </c>
      <c r="S8" s="11">
        <v>2</v>
      </c>
      <c r="T8" s="11">
        <v>3</v>
      </c>
      <c r="U8" s="11">
        <v>4</v>
      </c>
      <c r="V8" s="11">
        <v>1</v>
      </c>
      <c r="W8" s="12">
        <v>2</v>
      </c>
      <c r="X8" s="11">
        <v>3</v>
      </c>
    </row>
    <row r="9" spans="1:143" s="11" customFormat="1" ht="16.5" customHeight="1" x14ac:dyDescent="0.25">
      <c r="A9" s="5" t="s">
        <v>12</v>
      </c>
      <c r="B9" s="28">
        <f t="shared" ref="B9:X9" si="0">B16/$B16*100</f>
        <v>100</v>
      </c>
      <c r="C9" s="28">
        <f t="shared" si="0"/>
        <v>98.240425200183225</v>
      </c>
      <c r="D9" s="28">
        <f t="shared" si="0"/>
        <v>97.682269236502236</v>
      </c>
      <c r="E9" s="28">
        <f t="shared" si="0"/>
        <v>97.570333104886302</v>
      </c>
      <c r="F9" s="28">
        <f t="shared" si="0"/>
        <v>98.047525167366118</v>
      </c>
      <c r="G9" s="28">
        <f t="shared" si="0"/>
        <v>99.533789354608444</v>
      </c>
      <c r="H9" s="28">
        <f t="shared" si="0"/>
        <v>100.57462660061056</v>
      </c>
      <c r="I9" s="28">
        <f t="shared" si="0"/>
        <v>102.27594691495325</v>
      </c>
      <c r="J9" s="28">
        <f t="shared" si="0"/>
        <v>102.14928351798494</v>
      </c>
      <c r="K9" s="28">
        <f t="shared" si="0"/>
        <v>102.24272541828154</v>
      </c>
      <c r="L9" s="28">
        <f t="shared" si="0"/>
        <v>104.19141969958048</v>
      </c>
      <c r="M9" s="28">
        <f t="shared" si="0"/>
        <v>106.45883995695722</v>
      </c>
      <c r="N9" s="28">
        <f t="shared" si="0"/>
        <v>107.75862609820443</v>
      </c>
      <c r="O9" s="28">
        <f t="shared" si="0"/>
        <v>109.28465970046477</v>
      </c>
      <c r="P9" s="28">
        <f t="shared" si="0"/>
        <v>112.03093211763462</v>
      </c>
      <c r="Q9" s="28">
        <f t="shared" si="0"/>
        <v>114.42142406105977</v>
      </c>
      <c r="R9" s="28">
        <f t="shared" si="0"/>
        <v>111.04967676731501</v>
      </c>
      <c r="S9" s="28">
        <f t="shared" si="0"/>
        <v>104.89996717362042</v>
      </c>
      <c r="T9" s="28">
        <f t="shared" si="0"/>
        <v>101.64928037404641</v>
      </c>
      <c r="U9" s="28">
        <f t="shared" si="0"/>
        <v>99.893459631098892</v>
      </c>
      <c r="V9" s="28">
        <f t="shared" si="0"/>
        <v>98.238040499070408</v>
      </c>
      <c r="W9" s="28">
        <f t="shared" si="0"/>
        <v>98.033766294447958</v>
      </c>
      <c r="X9" s="28">
        <f t="shared" si="0"/>
        <v>97.966138601091529</v>
      </c>
    </row>
    <row r="10" spans="1:143" s="11" customFormat="1" ht="16.5" customHeight="1" x14ac:dyDescent="0.25">
      <c r="A10" s="5" t="s">
        <v>13</v>
      </c>
      <c r="B10" s="28">
        <f t="shared" ref="B10:X10" si="1">B17/$B17*100</f>
        <v>100</v>
      </c>
      <c r="C10" s="28">
        <f t="shared" si="1"/>
        <v>99.268364064935909</v>
      </c>
      <c r="D10" s="28">
        <f t="shared" si="1"/>
        <v>94.436927258393879</v>
      </c>
      <c r="E10" s="28">
        <f t="shared" si="1"/>
        <v>94.023033388605484</v>
      </c>
      <c r="F10" s="28">
        <f t="shared" si="1"/>
        <v>91.472992719622425</v>
      </c>
      <c r="G10" s="28">
        <f t="shared" si="1"/>
        <v>96.902397928261337</v>
      </c>
      <c r="H10" s="28">
        <f t="shared" si="1"/>
        <v>94.863244414280445</v>
      </c>
      <c r="I10" s="28">
        <f t="shared" si="1"/>
        <v>93.20326322938574</v>
      </c>
      <c r="J10" s="28">
        <f t="shared" si="1"/>
        <v>96.33472128809845</v>
      </c>
      <c r="K10" s="28">
        <f t="shared" si="1"/>
        <v>95.192638716998516</v>
      </c>
      <c r="L10" s="28">
        <f t="shared" si="1"/>
        <v>97.939354448917385</v>
      </c>
      <c r="M10" s="28">
        <f t="shared" si="1"/>
        <v>101.8671643441815</v>
      </c>
      <c r="N10" s="28">
        <f t="shared" si="1"/>
        <v>95.597721972601875</v>
      </c>
      <c r="O10" s="28">
        <f t="shared" si="1"/>
        <v>94.966399886541481</v>
      </c>
      <c r="P10" s="28">
        <f t="shared" si="1"/>
        <v>95.940326789282977</v>
      </c>
      <c r="Q10" s="28">
        <f t="shared" si="1"/>
        <v>99.317437443264538</v>
      </c>
      <c r="R10" s="28">
        <f t="shared" si="1"/>
        <v>102.33011595151721</v>
      </c>
      <c r="S10" s="28">
        <f t="shared" si="1"/>
        <v>100.27403436669692</v>
      </c>
      <c r="T10" s="28">
        <f t="shared" si="1"/>
        <v>97.527289900101849</v>
      </c>
      <c r="U10" s="28">
        <f t="shared" si="1"/>
        <v>97.878143044671745</v>
      </c>
      <c r="V10" s="28">
        <f t="shared" si="1"/>
        <v>93.275888297948327</v>
      </c>
      <c r="W10" s="28">
        <f t="shared" si="1"/>
        <v>96.83216082935769</v>
      </c>
      <c r="X10" s="28">
        <f t="shared" si="1"/>
        <v>98.033182933403126</v>
      </c>
    </row>
    <row r="11" spans="1:143" s="11" customFormat="1" ht="16.5" customHeight="1" x14ac:dyDescent="0.25">
      <c r="A11" s="5" t="s">
        <v>14</v>
      </c>
      <c r="B11" s="28">
        <f t="shared" ref="B11:X11" si="2">B18/$B18*100</f>
        <v>100</v>
      </c>
      <c r="C11" s="28">
        <f t="shared" si="2"/>
        <v>98.753415637957659</v>
      </c>
      <c r="D11" s="28">
        <f t="shared" si="2"/>
        <v>98.552076673000315</v>
      </c>
      <c r="E11" s="28">
        <f t="shared" si="2"/>
        <v>99.55324051666058</v>
      </c>
      <c r="F11" s="28">
        <f t="shared" si="2"/>
        <v>101.0634397481422</v>
      </c>
      <c r="G11" s="28">
        <f t="shared" si="2"/>
        <v>100.9404119046374</v>
      </c>
      <c r="H11" s="28">
        <f t="shared" si="2"/>
        <v>101.07136057173851</v>
      </c>
      <c r="I11" s="28">
        <f t="shared" si="2"/>
        <v>102.10345565362913</v>
      </c>
      <c r="J11" s="28">
        <f t="shared" si="2"/>
        <v>100.12420746225162</v>
      </c>
      <c r="K11" s="28">
        <f t="shared" si="2"/>
        <v>103.01631428067715</v>
      </c>
      <c r="L11" s="28">
        <f t="shared" si="2"/>
        <v>101.16552998784287</v>
      </c>
      <c r="M11" s="28">
        <f t="shared" si="2"/>
        <v>104.20556187668784</v>
      </c>
      <c r="N11" s="28">
        <f t="shared" si="2"/>
        <v>102.75199326187996</v>
      </c>
      <c r="O11" s="28">
        <f t="shared" si="2"/>
        <v>101.64407021649775</v>
      </c>
      <c r="P11" s="28">
        <f t="shared" si="2"/>
        <v>101.28819768008299</v>
      </c>
      <c r="Q11" s="28">
        <f t="shared" si="2"/>
        <v>103.26355280989054</v>
      </c>
      <c r="R11" s="28">
        <f t="shared" si="2"/>
        <v>102.70601383406657</v>
      </c>
      <c r="S11" s="28">
        <f t="shared" si="2"/>
        <v>101.04392763401489</v>
      </c>
      <c r="T11" s="28">
        <f t="shared" si="2"/>
        <v>102.21251575522427</v>
      </c>
      <c r="U11" s="28">
        <f t="shared" si="2"/>
        <v>101.57025585489323</v>
      </c>
      <c r="V11" s="28">
        <f t="shared" si="2"/>
        <v>101.71502199074216</v>
      </c>
      <c r="W11" s="28">
        <f t="shared" si="2"/>
        <v>103.71731477545848</v>
      </c>
      <c r="X11" s="28">
        <f t="shared" si="2"/>
        <v>102.88899217630983</v>
      </c>
    </row>
    <row r="12" spans="1:143" s="11" customFormat="1" ht="16.5" customHeight="1" x14ac:dyDescent="0.25">
      <c r="A12" s="5" t="s">
        <v>15</v>
      </c>
      <c r="B12" s="28">
        <f t="shared" ref="B12:X12" si="3">B19/$B19*100</f>
        <v>100</v>
      </c>
      <c r="C12" s="28">
        <f t="shared" si="3"/>
        <v>101.06008827532405</v>
      </c>
      <c r="D12" s="28">
        <f t="shared" si="3"/>
        <v>102.17200968399808</v>
      </c>
      <c r="E12" s="28">
        <f t="shared" si="3"/>
        <v>103.20559840239471</v>
      </c>
      <c r="F12" s="28">
        <f t="shared" si="3"/>
        <v>102.87189478191925</v>
      </c>
      <c r="G12" s="28">
        <f t="shared" si="3"/>
        <v>103.37337239721352</v>
      </c>
      <c r="H12" s="28">
        <f t="shared" si="3"/>
        <v>104.50967339826079</v>
      </c>
      <c r="I12" s="28">
        <f t="shared" si="3"/>
        <v>106.15505208752909</v>
      </c>
      <c r="J12" s="28">
        <f t="shared" si="3"/>
        <v>106.40048038396799</v>
      </c>
      <c r="K12" s="28">
        <f t="shared" si="3"/>
        <v>108.69216206705026</v>
      </c>
      <c r="L12" s="28">
        <f t="shared" si="3"/>
        <v>109.56452748110053</v>
      </c>
      <c r="M12" s="28">
        <f t="shared" si="3"/>
        <v>111.255378350074</v>
      </c>
      <c r="N12" s="28">
        <f t="shared" si="3"/>
        <v>112.16790755258572</v>
      </c>
      <c r="O12" s="28">
        <f t="shared" si="3"/>
        <v>112.60456725163554</v>
      </c>
      <c r="P12" s="28">
        <f t="shared" si="3"/>
        <v>113.09321908137697</v>
      </c>
      <c r="Q12" s="28">
        <f t="shared" si="3"/>
        <v>113.81718697663375</v>
      </c>
      <c r="R12" s="28">
        <f t="shared" si="3"/>
        <v>114.59998388826939</v>
      </c>
      <c r="S12" s="28">
        <f t="shared" si="3"/>
        <v>115.0610761788063</v>
      </c>
      <c r="T12" s="28">
        <f t="shared" si="3"/>
        <v>115.41193031252517</v>
      </c>
      <c r="U12" s="28">
        <f t="shared" si="3"/>
        <v>115.82426341831564</v>
      </c>
      <c r="V12" s="28">
        <f t="shared" si="3"/>
        <v>115.92602171691691</v>
      </c>
      <c r="W12" s="28">
        <f t="shared" si="3"/>
        <v>115.85558984834765</v>
      </c>
      <c r="X12" s="28">
        <f t="shared" si="3"/>
        <v>115.95570122067559</v>
      </c>
    </row>
    <row r="13" spans="1:143" s="11" customFormat="1" ht="16.5" customHeight="1" x14ac:dyDescent="0.25">
      <c r="A13" s="5" t="s">
        <v>16</v>
      </c>
      <c r="B13" s="28">
        <f t="shared" ref="B13:X13" si="4">B20/$B20*100</f>
        <v>100</v>
      </c>
      <c r="C13" s="28">
        <f t="shared" si="4"/>
        <v>101.16215504943456</v>
      </c>
      <c r="D13" s="28">
        <f t="shared" si="4"/>
        <v>102.15549639696162</v>
      </c>
      <c r="E13" s="28">
        <f t="shared" si="4"/>
        <v>103.07633922706839</v>
      </c>
      <c r="F13" s="28">
        <f t="shared" si="4"/>
        <v>103.74274201843959</v>
      </c>
      <c r="G13" s="28">
        <f t="shared" si="4"/>
        <v>104.31494136369635</v>
      </c>
      <c r="H13" s="28">
        <f t="shared" si="4"/>
        <v>104.82500638769771</v>
      </c>
      <c r="I13" s="28">
        <f t="shared" si="4"/>
        <v>105.35453862806143</v>
      </c>
      <c r="J13" s="28">
        <f t="shared" si="4"/>
        <v>105.93237093455959</v>
      </c>
      <c r="K13" s="28">
        <f t="shared" si="4"/>
        <v>106.8048030839856</v>
      </c>
      <c r="L13" s="28">
        <f t="shared" si="4"/>
        <v>107.38851977078627</v>
      </c>
      <c r="M13" s="28">
        <f t="shared" si="4"/>
        <v>108.01931146167492</v>
      </c>
      <c r="N13" s="28">
        <f t="shared" si="4"/>
        <v>108.46156203391403</v>
      </c>
      <c r="O13" s="28">
        <f t="shared" si="4"/>
        <v>108.98828626537956</v>
      </c>
      <c r="P13" s="28">
        <f t="shared" si="4"/>
        <v>109.63987458982697</v>
      </c>
      <c r="Q13" s="28">
        <f t="shared" si="4"/>
        <v>110.14909730406488</v>
      </c>
      <c r="R13" s="28">
        <f t="shared" si="4"/>
        <v>110.63098292968701</v>
      </c>
      <c r="S13" s="28">
        <f t="shared" si="4"/>
        <v>110.78929240943052</v>
      </c>
      <c r="T13" s="28">
        <f t="shared" si="4"/>
        <v>111.11576319928733</v>
      </c>
      <c r="U13" s="28">
        <f t="shared" si="4"/>
        <v>111.49506839451055</v>
      </c>
      <c r="V13" s="28">
        <f t="shared" si="4"/>
        <v>111.69065384245964</v>
      </c>
      <c r="W13" s="28">
        <f t="shared" si="4"/>
        <v>112.19252683751451</v>
      </c>
      <c r="X13" s="28">
        <f t="shared" si="4"/>
        <v>112.28925825086782</v>
      </c>
    </row>
    <row r="14" spans="1:143" s="11" customFormat="1" ht="16.5" customHeight="1" x14ac:dyDescent="0.25">
      <c r="W14" s="12"/>
    </row>
    <row r="15" spans="1:143" s="11" customFormat="1" ht="16.5" customHeight="1" x14ac:dyDescent="0.25">
      <c r="W15" s="12"/>
    </row>
    <row r="16" spans="1:143" ht="16.5" customHeight="1" x14ac:dyDescent="0.25">
      <c r="A16" s="5" t="s">
        <v>12</v>
      </c>
      <c r="B16" s="13">
        <v>68019.47207863121</v>
      </c>
      <c r="C16" s="13">
        <v>66822.618588967205</v>
      </c>
      <c r="D16" s="13">
        <v>66442.963849096006</v>
      </c>
      <c r="E16" s="13">
        <v>66366.825483305598</v>
      </c>
      <c r="F16" s="13">
        <v>66691.409005005509</v>
      </c>
      <c r="G16" s="13">
        <v>67702.3580588615</v>
      </c>
      <c r="H16" s="13">
        <v>68410.330058789899</v>
      </c>
      <c r="I16" s="13">
        <v>69567.559154972303</v>
      </c>
      <c r="J16" s="13">
        <v>69481.403381037599</v>
      </c>
      <c r="K16" s="13">
        <v>69544.962068319597</v>
      </c>
      <c r="L16" s="13">
        <v>70870.453630885604</v>
      </c>
      <c r="M16" s="13">
        <v>72412.740919757198</v>
      </c>
      <c r="N16" s="13">
        <v>73296.848591184767</v>
      </c>
      <c r="O16" s="13">
        <v>74334.848591184767</v>
      </c>
      <c r="P16" s="13">
        <v>76202.848591184767</v>
      </c>
      <c r="Q16" s="13">
        <v>77828.848591184767</v>
      </c>
      <c r="R16" s="13">
        <v>75535.403882154045</v>
      </c>
      <c r="S16" s="13">
        <v>71352.403882154045</v>
      </c>
      <c r="T16" s="13">
        <v>69141.303882154054</v>
      </c>
      <c r="U16" s="13">
        <v>67947.003882154051</v>
      </c>
      <c r="V16" s="13">
        <v>66820.996527859621</v>
      </c>
      <c r="W16" s="13">
        <v>66682.050292282598</v>
      </c>
      <c r="X16" s="13">
        <v>66636.050292282598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</row>
    <row r="17" spans="1:143" ht="16.5" customHeight="1" x14ac:dyDescent="0.25">
      <c r="A17" s="5" t="s">
        <v>13</v>
      </c>
      <c r="B17" s="13">
        <v>235882.19165558601</v>
      </c>
      <c r="C17" s="13">
        <v>234156.392777017</v>
      </c>
      <c r="D17" s="13">
        <v>222759.89374929099</v>
      </c>
      <c r="E17" s="13">
        <v>221783.59181810601</v>
      </c>
      <c r="F17" s="13">
        <v>215768.5</v>
      </c>
      <c r="G17" s="13">
        <v>228575.5</v>
      </c>
      <c r="H17" s="13">
        <v>223765.5</v>
      </c>
      <c r="I17" s="13">
        <v>219849.9</v>
      </c>
      <c r="J17" s="13">
        <v>227236.45189966701</v>
      </c>
      <c r="K17" s="13">
        <v>224542.48250044</v>
      </c>
      <c r="L17" s="13">
        <v>231021.49576743899</v>
      </c>
      <c r="M17" s="13">
        <v>240286.499832453</v>
      </c>
      <c r="N17" s="13">
        <v>225498.00176178699</v>
      </c>
      <c r="O17" s="13">
        <v>224008.82538878199</v>
      </c>
      <c r="P17" s="13">
        <v>226306.14551209199</v>
      </c>
      <c r="Q17" s="13">
        <v>234272.14813733799</v>
      </c>
      <c r="R17" s="13">
        <v>241378.52023014124</v>
      </c>
      <c r="S17" s="13">
        <v>236528.58992564023</v>
      </c>
      <c r="T17" s="13">
        <v>230049.50887865722</v>
      </c>
      <c r="U17" s="13">
        <v>230877.10896556123</v>
      </c>
      <c r="V17" s="13">
        <v>220021.20960341679</v>
      </c>
      <c r="W17" s="13">
        <v>228409.82319175079</v>
      </c>
      <c r="X17" s="13">
        <v>231242.8204530412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</row>
    <row r="18" spans="1:143" ht="16.5" customHeight="1" x14ac:dyDescent="0.25">
      <c r="A18" s="5" t="s">
        <v>14</v>
      </c>
      <c r="B18" s="13">
        <v>372507.71564654802</v>
      </c>
      <c r="C18" s="13">
        <v>367864.09271589702</v>
      </c>
      <c r="D18" s="13">
        <v>367114.08953682799</v>
      </c>
      <c r="E18" s="13">
        <v>370843.50210072601</v>
      </c>
      <c r="F18" s="13">
        <v>376469.11075962998</v>
      </c>
      <c r="G18" s="13">
        <v>376010.82255018101</v>
      </c>
      <c r="H18" s="13">
        <v>376498.61643866898</v>
      </c>
      <c r="I18" s="13">
        <v>380343.25025152002</v>
      </c>
      <c r="J18" s="13">
        <v>372970.39802684402</v>
      </c>
      <c r="K18" s="13">
        <v>383743.71907021903</v>
      </c>
      <c r="L18" s="13">
        <v>376849.404779437</v>
      </c>
      <c r="M18" s="13">
        <v>388173.75812349998</v>
      </c>
      <c r="N18" s="13">
        <v>382759.10288112395</v>
      </c>
      <c r="O18" s="13">
        <v>378632.00405364903</v>
      </c>
      <c r="P18" s="13">
        <v>377306.35139763699</v>
      </c>
      <c r="Q18" s="13">
        <v>384664.70166759001</v>
      </c>
      <c r="R18" s="13">
        <v>382587.82596490899</v>
      </c>
      <c r="S18" s="13">
        <v>376396.42662901996</v>
      </c>
      <c r="T18" s="13">
        <v>380749.50754465396</v>
      </c>
      <c r="U18" s="13">
        <v>378357.03986141697</v>
      </c>
      <c r="V18" s="13">
        <v>378896.30488709762</v>
      </c>
      <c r="W18" s="13">
        <v>386355</v>
      </c>
      <c r="X18" s="13">
        <v>383269.43440772721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</row>
    <row r="19" spans="1:143" ht="16.5" customHeight="1" x14ac:dyDescent="0.25">
      <c r="A19" s="5" t="s">
        <v>15</v>
      </c>
      <c r="B19" s="13">
        <v>94341.2</v>
      </c>
      <c r="C19" s="13">
        <v>95341.3</v>
      </c>
      <c r="D19" s="13">
        <v>96390.3</v>
      </c>
      <c r="E19" s="13">
        <v>97365.4</v>
      </c>
      <c r="F19" s="13">
        <v>97050.58</v>
      </c>
      <c r="G19" s="13">
        <v>97523.68</v>
      </c>
      <c r="H19" s="13">
        <v>98595.68</v>
      </c>
      <c r="I19" s="13">
        <v>100147.95</v>
      </c>
      <c r="J19" s="13">
        <v>100379.49</v>
      </c>
      <c r="K19" s="13">
        <v>102541.49</v>
      </c>
      <c r="L19" s="13">
        <v>103364.49</v>
      </c>
      <c r="M19" s="13">
        <v>104959.659</v>
      </c>
      <c r="N19" s="13">
        <v>105820.55</v>
      </c>
      <c r="O19" s="13">
        <v>106232.5</v>
      </c>
      <c r="P19" s="13">
        <v>106693.5</v>
      </c>
      <c r="Q19" s="13">
        <v>107376.5</v>
      </c>
      <c r="R19" s="13">
        <v>108115</v>
      </c>
      <c r="S19" s="13">
        <v>108550</v>
      </c>
      <c r="T19" s="13">
        <v>108881</v>
      </c>
      <c r="U19" s="13">
        <v>109270</v>
      </c>
      <c r="V19" s="13">
        <v>109366</v>
      </c>
      <c r="W19" s="13">
        <v>109299.55373000934</v>
      </c>
      <c r="X19" s="13">
        <v>109394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</row>
    <row r="20" spans="1:143" ht="16.5" customHeight="1" x14ac:dyDescent="0.25">
      <c r="A20" s="5" t="s">
        <v>16</v>
      </c>
      <c r="B20" s="13">
        <v>1785436.567948506</v>
      </c>
      <c r="C20" s="13">
        <v>1806186.1091773706</v>
      </c>
      <c r="D20" s="13">
        <v>1823921.5888406711</v>
      </c>
      <c r="E20" s="13">
        <v>1840362.6534627292</v>
      </c>
      <c r="F20" s="13">
        <v>1852260.8525897001</v>
      </c>
      <c r="G20" s="13">
        <v>1862477.1089414763</v>
      </c>
      <c r="H20" s="13">
        <v>1871583.9964003123</v>
      </c>
      <c r="I20" s="13">
        <v>1881038.4586588431</v>
      </c>
      <c r="J20" s="13">
        <v>1891355.2879604814</v>
      </c>
      <c r="K20" s="13">
        <v>1906932.0105868727</v>
      </c>
      <c r="L20" s="13">
        <v>1917353.9017662292</v>
      </c>
      <c r="M20" s="13">
        <v>1928616.2872829358</v>
      </c>
      <c r="N20" s="13">
        <v>1936512.3907216545</v>
      </c>
      <c r="O20" s="13">
        <v>1945916.7177624856</v>
      </c>
      <c r="P20" s="13">
        <v>1957550.4139796528</v>
      </c>
      <c r="Q20" s="13">
        <v>1966642.2625319564</v>
      </c>
      <c r="R20" s="13">
        <v>1975246.0247075013</v>
      </c>
      <c r="S20" s="13">
        <v>1978072.5400493708</v>
      </c>
      <c r="T20" s="13">
        <v>1983901.4689151447</v>
      </c>
      <c r="U20" s="13">
        <v>1990673.7225747886</v>
      </c>
      <c r="V20" s="13">
        <v>1994165.7766840574</v>
      </c>
      <c r="W20" s="13">
        <v>2003126.4006624257</v>
      </c>
      <c r="X20" s="13">
        <v>2004853.478689129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</row>
    <row r="21" spans="1:143" ht="16.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</row>
    <row r="22" spans="1:143" ht="16.5" customHeight="1" x14ac:dyDescent="0.25">
      <c r="A22" t="s">
        <v>49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</row>
    <row r="23" spans="1:143" ht="16.5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</row>
    <row r="24" spans="1:143" ht="16.5" customHeight="1" x14ac:dyDescent="0.25">
      <c r="S24" s="6"/>
      <c r="W24" s="5"/>
    </row>
    <row r="25" spans="1:143" ht="16.5" customHeight="1" x14ac:dyDescent="0.25">
      <c r="S25" s="6"/>
      <c r="W25" s="5"/>
    </row>
    <row r="26" spans="1:143" ht="16.5" customHeight="1" x14ac:dyDescent="0.25">
      <c r="S26" s="6"/>
      <c r="W26" s="5"/>
    </row>
    <row r="27" spans="1:143" ht="16.5" customHeight="1" x14ac:dyDescent="0.25">
      <c r="S27" s="6"/>
      <c r="W27" s="5"/>
    </row>
    <row r="28" spans="1:143" ht="16.5" customHeight="1" x14ac:dyDescent="0.25">
      <c r="S28" s="6"/>
      <c r="W28" s="5"/>
    </row>
    <row r="29" spans="1:143" ht="16.5" customHeight="1" x14ac:dyDescent="0.25">
      <c r="S29" s="6"/>
      <c r="W29" s="5"/>
    </row>
    <row r="30" spans="1:143" ht="16.5" customHeight="1" x14ac:dyDescent="0.25">
      <c r="S30" s="6"/>
      <c r="W30" s="5"/>
    </row>
    <row r="31" spans="1:143" ht="16.5" customHeight="1" x14ac:dyDescent="0.25">
      <c r="S31" s="6"/>
      <c r="W31" s="5"/>
    </row>
    <row r="32" spans="1:143" ht="16.5" customHeight="1" x14ac:dyDescent="0.25">
      <c r="S32" s="6"/>
      <c r="W32" s="5"/>
    </row>
    <row r="33" spans="7:25" ht="16.5" customHeight="1" x14ac:dyDescent="0.25">
      <c r="S33" s="6"/>
      <c r="W33" s="5"/>
    </row>
    <row r="34" spans="7:25" ht="16.5" customHeight="1" x14ac:dyDescent="0.25">
      <c r="S34" s="6"/>
      <c r="W34" s="5"/>
    </row>
    <row r="35" spans="7:25" ht="16.5" customHeight="1" x14ac:dyDescent="0.25">
      <c r="S35" s="6"/>
      <c r="W35" s="5"/>
    </row>
    <row r="36" spans="7:25" ht="16.5" customHeight="1" x14ac:dyDescent="0.25">
      <c r="S36" s="6"/>
      <c r="W36" s="5"/>
    </row>
    <row r="37" spans="7:25" ht="16.5" customHeight="1" x14ac:dyDescent="0.25">
      <c r="S37" s="6"/>
      <c r="W37" s="5"/>
    </row>
    <row r="39" spans="7:25" ht="16.5" customHeight="1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79" fitToHeight="2" orientation="landscape" r:id="rId1"/>
  <headerFooter>
    <oddFooter>&amp;L&amp;"Arial,Regular"&amp;10&amp;A&amp;R&amp;"Arial,Regular"&amp;10Statistics South Africa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59" zoomScaleNormal="59" workbookViewId="0">
      <pane xSplit="2" ySplit="5" topLeftCell="C6" activePane="bottomRight" state="frozen"/>
      <selection activeCell="R24" sqref="R24"/>
      <selection pane="topRight" activeCell="R24" sqref="R24"/>
      <selection pane="bottomLeft" activeCell="R24" sqref="R24"/>
      <selection pane="bottomRight" activeCell="A28" sqref="A28"/>
    </sheetView>
  </sheetViews>
  <sheetFormatPr defaultRowHeight="15" x14ac:dyDescent="0.25"/>
  <cols>
    <col min="1" max="1" width="17.42578125" style="23" customWidth="1"/>
    <col min="2" max="103" width="11.42578125" style="4" bestFit="1" customWidth="1"/>
    <col min="104" max="16384" width="9.140625" style="4"/>
  </cols>
  <sheetData>
    <row r="1" spans="1:9" x14ac:dyDescent="0.25">
      <c r="A1" s="4" t="s">
        <v>198</v>
      </c>
    </row>
    <row r="2" spans="1:9" x14ac:dyDescent="0.25">
      <c r="A2" s="4" t="s">
        <v>199</v>
      </c>
    </row>
    <row r="3" spans="1:9" x14ac:dyDescent="0.25">
      <c r="A3" s="4" t="s">
        <v>200</v>
      </c>
    </row>
    <row r="5" spans="1:9" x14ac:dyDescent="0.25">
      <c r="B5" s="48"/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  <c r="H5" s="3" t="s">
        <v>206</v>
      </c>
      <c r="I5" s="4" t="s">
        <v>207</v>
      </c>
    </row>
    <row r="6" spans="1:9" x14ac:dyDescent="0.25">
      <c r="B6" s="48" t="s">
        <v>208</v>
      </c>
      <c r="C6" s="3">
        <v>2.3565410984679458E-2</v>
      </c>
      <c r="D6" s="3">
        <v>1.1761835449203506E-2</v>
      </c>
      <c r="E6" s="3">
        <v>1.660156047453909E-2</v>
      </c>
      <c r="F6" s="3">
        <v>2.4810420613065265E-2</v>
      </c>
      <c r="G6" s="3">
        <v>5.9523813069146669E-3</v>
      </c>
      <c r="H6" s="3">
        <v>3.7777645812346883E-2</v>
      </c>
      <c r="I6" s="3">
        <v>1.6421411918714712E-2</v>
      </c>
    </row>
    <row r="7" spans="1:9" x14ac:dyDescent="0.25">
      <c r="B7" s="48" t="s">
        <v>209</v>
      </c>
      <c r="C7" s="3">
        <v>-1.594261572915423E-3</v>
      </c>
      <c r="D7" s="3">
        <v>4.858576481256538E-3</v>
      </c>
      <c r="E7" s="3">
        <v>1.2612420699765536E-2</v>
      </c>
      <c r="F7" s="3">
        <v>1.1359272129341624E-2</v>
      </c>
      <c r="G7" s="3">
        <v>3.1400642813252944E-2</v>
      </c>
      <c r="H7" s="3">
        <v>-2.3486334086139093E-2</v>
      </c>
      <c r="I7" s="3">
        <v>6.6131699372937724E-3</v>
      </c>
    </row>
    <row r="8" spans="1:9" x14ac:dyDescent="0.25">
      <c r="B8" s="48" t="s">
        <v>5</v>
      </c>
      <c r="C8" s="3">
        <v>9.8198791749952496E-2</v>
      </c>
      <c r="D8" s="3">
        <v>1.1398361963911086E-2</v>
      </c>
      <c r="E8" s="3">
        <v>0.10221610776726853</v>
      </c>
      <c r="F8" s="3">
        <v>4.0893596944757471E-2</v>
      </c>
      <c r="G8" s="3">
        <v>0.10296034427391332</v>
      </c>
      <c r="H8" s="3">
        <v>0.15000923296436719</v>
      </c>
      <c r="I8" s="3">
        <v>6.2732687173900237E-2</v>
      </c>
    </row>
    <row r="9" spans="1:9" x14ac:dyDescent="0.25">
      <c r="B9" s="48" t="s">
        <v>210</v>
      </c>
      <c r="C9" s="3">
        <v>6.8958830904010282E-2</v>
      </c>
      <c r="D9" s="3">
        <v>5.8305617400498458E-2</v>
      </c>
      <c r="E9" s="3">
        <v>2.4263387961634318E-2</v>
      </c>
      <c r="F9" s="3">
        <v>2.117379049920701E-2</v>
      </c>
      <c r="G9" s="3">
        <v>1.2397537950305869E-2</v>
      </c>
      <c r="H9" s="3">
        <v>1.0874927875538102E-2</v>
      </c>
      <c r="I9" s="3"/>
    </row>
    <row r="10" spans="1:9" x14ac:dyDescent="0.25">
      <c r="D10" s="48"/>
    </row>
    <row r="11" spans="1:9" x14ac:dyDescent="0.25">
      <c r="B11" s="4" t="s">
        <v>211</v>
      </c>
      <c r="D11" s="48"/>
      <c r="E11" s="48"/>
    </row>
    <row r="12" spans="1:9" x14ac:dyDescent="0.25">
      <c r="D12" s="48"/>
    </row>
    <row r="13" spans="1:9" x14ac:dyDescent="0.25">
      <c r="D13" s="48"/>
      <c r="E13" s="48"/>
    </row>
    <row r="14" spans="1:9" x14ac:dyDescent="0.25">
      <c r="D14" s="48"/>
    </row>
    <row r="15" spans="1:9" x14ac:dyDescent="0.25">
      <c r="D15" s="48"/>
      <c r="E15" s="48"/>
    </row>
    <row r="16" spans="1:9" x14ac:dyDescent="0.25">
      <c r="D16" s="48"/>
      <c r="E16" s="48"/>
    </row>
  </sheetData>
  <pageMargins left="0.75" right="0.75" top="1" bottom="1" header="0.5" footer="0.5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8"/>
  <sheetViews>
    <sheetView zoomScale="70" zoomScaleNormal="70" workbookViewId="0">
      <pane xSplit="1" topLeftCell="B1" activePane="topRight" state="frozen"/>
      <selection activeCell="A24" sqref="A24"/>
      <selection pane="topRight"/>
    </sheetView>
  </sheetViews>
  <sheetFormatPr defaultColWidth="10.7109375" defaultRowHeight="16.5" customHeight="1" x14ac:dyDescent="0.25"/>
  <cols>
    <col min="1" max="1" width="47.140625" style="5" customWidth="1"/>
    <col min="2" max="22" width="10.7109375" style="5"/>
    <col min="23" max="23" width="10.7109375" style="6"/>
    <col min="24" max="16384" width="10.7109375" style="5"/>
  </cols>
  <sheetData>
    <row r="1" spans="1:74" ht="26.25" x14ac:dyDescent="0.4">
      <c r="A1" s="1" t="s">
        <v>26</v>
      </c>
    </row>
    <row r="4" spans="1:74" ht="16.5" customHeight="1" x14ac:dyDescent="0.25">
      <c r="A4" s="7" t="s">
        <v>27</v>
      </c>
    </row>
    <row r="5" spans="1:74" ht="16.5" customHeight="1" x14ac:dyDescent="0.25">
      <c r="A5" s="5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6.5" customHeight="1" x14ac:dyDescent="0.25">
      <c r="A6" s="5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1:74" s="11" customFormat="1" ht="16.5" customHeight="1" x14ac:dyDescent="0.25">
      <c r="A7" s="11" t="s">
        <v>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2"/>
    </row>
    <row r="8" spans="1:74" s="11" customFormat="1" ht="16.5" customHeight="1" x14ac:dyDescent="0.25">
      <c r="B8" s="11">
        <v>2011</v>
      </c>
      <c r="F8" s="11">
        <v>2012</v>
      </c>
      <c r="J8" s="11">
        <v>2013</v>
      </c>
      <c r="N8" s="11">
        <v>2014</v>
      </c>
      <c r="R8" s="11">
        <v>2015</v>
      </c>
      <c r="V8" s="11">
        <v>2016</v>
      </c>
      <c r="W8" s="12"/>
    </row>
    <row r="9" spans="1:74" s="11" customFormat="1" ht="16.5" customHeight="1" x14ac:dyDescent="0.25">
      <c r="B9" s="11">
        <v>1</v>
      </c>
      <c r="C9" s="11">
        <v>2</v>
      </c>
      <c r="D9" s="11">
        <v>3</v>
      </c>
      <c r="E9" s="11">
        <v>4</v>
      </c>
      <c r="F9" s="11">
        <v>1</v>
      </c>
      <c r="G9" s="11">
        <v>2</v>
      </c>
      <c r="H9" s="11">
        <v>3</v>
      </c>
      <c r="I9" s="11">
        <v>4</v>
      </c>
      <c r="J9" s="11">
        <v>1</v>
      </c>
      <c r="K9" s="11">
        <v>2</v>
      </c>
      <c r="L9" s="11">
        <v>3</v>
      </c>
      <c r="M9" s="11">
        <v>4</v>
      </c>
      <c r="N9" s="11">
        <v>1</v>
      </c>
      <c r="O9" s="11">
        <v>2</v>
      </c>
      <c r="P9" s="11">
        <v>3</v>
      </c>
      <c r="Q9" s="11">
        <v>4</v>
      </c>
      <c r="R9" s="11">
        <v>1</v>
      </c>
      <c r="S9" s="11">
        <v>2</v>
      </c>
      <c r="T9" s="11">
        <v>3</v>
      </c>
      <c r="U9" s="11">
        <v>4</v>
      </c>
      <c r="V9" s="11">
        <v>1</v>
      </c>
      <c r="W9" s="12">
        <v>2</v>
      </c>
      <c r="X9" s="12">
        <v>3</v>
      </c>
    </row>
    <row r="10" spans="1:74" s="11" customFormat="1" ht="16.5" customHeight="1" x14ac:dyDescent="0.25">
      <c r="A10" s="5" t="s">
        <v>30</v>
      </c>
      <c r="B10" s="6">
        <f>B17/B$22</f>
        <v>2.1263878675699999E-2</v>
      </c>
      <c r="C10" s="6">
        <f t="shared" ref="C10:W14" si="0">C17/C$22</f>
        <v>3.8795081520496329E-2</v>
      </c>
      <c r="D10" s="6">
        <f t="shared" si="0"/>
        <v>2.7912327364605114E-2</v>
      </c>
      <c r="E10" s="6">
        <f t="shared" si="0"/>
        <v>1.3599710281832014E-2</v>
      </c>
      <c r="F10" s="6">
        <f t="shared" si="0"/>
        <v>1.9240963687848129E-2</v>
      </c>
      <c r="G10" s="6">
        <f t="shared" si="0"/>
        <v>4.0512488871525393E-2</v>
      </c>
      <c r="H10" s="6">
        <f t="shared" si="0"/>
        <v>2.4088460742615444E-2</v>
      </c>
      <c r="I10" s="6">
        <f t="shared" si="0"/>
        <v>1.2342858936811878E-2</v>
      </c>
      <c r="J10" s="6">
        <f t="shared" si="0"/>
        <v>1.9264585460863785E-2</v>
      </c>
      <c r="K10" s="6">
        <f t="shared" si="0"/>
        <v>4.104672313675637E-2</v>
      </c>
      <c r="L10" s="6">
        <f t="shared" si="0"/>
        <v>2.1702529993194081E-2</v>
      </c>
      <c r="M10" s="6">
        <f t="shared" si="0"/>
        <v>1.0883801397399896E-2</v>
      </c>
      <c r="N10" s="6">
        <f t="shared" si="0"/>
        <v>1.9529929501608773E-2</v>
      </c>
      <c r="O10" s="6">
        <f t="shared" si="0"/>
        <v>4.1132071388023508E-2</v>
      </c>
      <c r="P10" s="6">
        <f t="shared" si="0"/>
        <v>2.514265160581098E-2</v>
      </c>
      <c r="Q10" s="6">
        <f t="shared" si="0"/>
        <v>1.1294593420980976E-2</v>
      </c>
      <c r="R10" s="6">
        <f t="shared" si="0"/>
        <v>2.2124081709880859E-2</v>
      </c>
      <c r="S10" s="6">
        <f t="shared" si="0"/>
        <v>3.8669182602264297E-2</v>
      </c>
      <c r="T10" s="6">
        <f t="shared" si="0"/>
        <v>2.1811747084321566E-2</v>
      </c>
      <c r="U10" s="6">
        <f t="shared" si="0"/>
        <v>1.2352175216219058E-2</v>
      </c>
      <c r="V10" s="6">
        <f t="shared" si="0"/>
        <v>2.5465945473273455E-2</v>
      </c>
      <c r="W10" s="6">
        <f t="shared" si="0"/>
        <v>3.606748660597129E-2</v>
      </c>
      <c r="X10" s="6">
        <f t="shared" ref="X10" si="1">X17/X$22</f>
        <v>2.4858134913010799E-2</v>
      </c>
    </row>
    <row r="11" spans="1:74" s="11" customFormat="1" ht="16.5" customHeight="1" x14ac:dyDescent="0.25">
      <c r="A11" s="5" t="s">
        <v>31</v>
      </c>
      <c r="B11" s="6">
        <f>B18/B$22</f>
        <v>9.0754672662238745E-2</v>
      </c>
      <c r="C11" s="6">
        <f t="shared" si="0"/>
        <v>9.3070441773093815E-2</v>
      </c>
      <c r="D11" s="6">
        <f t="shared" si="0"/>
        <v>0.1006835178451749</v>
      </c>
      <c r="E11" s="6">
        <f t="shared" si="0"/>
        <v>9.8962158787712126E-2</v>
      </c>
      <c r="F11" s="6">
        <f t="shared" si="0"/>
        <v>8.8893357411711879E-2</v>
      </c>
      <c r="G11" s="6">
        <f t="shared" si="0"/>
        <v>9.094071937586326E-2</v>
      </c>
      <c r="H11" s="6">
        <f t="shared" si="0"/>
        <v>9.615387823450347E-2</v>
      </c>
      <c r="I11" s="6">
        <f t="shared" si="0"/>
        <v>8.8505148307885848E-2</v>
      </c>
      <c r="J11" s="6">
        <f t="shared" si="0"/>
        <v>8.9631290512143746E-2</v>
      </c>
      <c r="K11" s="6">
        <f t="shared" si="0"/>
        <v>8.5728690634476287E-2</v>
      </c>
      <c r="L11" s="6">
        <f t="shared" si="0"/>
        <v>9.5334995453594265E-2</v>
      </c>
      <c r="M11" s="6">
        <f t="shared" si="0"/>
        <v>9.0346750904001114E-2</v>
      </c>
      <c r="N11" s="6">
        <f t="shared" si="0"/>
        <v>8.3034547858698848E-2</v>
      </c>
      <c r="O11" s="6">
        <f t="shared" si="0"/>
        <v>7.8116928786745407E-2</v>
      </c>
      <c r="P11" s="6">
        <f t="shared" si="0"/>
        <v>8.8372774308190086E-2</v>
      </c>
      <c r="Q11" s="6">
        <f t="shared" si="0"/>
        <v>8.5034357254869811E-2</v>
      </c>
      <c r="R11" s="6">
        <f t="shared" si="0"/>
        <v>7.81146565480451E-2</v>
      </c>
      <c r="S11" s="6">
        <f t="shared" si="0"/>
        <v>7.678093295721003E-2</v>
      </c>
      <c r="T11" s="6">
        <f t="shared" si="0"/>
        <v>8.2268794367425249E-2</v>
      </c>
      <c r="U11" s="6">
        <f t="shared" si="0"/>
        <v>8.1387917612029112E-2</v>
      </c>
      <c r="V11" s="6">
        <f t="shared" si="0"/>
        <v>7.287463256500995E-2</v>
      </c>
      <c r="W11" s="6">
        <f t="shared" si="0"/>
        <v>7.8130256901749795E-2</v>
      </c>
      <c r="X11" s="6">
        <f t="shared" ref="X11" si="2">X18/X$22</f>
        <v>8.1424812476351374E-2</v>
      </c>
    </row>
    <row r="12" spans="1:74" s="11" customFormat="1" ht="16.5" customHeight="1" x14ac:dyDescent="0.25">
      <c r="A12" s="5" t="s">
        <v>14</v>
      </c>
      <c r="B12" s="6">
        <f>B19/B$22</f>
        <v>0.13979671592070347</v>
      </c>
      <c r="C12" s="6">
        <f t="shared" si="0"/>
        <v>0.1275844673143563</v>
      </c>
      <c r="D12" s="6">
        <f t="shared" si="0"/>
        <v>0.13314721944853142</v>
      </c>
      <c r="E12" s="6">
        <f t="shared" si="0"/>
        <v>0.13246697781150482</v>
      </c>
      <c r="F12" s="6">
        <f t="shared" si="0"/>
        <v>0.13666926717026187</v>
      </c>
      <c r="G12" s="6">
        <f t="shared" si="0"/>
        <v>0.12394798563096614</v>
      </c>
      <c r="H12" s="6">
        <f t="shared" si="0"/>
        <v>0.12951109023721874</v>
      </c>
      <c r="I12" s="6">
        <f t="shared" si="0"/>
        <v>0.13030282702854903</v>
      </c>
      <c r="J12" s="6">
        <f t="shared" si="0"/>
        <v>0.13010784614367549</v>
      </c>
      <c r="K12" s="6">
        <f t="shared" si="0"/>
        <v>0.12387830242326685</v>
      </c>
      <c r="L12" s="6">
        <f t="shared" si="0"/>
        <v>0.13183491098013281</v>
      </c>
      <c r="M12" s="6">
        <f t="shared" si="0"/>
        <v>0.13560437738875544</v>
      </c>
      <c r="N12" s="6">
        <f t="shared" si="0"/>
        <v>0.13530854166290124</v>
      </c>
      <c r="O12" s="6">
        <f t="shared" si="0"/>
        <v>0.13035363413775386</v>
      </c>
      <c r="P12" s="6">
        <f t="shared" si="0"/>
        <v>0.13626031227582328</v>
      </c>
      <c r="Q12" s="6">
        <f t="shared" si="0"/>
        <v>0.1394189696207154</v>
      </c>
      <c r="R12" s="6">
        <f t="shared" si="0"/>
        <v>0.13268554663462173</v>
      </c>
      <c r="S12" s="6">
        <f t="shared" si="0"/>
        <v>0.12724987345035679</v>
      </c>
      <c r="T12" s="6">
        <f t="shared" si="0"/>
        <v>0.13417311317787251</v>
      </c>
      <c r="U12" s="6">
        <f t="shared" si="0"/>
        <v>0.13456639381881638</v>
      </c>
      <c r="V12" s="6">
        <f t="shared" si="0"/>
        <v>0.13033004129001885</v>
      </c>
      <c r="W12" s="6">
        <f t="shared" si="0"/>
        <v>0.12893619215935162</v>
      </c>
      <c r="X12" s="6">
        <f t="shared" ref="X12" si="3">X19/X$22</f>
        <v>0.13420064086457067</v>
      </c>
    </row>
    <row r="13" spans="1:74" s="11" customFormat="1" ht="16.5" customHeight="1" x14ac:dyDescent="0.25">
      <c r="A13" s="5" t="s">
        <v>15</v>
      </c>
      <c r="B13" s="6">
        <f>B20/B$22</f>
        <v>3.6906466573281893E-2</v>
      </c>
      <c r="C13" s="6">
        <f t="shared" si="0"/>
        <v>3.952850574801927E-2</v>
      </c>
      <c r="D13" s="6">
        <f t="shared" si="0"/>
        <v>3.851337157407133E-2</v>
      </c>
      <c r="E13" s="6">
        <f t="shared" si="0"/>
        <v>3.7437499917382731E-2</v>
      </c>
      <c r="F13" s="6">
        <f t="shared" si="0"/>
        <v>3.8072992810175371E-2</v>
      </c>
      <c r="G13" s="6">
        <f t="shared" si="0"/>
        <v>4.0526703108941617E-2</v>
      </c>
      <c r="H13" s="6">
        <f t="shared" si="0"/>
        <v>3.8691675715592885E-2</v>
      </c>
      <c r="I13" s="6">
        <f t="shared" si="0"/>
        <v>3.7911361200626173E-2</v>
      </c>
      <c r="J13" s="6">
        <f t="shared" si="0"/>
        <v>3.8985496246630433E-2</v>
      </c>
      <c r="K13" s="6">
        <f t="shared" si="0"/>
        <v>4.2521929678483443E-2</v>
      </c>
      <c r="L13" s="6">
        <f t="shared" si="0"/>
        <v>4.1580712890614963E-2</v>
      </c>
      <c r="M13" s="6">
        <f t="shared" si="0"/>
        <v>4.0618322041095778E-2</v>
      </c>
      <c r="N13" s="6">
        <f t="shared" si="0"/>
        <v>4.1553638842215954E-2</v>
      </c>
      <c r="O13" s="6">
        <f t="shared" si="0"/>
        <v>4.3592699885302684E-2</v>
      </c>
      <c r="P13" s="6">
        <f t="shared" si="0"/>
        <v>4.0292250992052643E-2</v>
      </c>
      <c r="Q13" s="6">
        <f t="shared" si="0"/>
        <v>3.9108726648820431E-2</v>
      </c>
      <c r="R13" s="6">
        <f t="shared" si="0"/>
        <v>4.0326565016470799E-2</v>
      </c>
      <c r="S13" s="6">
        <f t="shared" si="0"/>
        <v>4.3215055465817755E-2</v>
      </c>
      <c r="T13" s="6">
        <f t="shared" si="0"/>
        <v>3.9757696155037006E-2</v>
      </c>
      <c r="U13" s="6">
        <f t="shared" si="0"/>
        <v>3.866032979243185E-2</v>
      </c>
      <c r="V13" s="6">
        <f t="shared" si="0"/>
        <v>3.9019427881760091E-2</v>
      </c>
      <c r="W13" s="6">
        <f t="shared" si="0"/>
        <v>4.1531403389534677E-2</v>
      </c>
      <c r="X13" s="6">
        <f t="shared" ref="X13" si="4">X20/X$22</f>
        <v>3.8101193571213658E-2</v>
      </c>
    </row>
    <row r="14" spans="1:74" s="11" customFormat="1" ht="16.5" customHeight="1" x14ac:dyDescent="0.25">
      <c r="A14" s="5" t="s">
        <v>16</v>
      </c>
      <c r="B14" s="6">
        <f>B21/B$22</f>
        <v>0.71127826616807599</v>
      </c>
      <c r="C14" s="6">
        <f t="shared" si="0"/>
        <v>0.70102150364403415</v>
      </c>
      <c r="D14" s="6">
        <f t="shared" si="0"/>
        <v>0.69974356376761737</v>
      </c>
      <c r="E14" s="6">
        <f t="shared" si="0"/>
        <v>0.71753365320156814</v>
      </c>
      <c r="F14" s="6">
        <f t="shared" si="0"/>
        <v>0.71712341892000264</v>
      </c>
      <c r="G14" s="6">
        <f t="shared" si="0"/>
        <v>0.70407210301270373</v>
      </c>
      <c r="H14" s="6">
        <f t="shared" si="0"/>
        <v>0.71155489507006953</v>
      </c>
      <c r="I14" s="6">
        <f t="shared" si="0"/>
        <v>0.73093780452612711</v>
      </c>
      <c r="J14" s="6">
        <f t="shared" si="0"/>
        <v>0.72201078163668653</v>
      </c>
      <c r="K14" s="6">
        <f t="shared" si="0"/>
        <v>0.70682435412701705</v>
      </c>
      <c r="L14" s="6">
        <f t="shared" si="0"/>
        <v>0.7095468506824637</v>
      </c>
      <c r="M14" s="6">
        <f t="shared" si="0"/>
        <v>0.72254674826874776</v>
      </c>
      <c r="N14" s="6">
        <f t="shared" si="0"/>
        <v>0.72057334213457513</v>
      </c>
      <c r="O14" s="6">
        <f t="shared" si="0"/>
        <v>0.70680466580217438</v>
      </c>
      <c r="P14" s="6">
        <f t="shared" si="0"/>
        <v>0.70993201081812296</v>
      </c>
      <c r="Q14" s="6">
        <f t="shared" si="0"/>
        <v>0.72514335305461342</v>
      </c>
      <c r="R14" s="6">
        <f t="shared" si="0"/>
        <v>0.72674915009098151</v>
      </c>
      <c r="S14" s="6">
        <f t="shared" si="0"/>
        <v>0.71408495552435114</v>
      </c>
      <c r="T14" s="6">
        <f t="shared" si="0"/>
        <v>0.72198864921534367</v>
      </c>
      <c r="U14" s="6">
        <f t="shared" si="0"/>
        <v>0.73303318356050362</v>
      </c>
      <c r="V14" s="6">
        <f t="shared" si="0"/>
        <v>0.73230995278993771</v>
      </c>
      <c r="W14" s="6">
        <f t="shared" si="0"/>
        <v>0.71533466094339271</v>
      </c>
      <c r="X14" s="6">
        <f t="shared" ref="X14" si="5">X21/X$22</f>
        <v>0.72141521817485355</v>
      </c>
    </row>
    <row r="15" spans="1:74" s="11" customFormat="1" ht="16.5" customHeight="1" x14ac:dyDescent="0.25">
      <c r="W15" s="12"/>
    </row>
    <row r="16" spans="1:74" s="11" customFormat="1" ht="16.5" customHeight="1" x14ac:dyDescent="0.25">
      <c r="W16" s="12"/>
    </row>
    <row r="17" spans="1:143" ht="16.5" customHeight="1" x14ac:dyDescent="0.25">
      <c r="A17" s="5" t="s">
        <v>30</v>
      </c>
      <c r="B17" s="13">
        <v>13513.852000000001</v>
      </c>
      <c r="C17" s="13">
        <v>26482.348999999998</v>
      </c>
      <c r="D17" s="13">
        <v>19470.967000000001</v>
      </c>
      <c r="E17" s="13">
        <v>9637.7309999999998</v>
      </c>
      <c r="F17" s="13">
        <v>13307.373</v>
      </c>
      <c r="G17" s="13">
        <v>30020.467000000001</v>
      </c>
      <c r="H17" s="13">
        <v>17937.624</v>
      </c>
      <c r="I17" s="13">
        <v>9326.1260000000002</v>
      </c>
      <c r="J17" s="13">
        <v>14437.463</v>
      </c>
      <c r="K17" s="13">
        <v>33085.815999999999</v>
      </c>
      <c r="L17" s="13">
        <v>17623.169999999998</v>
      </c>
      <c r="M17" s="13">
        <v>8962.2000000000007</v>
      </c>
      <c r="N17" s="13">
        <v>15915.87</v>
      </c>
      <c r="O17" s="13">
        <v>35370.447</v>
      </c>
      <c r="P17" s="13">
        <v>21814.665000000001</v>
      </c>
      <c r="Q17" s="13">
        <v>9914.4979999999996</v>
      </c>
      <c r="R17" s="13">
        <v>18973.029750000002</v>
      </c>
      <c r="S17" s="13">
        <v>34920.781750000002</v>
      </c>
      <c r="T17" s="13">
        <v>19788.065750000002</v>
      </c>
      <c r="U17" s="13">
        <v>11388.12275</v>
      </c>
      <c r="V17" s="13">
        <v>23231</v>
      </c>
      <c r="W17" s="13">
        <v>35019</v>
      </c>
      <c r="X17" s="13">
        <v>24167.74398055498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</row>
    <row r="18" spans="1:143" ht="16.5" customHeight="1" x14ac:dyDescent="0.25">
      <c r="A18" s="5" t="s">
        <v>31</v>
      </c>
      <c r="B18" s="13">
        <v>57677.398999999998</v>
      </c>
      <c r="C18" s="13">
        <v>63531.866000000002</v>
      </c>
      <c r="D18" s="13">
        <v>70234.395999999993</v>
      </c>
      <c r="E18" s="13">
        <v>70131.69</v>
      </c>
      <c r="F18" s="13">
        <v>61480.135999999999</v>
      </c>
      <c r="G18" s="13">
        <v>67388.672999999995</v>
      </c>
      <c r="H18" s="13">
        <v>71601.591</v>
      </c>
      <c r="I18" s="13">
        <v>66873.498999999996</v>
      </c>
      <c r="J18" s="13">
        <v>67172.399999999994</v>
      </c>
      <c r="K18" s="13">
        <v>69101.83</v>
      </c>
      <c r="L18" s="13">
        <v>77415.16</v>
      </c>
      <c r="M18" s="13">
        <v>74395.482000000004</v>
      </c>
      <c r="N18" s="13">
        <v>67668.808999999994</v>
      </c>
      <c r="O18" s="13">
        <v>67174.606</v>
      </c>
      <c r="P18" s="13">
        <v>76675.384000000005</v>
      </c>
      <c r="Q18" s="13">
        <v>74643.941000000006</v>
      </c>
      <c r="R18" s="13">
        <v>66989.072</v>
      </c>
      <c r="S18" s="13">
        <v>69338.165999999997</v>
      </c>
      <c r="T18" s="13">
        <v>74635.942999999999</v>
      </c>
      <c r="U18" s="13">
        <v>75035.820000000007</v>
      </c>
      <c r="V18" s="13">
        <v>66479</v>
      </c>
      <c r="W18" s="13">
        <v>75859</v>
      </c>
      <c r="X18" s="13">
        <v>79163.381664775661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</row>
    <row r="19" spans="1:143" ht="16.5" customHeight="1" x14ac:dyDescent="0.25">
      <c r="A19" s="5" t="s">
        <v>14</v>
      </c>
      <c r="B19" s="13">
        <v>88845.133000000002</v>
      </c>
      <c r="C19" s="13">
        <v>87091.875</v>
      </c>
      <c r="D19" s="13">
        <v>92880.292000000001</v>
      </c>
      <c r="E19" s="13">
        <v>93875.61</v>
      </c>
      <c r="F19" s="13">
        <v>94522.756000000008</v>
      </c>
      <c r="G19" s="13">
        <v>91847.638000000006</v>
      </c>
      <c r="H19" s="13">
        <v>96441.248999999996</v>
      </c>
      <c r="I19" s="13">
        <v>98455.357000000004</v>
      </c>
      <c r="J19" s="13">
        <v>97506.755000000005</v>
      </c>
      <c r="K19" s="13">
        <v>99852.422000000006</v>
      </c>
      <c r="L19" s="13">
        <v>107054.295</v>
      </c>
      <c r="M19" s="13">
        <v>111662.599</v>
      </c>
      <c r="N19" s="13">
        <v>110269.37700000001</v>
      </c>
      <c r="O19" s="13">
        <v>112094.192</v>
      </c>
      <c r="P19" s="13">
        <v>118224.327</v>
      </c>
      <c r="Q19" s="13">
        <v>122383.254</v>
      </c>
      <c r="R19" s="13">
        <v>113787.63</v>
      </c>
      <c r="S19" s="13">
        <v>114914.895</v>
      </c>
      <c r="T19" s="13">
        <v>121724.609</v>
      </c>
      <c r="U19" s="13">
        <v>124063.86599999999</v>
      </c>
      <c r="V19" s="13">
        <v>118892</v>
      </c>
      <c r="W19" s="13">
        <v>125188</v>
      </c>
      <c r="X19" s="13">
        <v>130473.45433561811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</row>
    <row r="20" spans="1:143" ht="16.5" customHeight="1" x14ac:dyDescent="0.25">
      <c r="A20" s="5" t="s">
        <v>15</v>
      </c>
      <c r="B20" s="13">
        <v>23455.200000000001</v>
      </c>
      <c r="C20" s="13">
        <v>26983</v>
      </c>
      <c r="D20" s="13">
        <v>26866</v>
      </c>
      <c r="E20" s="13">
        <v>26530.9</v>
      </c>
      <c r="F20" s="13">
        <v>26331.919999999998</v>
      </c>
      <c r="G20" s="13">
        <v>30031</v>
      </c>
      <c r="H20" s="13">
        <v>28812</v>
      </c>
      <c r="I20" s="13">
        <v>28645.4</v>
      </c>
      <c r="J20" s="13">
        <v>29216.91</v>
      </c>
      <c r="K20" s="13">
        <v>34274.910000000003</v>
      </c>
      <c r="L20" s="13">
        <v>33764.910000000003</v>
      </c>
      <c r="M20" s="13">
        <v>33446.910000000003</v>
      </c>
      <c r="N20" s="13">
        <v>33864.04</v>
      </c>
      <c r="O20" s="13">
        <v>37486.400000000001</v>
      </c>
      <c r="P20" s="13">
        <v>34959</v>
      </c>
      <c r="Q20" s="13">
        <v>34330</v>
      </c>
      <c r="R20" s="13">
        <v>34583</v>
      </c>
      <c r="S20" s="13">
        <v>39026</v>
      </c>
      <c r="T20" s="13">
        <v>36069</v>
      </c>
      <c r="U20" s="13">
        <v>35643</v>
      </c>
      <c r="V20" s="13">
        <v>35595</v>
      </c>
      <c r="W20" s="13">
        <v>40324.080000000002</v>
      </c>
      <c r="X20" s="13">
        <v>37043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</row>
    <row r="21" spans="1:143" ht="16.5" customHeight="1" x14ac:dyDescent="0.25">
      <c r="A21" s="5" t="s">
        <v>16</v>
      </c>
      <c r="B21" s="13">
        <v>452039.31824519584</v>
      </c>
      <c r="C21" s="13">
        <v>478532.21048647445</v>
      </c>
      <c r="D21" s="13">
        <v>488124.24921107711</v>
      </c>
      <c r="E21" s="13">
        <v>508495.85687441798</v>
      </c>
      <c r="F21" s="13">
        <v>495974.57681554439</v>
      </c>
      <c r="G21" s="13">
        <v>521729.81524641707</v>
      </c>
      <c r="H21" s="13">
        <v>529863.83395373949</v>
      </c>
      <c r="I21" s="13">
        <v>552288.42021707445</v>
      </c>
      <c r="J21" s="13">
        <v>541096.71690871404</v>
      </c>
      <c r="K21" s="13">
        <v>569737.57556845853</v>
      </c>
      <c r="L21" s="13">
        <v>576175.44021195115</v>
      </c>
      <c r="M21" s="13">
        <v>594976.72099025745</v>
      </c>
      <c r="N21" s="13">
        <v>587229.54621698463</v>
      </c>
      <c r="O21" s="13">
        <v>607798.15184284176</v>
      </c>
      <c r="P21" s="13">
        <v>615962.4383131644</v>
      </c>
      <c r="Q21" s="13">
        <v>636537.50565452676</v>
      </c>
      <c r="R21" s="13">
        <v>623240.92933110311</v>
      </c>
      <c r="S21" s="13">
        <v>644865.06320317613</v>
      </c>
      <c r="T21" s="13">
        <v>655002.95809391304</v>
      </c>
      <c r="U21" s="13">
        <v>675822.00932910189</v>
      </c>
      <c r="V21" s="13">
        <v>668040.87565166061</v>
      </c>
      <c r="W21" s="13">
        <v>694539.78773861576</v>
      </c>
      <c r="X21" s="13">
        <v>701379.18059977097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</row>
    <row r="22" spans="1:143" ht="16.5" customHeight="1" x14ac:dyDescent="0.25">
      <c r="A22" s="5" t="s">
        <v>48</v>
      </c>
      <c r="B22" s="13">
        <v>635530.90224519582</v>
      </c>
      <c r="C22" s="13">
        <v>682621.30048647453</v>
      </c>
      <c r="D22" s="13">
        <v>697575.90421107702</v>
      </c>
      <c r="E22" s="13">
        <v>708671.78787441808</v>
      </c>
      <c r="F22" s="13">
        <v>691616.76181554445</v>
      </c>
      <c r="G22" s="13">
        <v>741017.593246417</v>
      </c>
      <c r="H22" s="13">
        <v>744656.29795373941</v>
      </c>
      <c r="I22" s="13">
        <v>755588.80221707444</v>
      </c>
      <c r="J22" s="13">
        <v>749430.24490871408</v>
      </c>
      <c r="K22" s="13">
        <v>806052.55356845853</v>
      </c>
      <c r="L22" s="13">
        <v>812032.9752119513</v>
      </c>
      <c r="M22" s="13">
        <v>823443.91199025745</v>
      </c>
      <c r="N22" s="13">
        <v>814947.64221698465</v>
      </c>
      <c r="O22" s="13">
        <v>859923.7968428419</v>
      </c>
      <c r="P22" s="13">
        <v>867635.81431316445</v>
      </c>
      <c r="Q22" s="13">
        <v>877809.19865452673</v>
      </c>
      <c r="R22" s="13">
        <v>857573.66108110314</v>
      </c>
      <c r="S22" s="13">
        <v>903064.90595317609</v>
      </c>
      <c r="T22" s="13">
        <v>907220.57584391301</v>
      </c>
      <c r="U22" s="13">
        <v>921952.81807910185</v>
      </c>
      <c r="V22" s="13">
        <v>912237.87565166061</v>
      </c>
      <c r="W22" s="13">
        <v>970929.86773861572</v>
      </c>
      <c r="X22" s="13">
        <v>972226.76058071968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</row>
    <row r="23" spans="1:143" ht="16.5" customHeight="1" x14ac:dyDescent="0.25">
      <c r="B23" s="13">
        <f>B22-B17-B18-B19-B20</f>
        <v>452039.31824519584</v>
      </c>
      <c r="C23" s="13">
        <f t="shared" ref="C23:G23" si="6">C22-C17-C18-C19-C20</f>
        <v>478532.21048647445</v>
      </c>
      <c r="D23" s="13">
        <f t="shared" si="6"/>
        <v>488124.24921107711</v>
      </c>
      <c r="E23" s="13">
        <f t="shared" si="6"/>
        <v>508495.85687441798</v>
      </c>
      <c r="F23" s="13">
        <f t="shared" si="6"/>
        <v>495974.57681554439</v>
      </c>
      <c r="G23" s="13">
        <f t="shared" si="6"/>
        <v>521729.81524641707</v>
      </c>
      <c r="H23" s="13">
        <f t="shared" ref="H23" si="7">H22-H17-H18-H19-H20</f>
        <v>529863.83395373949</v>
      </c>
      <c r="I23" s="13">
        <f t="shared" ref="I23" si="8">I22-I17-I18-I19-I20</f>
        <v>552288.42021707445</v>
      </c>
      <c r="J23" s="13">
        <f t="shared" ref="J23" si="9">J22-J17-J18-J19-J20</f>
        <v>541096.71690871404</v>
      </c>
      <c r="K23" s="13">
        <f t="shared" ref="K23:L23" si="10">K22-K17-K18-K19-K20</f>
        <v>569737.57556845853</v>
      </c>
      <c r="L23" s="13">
        <f t="shared" si="10"/>
        <v>576175.44021195115</v>
      </c>
      <c r="M23" s="13">
        <f t="shared" ref="M23" si="11">M22-M17-M18-M19-M20</f>
        <v>594976.72099025745</v>
      </c>
      <c r="N23" s="13">
        <f t="shared" ref="N23" si="12">N22-N17-N18-N19-N20</f>
        <v>587229.54621698463</v>
      </c>
      <c r="O23" s="13">
        <f t="shared" ref="O23" si="13">O22-O17-O18-O19-O20</f>
        <v>607798.15184284176</v>
      </c>
      <c r="P23" s="13">
        <f t="shared" ref="P23:Q23" si="14">P22-P17-P18-P19-P20</f>
        <v>615962.4383131644</v>
      </c>
      <c r="Q23" s="13">
        <f t="shared" si="14"/>
        <v>636537.50565452676</v>
      </c>
      <c r="R23" s="13">
        <f t="shared" ref="R23" si="15">R22-R17-R18-R19-R20</f>
        <v>623240.92933110311</v>
      </c>
      <c r="S23" s="13">
        <f t="shared" ref="S23" si="16">S22-S17-S18-S19-S20</f>
        <v>644865.06320317613</v>
      </c>
      <c r="T23" s="13">
        <f t="shared" ref="T23" si="17">T22-T17-T18-T19-T20</f>
        <v>655002.95809391304</v>
      </c>
      <c r="U23" s="13">
        <f t="shared" ref="U23:V23" si="18">U22-U17-U18-U19-U20</f>
        <v>675822.00932910189</v>
      </c>
      <c r="V23" s="13">
        <f t="shared" si="18"/>
        <v>668040.87565166061</v>
      </c>
      <c r="W23" s="13">
        <f t="shared" ref="W23" si="19">W22-W17-W18-W19-W20</f>
        <v>694539.78773861576</v>
      </c>
      <c r="X23" s="13">
        <f t="shared" ref="X23" si="20">X22-X17-X18-X19-X20</f>
        <v>701379.18059977097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</row>
    <row r="24" spans="1:143" ht="16.5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</row>
    <row r="25" spans="1:143" ht="16.5" customHeight="1" x14ac:dyDescent="0.25">
      <c r="A25" t="s">
        <v>49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</row>
    <row r="26" spans="1:143" ht="16.5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</row>
    <row r="27" spans="1:143" ht="16.5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</row>
    <row r="28" spans="1:143" ht="16.5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6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</row>
    <row r="29" spans="1:143" s="14" customFormat="1" ht="16.5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</row>
    <row r="30" spans="1:143" ht="16.5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</row>
    <row r="31" spans="1:143" ht="16.5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</row>
    <row r="32" spans="1:143" ht="16.5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</row>
    <row r="33" spans="1:143" ht="16.5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</row>
    <row r="34" spans="1:143" ht="16.5" customHeight="1" x14ac:dyDescent="0.25">
      <c r="A34" s="2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</row>
    <row r="35" spans="1:143" ht="16.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</row>
    <row r="36" spans="1:143" ht="16.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</row>
    <row r="37" spans="1:143" ht="16.5" customHeight="1" x14ac:dyDescent="0.25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</row>
    <row r="38" spans="1:143" ht="16.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</row>
    <row r="39" spans="1:143" ht="16.5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</row>
    <row r="40" spans="1:143" ht="16.5" customHeigh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</row>
    <row r="41" spans="1:143" ht="16.5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</row>
    <row r="42" spans="1:143" ht="16.5" customHeight="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</row>
    <row r="43" spans="1:143" ht="16.5" customHeight="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</row>
    <row r="44" spans="1:143" ht="16.5" customHeight="1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</row>
    <row r="45" spans="1:143" ht="16.5" customHeight="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</row>
    <row r="46" spans="1:143" ht="16.5" customHeight="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</row>
    <row r="47" spans="1:143" ht="16.5" customHeight="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</row>
    <row r="48" spans="1:143" s="14" customFormat="1" ht="16.5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9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</row>
    <row r="49" spans="1:143" ht="16.5" customHeight="1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</row>
    <row r="50" spans="1:143" s="14" customFormat="1" ht="16.5" customHeight="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</row>
    <row r="53" spans="1:143" ht="16.5" customHeight="1" x14ac:dyDescent="0.25">
      <c r="A53" s="7"/>
    </row>
    <row r="54" spans="1:143" ht="16.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</row>
    <row r="55" spans="1:143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</row>
    <row r="56" spans="1:143" ht="16.5" customHeight="1" x14ac:dyDescent="0.25">
      <c r="A56" s="16"/>
    </row>
    <row r="57" spans="1:143" ht="16.5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</row>
    <row r="58" spans="1:143" ht="16.5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</row>
    <row r="59" spans="1:143" ht="16.5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</row>
    <row r="60" spans="1:143" ht="16.5" customHeight="1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</row>
    <row r="61" spans="1:143" ht="16.5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</row>
    <row r="62" spans="1:143" ht="16.5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</row>
    <row r="63" spans="1:143" ht="16.5" customHeight="1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</row>
    <row r="64" spans="1:143" ht="16.5" customHeight="1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</row>
    <row r="65" spans="2:130" ht="16.5" customHeight="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</row>
    <row r="66" spans="2:130" ht="16.5" customHeight="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</row>
    <row r="67" spans="2:130" ht="16.5" customHeight="1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</row>
    <row r="68" spans="2:130" s="14" customFormat="1" ht="16.5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19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79" fitToHeight="2" orientation="landscape" r:id="rId1"/>
  <headerFooter>
    <oddFooter>&amp;L&amp;"Arial,Regular"&amp;10&amp;A&amp;R&amp;"Arial,Regular"&amp;10Statistics South Africa</oddFooter>
  </headerFooter>
  <rowBreaks count="1" manualBreakCount="1">
    <brk id="51" min="13" max="2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7"/>
  <sheetViews>
    <sheetView zoomScale="53" zoomScaleNormal="53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17.7109375" style="33" customWidth="1"/>
    <col min="2" max="6" width="13.28515625" style="33" customWidth="1"/>
    <col min="7" max="7" width="14.85546875" style="4" bestFit="1" customWidth="1"/>
    <col min="8" max="12" width="12.5703125" style="34" customWidth="1"/>
    <col min="13" max="13" width="12.140625" style="36" customWidth="1"/>
    <col min="14" max="17" width="13" style="34" customWidth="1"/>
    <col min="18" max="18" width="14.85546875" style="36" bestFit="1" customWidth="1"/>
    <col min="19" max="19" width="14.85546875" style="34" customWidth="1"/>
    <col min="20" max="22" width="14.85546875" style="34" bestFit="1" customWidth="1"/>
    <col min="23" max="23" width="14.85546875" style="34" customWidth="1"/>
    <col min="24" max="26" width="14.85546875" style="34" bestFit="1" customWidth="1"/>
    <col min="27" max="27" width="14.85546875" style="34" customWidth="1"/>
    <col min="28" max="30" width="14.85546875" style="34" bestFit="1" customWidth="1"/>
    <col min="31" max="31" width="14.85546875" style="34" customWidth="1"/>
    <col min="32" max="34" width="14.85546875" style="34" bestFit="1" customWidth="1"/>
    <col min="35" max="35" width="14.85546875" style="34" customWidth="1"/>
    <col min="36" max="38" width="14.85546875" style="34" bestFit="1" customWidth="1"/>
    <col min="39" max="39" width="14.85546875" style="34" customWidth="1"/>
    <col min="40" max="42" width="14.85546875" style="34" bestFit="1" customWidth="1"/>
    <col min="43" max="43" width="14.85546875" style="34" customWidth="1"/>
    <col min="44" max="44" width="14.85546875" style="37" bestFit="1" customWidth="1"/>
    <col min="45" max="46" width="14.85546875" style="34" bestFit="1" customWidth="1"/>
    <col min="47" max="47" width="14.85546875" style="34" customWidth="1"/>
    <col min="48" max="49" width="14.85546875" style="34" bestFit="1" customWidth="1"/>
    <col min="50" max="50" width="14.85546875" style="37" bestFit="1" customWidth="1"/>
    <col min="51" max="51" width="14.85546875" style="34" customWidth="1"/>
    <col min="52" max="54" width="14.85546875" style="34" bestFit="1" customWidth="1"/>
    <col min="55" max="55" width="14.85546875" style="34" customWidth="1"/>
    <col min="56" max="58" width="14.85546875" style="34" bestFit="1" customWidth="1"/>
    <col min="59" max="59" width="14.85546875" style="34" customWidth="1"/>
    <col min="60" max="62" width="14.85546875" style="34" bestFit="1" customWidth="1"/>
    <col min="63" max="63" width="14.85546875" style="34" customWidth="1"/>
    <col min="64" max="66" width="14.85546875" style="34" bestFit="1" customWidth="1"/>
    <col min="67" max="67" width="14.85546875" style="34" customWidth="1"/>
    <col min="68" max="70" width="14.85546875" style="34" bestFit="1" customWidth="1"/>
    <col min="71" max="71" width="14.85546875" style="34" customWidth="1"/>
    <col min="72" max="74" width="14.85546875" style="34" bestFit="1" customWidth="1"/>
    <col min="75" max="75" width="14.85546875" style="34" customWidth="1"/>
    <col min="76" max="78" width="14.85546875" style="34" bestFit="1" customWidth="1"/>
    <col min="79" max="79" width="14.85546875" style="34" customWidth="1"/>
    <col min="80" max="16384" width="9.140625" style="34"/>
  </cols>
  <sheetData>
    <row r="1" spans="1:79" ht="26.25" x14ac:dyDescent="0.4">
      <c r="A1" s="1" t="s">
        <v>56</v>
      </c>
      <c r="M1" s="35"/>
    </row>
    <row r="2" spans="1:79" x14ac:dyDescent="0.25">
      <c r="M2" s="35"/>
    </row>
    <row r="3" spans="1:79" x14ac:dyDescent="0.25">
      <c r="A3" s="34"/>
      <c r="B3" s="4"/>
      <c r="C3" s="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38"/>
      <c r="AR3" s="34"/>
      <c r="AX3" s="34"/>
      <c r="BA3" s="37"/>
      <c r="BF3" s="37"/>
    </row>
    <row r="4" spans="1:79" x14ac:dyDescent="0.25">
      <c r="B4" s="4" t="s">
        <v>57</v>
      </c>
      <c r="C4" s="4" t="s">
        <v>58</v>
      </c>
      <c r="D4" s="4" t="s">
        <v>59</v>
      </c>
      <c r="E4" s="23" t="s">
        <v>60</v>
      </c>
      <c r="F4" s="23" t="s">
        <v>61</v>
      </c>
      <c r="H4" s="4"/>
      <c r="I4" s="4"/>
      <c r="J4" s="4"/>
      <c r="K4" s="23"/>
      <c r="L4" s="23"/>
      <c r="M4" s="4"/>
      <c r="N4" s="4"/>
      <c r="O4" s="4"/>
      <c r="P4" s="23"/>
      <c r="Q4" s="23"/>
      <c r="AR4" s="34"/>
      <c r="AX4" s="34"/>
      <c r="BA4" s="37"/>
      <c r="BF4" s="37"/>
    </row>
    <row r="5" spans="1:79" x14ac:dyDescent="0.25">
      <c r="A5" s="33" t="s">
        <v>62</v>
      </c>
      <c r="B5" s="39">
        <v>109</v>
      </c>
      <c r="C5" s="39">
        <v>121</v>
      </c>
      <c r="D5" s="39">
        <v>123</v>
      </c>
      <c r="E5" s="39">
        <v>124</v>
      </c>
      <c r="F5" s="39">
        <v>123</v>
      </c>
      <c r="M5" s="40"/>
      <c r="N5" s="40"/>
      <c r="O5" s="40"/>
      <c r="P5" s="40"/>
      <c r="Q5" s="40"/>
      <c r="R5" s="41"/>
      <c r="S5" s="42"/>
      <c r="T5" s="42"/>
      <c r="U5" s="4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4"/>
      <c r="BB5" s="43"/>
      <c r="BC5" s="43"/>
      <c r="BD5" s="43"/>
      <c r="BE5" s="43"/>
      <c r="BF5" s="44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</row>
    <row r="6" spans="1:79" x14ac:dyDescent="0.25">
      <c r="A6" s="33" t="s">
        <v>63</v>
      </c>
      <c r="B6" s="39">
        <v>80</v>
      </c>
      <c r="C6" s="39">
        <v>79</v>
      </c>
      <c r="D6" s="39">
        <v>77</v>
      </c>
      <c r="E6" s="39">
        <v>80</v>
      </c>
      <c r="F6" s="39">
        <v>79</v>
      </c>
      <c r="M6" s="45"/>
      <c r="N6" s="43"/>
      <c r="O6" s="43"/>
      <c r="P6" s="43"/>
      <c r="Q6" s="43"/>
      <c r="R6" s="41"/>
      <c r="S6" s="42"/>
      <c r="T6" s="42"/>
      <c r="U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4"/>
      <c r="BB6" s="43"/>
      <c r="BC6" s="43"/>
      <c r="BD6" s="43"/>
      <c r="BE6" s="43"/>
      <c r="BF6" s="44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</row>
    <row r="7" spans="1:79" x14ac:dyDescent="0.25">
      <c r="A7" s="33" t="s">
        <v>64</v>
      </c>
      <c r="B7" s="39">
        <v>65</v>
      </c>
      <c r="C7" s="39">
        <v>73</v>
      </c>
      <c r="D7" s="39">
        <v>76</v>
      </c>
      <c r="E7" s="39">
        <v>78</v>
      </c>
      <c r="F7" s="39">
        <v>76</v>
      </c>
      <c r="M7" s="46"/>
      <c r="N7" s="43"/>
      <c r="O7" s="43"/>
      <c r="P7" s="43"/>
      <c r="Q7" s="43"/>
      <c r="R7" s="41"/>
      <c r="S7" s="42"/>
      <c r="T7" s="42"/>
      <c r="U7" s="42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4"/>
      <c r="BB7" s="43"/>
      <c r="BC7" s="43"/>
      <c r="BD7" s="43"/>
      <c r="BE7" s="43"/>
      <c r="BF7" s="44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</row>
    <row r="8" spans="1:79" x14ac:dyDescent="0.25">
      <c r="A8" s="33" t="s">
        <v>65</v>
      </c>
      <c r="B8" s="39">
        <v>53</v>
      </c>
      <c r="C8" s="39">
        <v>62</v>
      </c>
      <c r="D8" s="39">
        <v>66</v>
      </c>
      <c r="E8" s="39">
        <v>70</v>
      </c>
      <c r="F8" s="39">
        <v>68</v>
      </c>
      <c r="M8" s="47"/>
      <c r="N8" s="40"/>
      <c r="O8" s="40"/>
      <c r="P8" s="40"/>
      <c r="Q8" s="40"/>
      <c r="R8" s="41"/>
      <c r="S8" s="42"/>
      <c r="T8" s="42"/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4"/>
      <c r="BB8" s="43"/>
      <c r="BC8" s="43"/>
      <c r="BD8" s="43"/>
      <c r="BE8" s="43"/>
      <c r="BF8" s="44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x14ac:dyDescent="0.25">
      <c r="A9" s="33" t="s">
        <v>66</v>
      </c>
      <c r="B9" s="39">
        <v>30</v>
      </c>
      <c r="C9" s="39">
        <v>31</v>
      </c>
      <c r="D9" s="39">
        <v>32</v>
      </c>
      <c r="E9" s="39">
        <v>34</v>
      </c>
      <c r="F9" s="39">
        <v>33</v>
      </c>
      <c r="M9" s="40"/>
      <c r="N9" s="40"/>
      <c r="O9" s="40"/>
      <c r="P9" s="40"/>
      <c r="Q9" s="40"/>
      <c r="R9" s="41"/>
      <c r="S9" s="42"/>
      <c r="T9" s="42"/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4"/>
      <c r="BB9" s="43"/>
      <c r="BC9" s="43"/>
      <c r="BD9" s="43"/>
      <c r="BE9" s="43"/>
      <c r="BF9" s="44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79" x14ac:dyDescent="0.25">
      <c r="A10" s="4" t="s">
        <v>67</v>
      </c>
      <c r="B10" s="39">
        <v>64</v>
      </c>
      <c r="C10" s="39">
        <v>63</v>
      </c>
      <c r="D10" s="39">
        <v>68</v>
      </c>
      <c r="E10" s="39">
        <v>67</v>
      </c>
      <c r="F10" s="39">
        <v>68</v>
      </c>
      <c r="M10" s="46"/>
      <c r="N10" s="43"/>
      <c r="O10" s="43"/>
      <c r="P10" s="43"/>
      <c r="Q10" s="43"/>
      <c r="R10" s="41"/>
      <c r="S10" s="42"/>
      <c r="T10" s="42"/>
      <c r="U10" s="42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4"/>
      <c r="BB10" s="43"/>
      <c r="BC10" s="43"/>
      <c r="BD10" s="43"/>
      <c r="BE10" s="43"/>
      <c r="BF10" s="44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</row>
    <row r="11" spans="1:79" x14ac:dyDescent="0.25">
      <c r="A11" s="33" t="s">
        <v>68</v>
      </c>
      <c r="B11" s="39">
        <v>27</v>
      </c>
      <c r="C11" s="39">
        <v>27</v>
      </c>
      <c r="D11" s="39">
        <v>28</v>
      </c>
      <c r="E11" s="39">
        <v>25</v>
      </c>
      <c r="F11" s="39">
        <v>25</v>
      </c>
      <c r="M11" s="45"/>
      <c r="N11" s="43"/>
      <c r="O11" s="43"/>
      <c r="P11" s="43"/>
      <c r="Q11" s="43"/>
      <c r="R11" s="41"/>
      <c r="S11" s="42"/>
      <c r="T11" s="42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4"/>
      <c r="BB11" s="43"/>
      <c r="BC11" s="43"/>
      <c r="BD11" s="43"/>
      <c r="BE11" s="43"/>
      <c r="BF11" s="44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</row>
    <row r="12" spans="1:79" x14ac:dyDescent="0.25">
      <c r="A12" s="33" t="s">
        <v>69</v>
      </c>
      <c r="B12" s="39">
        <v>15</v>
      </c>
      <c r="C12" s="39">
        <v>14</v>
      </c>
      <c r="D12" s="39">
        <v>17</v>
      </c>
      <c r="E12" s="39">
        <v>16</v>
      </c>
      <c r="F12" s="39">
        <v>15</v>
      </c>
      <c r="M12" s="46"/>
      <c r="N12" s="43"/>
      <c r="O12" s="43"/>
      <c r="P12" s="43"/>
      <c r="Q12" s="43"/>
      <c r="R12" s="41"/>
      <c r="S12" s="42"/>
      <c r="T12" s="42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4"/>
      <c r="BB12" s="43"/>
      <c r="BC12" s="43"/>
      <c r="BD12" s="43"/>
      <c r="BE12" s="43"/>
      <c r="BF12" s="44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x14ac:dyDescent="0.25">
      <c r="A13" s="33" t="s">
        <v>70</v>
      </c>
      <c r="B13" s="39">
        <v>16</v>
      </c>
      <c r="C13" s="39">
        <v>16</v>
      </c>
      <c r="D13" s="39">
        <v>16</v>
      </c>
      <c r="E13" s="39">
        <v>15</v>
      </c>
      <c r="F13" s="39">
        <v>15</v>
      </c>
      <c r="M13" s="47"/>
      <c r="N13" s="40"/>
      <c r="O13" s="40"/>
      <c r="P13" s="40"/>
      <c r="Q13" s="40"/>
      <c r="R13" s="41"/>
      <c r="S13" s="42"/>
      <c r="T13" s="42"/>
      <c r="U13" s="4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4"/>
      <c r="BB13" s="43"/>
      <c r="BC13" s="43"/>
      <c r="BD13" s="43"/>
      <c r="BE13" s="43"/>
      <c r="BF13" s="44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x14ac:dyDescent="0.25">
      <c r="A14" s="33" t="s">
        <v>71</v>
      </c>
      <c r="B14" s="39">
        <v>15</v>
      </c>
      <c r="C14" s="39">
        <v>15</v>
      </c>
      <c r="D14" s="39">
        <v>15</v>
      </c>
      <c r="E14" s="39">
        <v>14</v>
      </c>
      <c r="F14" s="39">
        <v>14</v>
      </c>
      <c r="M14" s="40"/>
      <c r="N14" s="40"/>
      <c r="O14" s="40"/>
      <c r="P14" s="40"/>
      <c r="Q14" s="40"/>
      <c r="R14" s="41"/>
      <c r="S14" s="42"/>
      <c r="T14" s="42"/>
      <c r="U14" s="42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4"/>
      <c r="BB14" s="43"/>
      <c r="BC14" s="43"/>
      <c r="BD14" s="43"/>
      <c r="BE14" s="43"/>
      <c r="BF14" s="44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</row>
    <row r="15" spans="1:79" x14ac:dyDescent="0.25">
      <c r="A15" s="33" t="s">
        <v>72</v>
      </c>
      <c r="B15" s="39">
        <v>15</v>
      </c>
      <c r="C15" s="39">
        <v>15</v>
      </c>
      <c r="D15" s="39">
        <v>13</v>
      </c>
      <c r="E15" s="39">
        <v>14</v>
      </c>
      <c r="F15" s="39">
        <v>13</v>
      </c>
      <c r="M15" s="45"/>
      <c r="N15" s="43"/>
      <c r="O15" s="43"/>
      <c r="P15" s="43"/>
      <c r="Q15" s="43"/>
      <c r="R15" s="41"/>
      <c r="S15" s="42"/>
      <c r="T15" s="42"/>
      <c r="U15" s="4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4"/>
      <c r="BB15" s="43"/>
      <c r="BC15" s="43"/>
      <c r="BD15" s="43"/>
      <c r="BE15" s="43"/>
      <c r="BF15" s="44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</row>
    <row r="16" spans="1:79" x14ac:dyDescent="0.25">
      <c r="A16" s="33" t="s">
        <v>73</v>
      </c>
      <c r="B16" s="39">
        <v>5</v>
      </c>
      <c r="C16" s="39">
        <v>7</v>
      </c>
      <c r="D16" s="39">
        <v>7</v>
      </c>
      <c r="E16" s="39">
        <v>7</v>
      </c>
      <c r="F16" s="39">
        <v>7</v>
      </c>
      <c r="M16" s="40"/>
      <c r="N16" s="40"/>
      <c r="O16" s="40"/>
      <c r="P16" s="40"/>
      <c r="Q16" s="40"/>
      <c r="R16" s="41"/>
      <c r="S16" s="42"/>
      <c r="T16" s="42"/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4"/>
      <c r="BB16" s="43"/>
      <c r="BC16" s="43"/>
      <c r="BD16" s="43"/>
      <c r="BE16" s="43"/>
      <c r="BF16" s="44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</row>
    <row r="17" spans="1:79" x14ac:dyDescent="0.25">
      <c r="A17" s="33" t="s">
        <v>74</v>
      </c>
      <c r="B17" s="39">
        <v>4</v>
      </c>
      <c r="C17" s="39">
        <v>5</v>
      </c>
      <c r="D17" s="39">
        <v>4</v>
      </c>
      <c r="E17" s="39">
        <v>4</v>
      </c>
      <c r="F17" s="39">
        <v>4</v>
      </c>
      <c r="M17" s="40"/>
      <c r="N17" s="40"/>
      <c r="O17" s="40"/>
      <c r="P17" s="40"/>
      <c r="Q17" s="40"/>
      <c r="R17" s="41"/>
      <c r="S17" s="42"/>
      <c r="T17" s="42"/>
      <c r="U17" s="42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4"/>
      <c r="BB17" s="43"/>
      <c r="BC17" s="43"/>
      <c r="BD17" s="43"/>
      <c r="BE17" s="43"/>
      <c r="BF17" s="44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</row>
    <row r="18" spans="1:79" x14ac:dyDescent="0.25">
      <c r="A18" s="33" t="s">
        <v>75</v>
      </c>
      <c r="B18" s="39">
        <v>15</v>
      </c>
      <c r="C18" s="39">
        <v>15</v>
      </c>
      <c r="D18" s="39">
        <v>13</v>
      </c>
      <c r="E18" s="39">
        <v>13</v>
      </c>
      <c r="F18" s="39">
        <v>13</v>
      </c>
      <c r="M18" s="47"/>
      <c r="N18" s="40"/>
      <c r="O18" s="40"/>
      <c r="P18" s="40"/>
      <c r="Q18" s="40"/>
      <c r="R18" s="41"/>
      <c r="S18" s="42"/>
      <c r="T18" s="42"/>
      <c r="U18" s="4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43"/>
      <c r="BC18" s="43"/>
      <c r="BD18" s="43"/>
      <c r="BE18" s="43"/>
      <c r="BF18" s="44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</row>
    <row r="19" spans="1:79" x14ac:dyDescent="0.25">
      <c r="A19" s="33" t="s">
        <v>76</v>
      </c>
      <c r="B19" s="39">
        <v>478</v>
      </c>
      <c r="C19" s="39">
        <v>502</v>
      </c>
      <c r="D19" s="39">
        <v>512</v>
      </c>
      <c r="E19" s="39">
        <v>522</v>
      </c>
      <c r="F19" s="39">
        <v>515</v>
      </c>
      <c r="M19" s="40"/>
      <c r="N19" s="40"/>
      <c r="O19" s="40"/>
      <c r="P19" s="40"/>
      <c r="Q19" s="40"/>
      <c r="R19" s="41"/>
      <c r="S19" s="42"/>
      <c r="T19" s="42"/>
      <c r="U19" s="4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4"/>
      <c r="BB19" s="43"/>
      <c r="BC19" s="43"/>
      <c r="BD19" s="43"/>
      <c r="BE19" s="43"/>
      <c r="BF19" s="44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</row>
    <row r="20" spans="1:79" x14ac:dyDescent="0.25">
      <c r="M20" s="46"/>
      <c r="N20" s="43"/>
      <c r="O20" s="43"/>
      <c r="P20" s="43"/>
      <c r="Q20" s="43"/>
      <c r="R20" s="41"/>
      <c r="S20" s="42"/>
      <c r="T20" s="42"/>
      <c r="U20" s="42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4"/>
      <c r="BB20" s="43"/>
      <c r="BC20" s="43"/>
      <c r="BD20" s="43"/>
      <c r="BE20" s="43"/>
      <c r="BF20" s="44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x14ac:dyDescent="0.25">
      <c r="A21" s="33" t="s">
        <v>77</v>
      </c>
      <c r="M21" s="46"/>
      <c r="N21" s="43"/>
      <c r="O21" s="43"/>
      <c r="P21" s="43"/>
      <c r="Q21" s="43"/>
      <c r="R21" s="41"/>
      <c r="S21" s="42"/>
      <c r="T21" s="42"/>
      <c r="U21" s="4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43"/>
      <c r="BC21" s="43"/>
      <c r="BD21" s="43"/>
      <c r="BE21" s="43"/>
      <c r="BF21" s="44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x14ac:dyDescent="0.25">
      <c r="M22" s="46"/>
      <c r="N22" s="43"/>
      <c r="O22" s="43"/>
      <c r="P22" s="43"/>
      <c r="Q22" s="43"/>
      <c r="R22" s="41"/>
      <c r="S22" s="42"/>
      <c r="T22" s="42"/>
      <c r="U22" s="4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43"/>
      <c r="BC22" s="43"/>
      <c r="BD22" s="43"/>
      <c r="BE22" s="43"/>
      <c r="BF22" s="44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</row>
    <row r="23" spans="1:79" x14ac:dyDescent="0.25">
      <c r="M23" s="46"/>
      <c r="N23" s="43"/>
      <c r="O23" s="43"/>
      <c r="P23" s="43"/>
      <c r="Q23" s="43"/>
      <c r="R23" s="41"/>
      <c r="S23" s="42"/>
      <c r="T23" s="42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4"/>
      <c r="BB23" s="43"/>
      <c r="BC23" s="43"/>
      <c r="BD23" s="43"/>
      <c r="BE23" s="43"/>
      <c r="BF23" s="44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</row>
    <row r="24" spans="1:79" x14ac:dyDescent="0.25">
      <c r="M24" s="46"/>
      <c r="N24" s="43"/>
      <c r="O24" s="43"/>
      <c r="P24" s="43"/>
      <c r="Q24" s="43"/>
      <c r="R24" s="41"/>
      <c r="S24" s="42"/>
      <c r="T24" s="42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4"/>
      <c r="BB24" s="43"/>
      <c r="BC24" s="43"/>
      <c r="BD24" s="43"/>
      <c r="BE24" s="43"/>
      <c r="BF24" s="44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</row>
    <row r="25" spans="1:79" x14ac:dyDescent="0.25">
      <c r="M25" s="46"/>
      <c r="N25" s="43"/>
      <c r="O25" s="43"/>
      <c r="P25" s="43"/>
      <c r="Q25" s="43"/>
      <c r="R25" s="41"/>
      <c r="S25" s="42"/>
      <c r="T25" s="42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4"/>
      <c r="BB25" s="43"/>
      <c r="BC25" s="43"/>
      <c r="BD25" s="43"/>
      <c r="BE25" s="43"/>
      <c r="BF25" s="44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</row>
    <row r="26" spans="1:79" x14ac:dyDescent="0.25">
      <c r="M26" s="46"/>
      <c r="N26" s="43"/>
      <c r="O26" s="43"/>
      <c r="P26" s="43"/>
      <c r="Q26" s="43"/>
      <c r="R26" s="41"/>
      <c r="S26" s="42"/>
      <c r="T26" s="42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4"/>
      <c r="BB26" s="43"/>
      <c r="BC26" s="43"/>
      <c r="BD26" s="43"/>
      <c r="BE26" s="43"/>
      <c r="BF26" s="44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</row>
    <row r="27" spans="1:79" x14ac:dyDescent="0.25">
      <c r="M27" s="46"/>
      <c r="N27" s="43"/>
      <c r="O27" s="43"/>
      <c r="P27" s="43"/>
      <c r="Q27" s="43"/>
      <c r="R27" s="41"/>
      <c r="S27" s="42"/>
      <c r="T27" s="42"/>
      <c r="U27" s="4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4"/>
      <c r="BB27" s="43"/>
      <c r="BC27" s="43"/>
      <c r="BD27" s="43"/>
      <c r="BE27" s="43"/>
      <c r="BF27" s="44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</row>
    <row r="28" spans="1:79" x14ac:dyDescent="0.25">
      <c r="M28" s="46"/>
      <c r="N28" s="43"/>
      <c r="O28" s="43"/>
      <c r="P28" s="43"/>
      <c r="Q28" s="43"/>
      <c r="R28" s="41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4"/>
      <c r="BB28" s="43"/>
      <c r="BC28" s="43"/>
      <c r="BD28" s="43"/>
      <c r="BE28" s="43"/>
      <c r="BF28" s="44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x14ac:dyDescent="0.25">
      <c r="M29" s="46"/>
      <c r="N29" s="43"/>
      <c r="O29" s="43"/>
      <c r="P29" s="43"/>
      <c r="Q29" s="43"/>
      <c r="R29" s="41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4"/>
      <c r="BB29" s="43"/>
      <c r="BC29" s="43"/>
      <c r="BD29" s="43"/>
      <c r="BE29" s="43"/>
      <c r="BF29" s="44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x14ac:dyDescent="0.25">
      <c r="M30" s="46"/>
      <c r="N30" s="43"/>
      <c r="O30" s="43"/>
      <c r="P30" s="43"/>
      <c r="Q30" s="43"/>
      <c r="R30" s="41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  <c r="BB30" s="43"/>
      <c r="BC30" s="43"/>
      <c r="BD30" s="43"/>
      <c r="BE30" s="43"/>
      <c r="BF30" s="44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x14ac:dyDescent="0.25">
      <c r="M31" s="46"/>
      <c r="N31" s="43"/>
      <c r="O31" s="43"/>
      <c r="P31" s="43"/>
      <c r="Q31" s="43"/>
      <c r="R31" s="41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4"/>
      <c r="BB31" s="43"/>
      <c r="BC31" s="43"/>
      <c r="BD31" s="43"/>
      <c r="BE31" s="43"/>
      <c r="BF31" s="44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</row>
    <row r="32" spans="1:79" x14ac:dyDescent="0.25">
      <c r="M32" s="46"/>
      <c r="N32" s="43"/>
      <c r="O32" s="43"/>
      <c r="P32" s="43"/>
      <c r="Q32" s="43"/>
      <c r="R32" s="41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4"/>
      <c r="BB32" s="43"/>
      <c r="BC32" s="43"/>
      <c r="BD32" s="43"/>
      <c r="BE32" s="43"/>
      <c r="BF32" s="44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</row>
    <row r="33" spans="13:79" x14ac:dyDescent="0.25">
      <c r="M33" s="46"/>
      <c r="N33" s="43"/>
      <c r="O33" s="43"/>
      <c r="P33" s="43"/>
      <c r="Q33" s="43"/>
      <c r="R33" s="41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4"/>
      <c r="BB33" s="43"/>
      <c r="BC33" s="43"/>
      <c r="BD33" s="43"/>
      <c r="BE33" s="43"/>
      <c r="BF33" s="44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</row>
    <row r="34" spans="13:79" x14ac:dyDescent="0.25">
      <c r="M34" s="46"/>
      <c r="N34" s="43"/>
      <c r="O34" s="43"/>
      <c r="P34" s="43"/>
      <c r="Q34" s="43"/>
      <c r="R34" s="41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4"/>
      <c r="BB34" s="43"/>
      <c r="BC34" s="43"/>
      <c r="BD34" s="43"/>
      <c r="BE34" s="43"/>
      <c r="BF34" s="44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</row>
    <row r="35" spans="13:79" x14ac:dyDescent="0.25">
      <c r="M35" s="46"/>
      <c r="N35" s="43"/>
      <c r="O35" s="43"/>
      <c r="P35" s="43"/>
      <c r="Q35" s="43"/>
      <c r="R35" s="41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4"/>
      <c r="BB35" s="43"/>
      <c r="BC35" s="43"/>
      <c r="BD35" s="43"/>
      <c r="BE35" s="43"/>
      <c r="BF35" s="44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3:79" x14ac:dyDescent="0.25">
      <c r="M36" s="46"/>
      <c r="N36" s="43"/>
      <c r="O36" s="43"/>
      <c r="P36" s="43"/>
      <c r="Q36" s="43"/>
      <c r="R36" s="41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4"/>
      <c r="BB36" s="43"/>
      <c r="BC36" s="43"/>
      <c r="BD36" s="43"/>
      <c r="BE36" s="43"/>
      <c r="BF36" s="44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3:79" x14ac:dyDescent="0.25">
      <c r="M37" s="46"/>
      <c r="N37" s="43"/>
      <c r="O37" s="43"/>
      <c r="P37" s="43"/>
      <c r="Q37" s="43"/>
      <c r="R37" s="41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4"/>
      <c r="BB37" s="43"/>
      <c r="BC37" s="43"/>
      <c r="BD37" s="43"/>
      <c r="BE37" s="43"/>
      <c r="BF37" s="44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3:79" x14ac:dyDescent="0.25">
      <c r="M38" s="46"/>
      <c r="N38" s="43"/>
      <c r="O38" s="43"/>
      <c r="P38" s="43"/>
      <c r="Q38" s="43"/>
      <c r="R38" s="41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4"/>
      <c r="BB38" s="43"/>
      <c r="BC38" s="43"/>
      <c r="BD38" s="43"/>
      <c r="BE38" s="43"/>
      <c r="BF38" s="44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3:79" x14ac:dyDescent="0.25">
      <c r="M39" s="46"/>
      <c r="N39" s="43"/>
      <c r="O39" s="43"/>
      <c r="P39" s="43"/>
      <c r="Q39" s="43"/>
      <c r="R39" s="41"/>
      <c r="S39" s="42"/>
      <c r="T39" s="42"/>
      <c r="U39" s="42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4"/>
      <c r="BB39" s="43"/>
      <c r="BC39" s="43"/>
      <c r="BD39" s="43"/>
      <c r="BE39" s="43"/>
      <c r="BF39" s="44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13:79" x14ac:dyDescent="0.25">
      <c r="M40" s="46"/>
      <c r="N40" s="43"/>
      <c r="O40" s="43"/>
      <c r="P40" s="43"/>
      <c r="Q40" s="43"/>
      <c r="R40" s="41"/>
      <c r="S40" s="42"/>
      <c r="T40" s="42"/>
      <c r="U40" s="42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4"/>
      <c r="BB40" s="43"/>
      <c r="BC40" s="43"/>
      <c r="BD40" s="43"/>
      <c r="BE40" s="43"/>
      <c r="BF40" s="44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3:79" x14ac:dyDescent="0.25">
      <c r="M41" s="46"/>
      <c r="N41" s="43"/>
      <c r="O41" s="43"/>
      <c r="P41" s="43"/>
      <c r="Q41" s="43"/>
      <c r="R41" s="41"/>
      <c r="S41" s="42"/>
      <c r="T41" s="42"/>
      <c r="U41" s="4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4"/>
      <c r="BB41" s="43"/>
      <c r="BC41" s="43"/>
      <c r="BD41" s="43"/>
      <c r="BE41" s="43"/>
      <c r="BF41" s="44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3:79" x14ac:dyDescent="0.25">
      <c r="M42" s="46"/>
      <c r="N42" s="43"/>
      <c r="O42" s="43"/>
      <c r="P42" s="43"/>
      <c r="Q42" s="43"/>
      <c r="R42" s="41"/>
      <c r="S42" s="42"/>
      <c r="T42" s="4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4"/>
      <c r="BB42" s="43"/>
      <c r="BC42" s="43"/>
      <c r="BD42" s="43"/>
      <c r="BE42" s="43"/>
      <c r="BF42" s="44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3:79" x14ac:dyDescent="0.25">
      <c r="M43" s="46"/>
      <c r="N43" s="43"/>
      <c r="O43" s="43"/>
      <c r="P43" s="43"/>
      <c r="Q43" s="43"/>
      <c r="R43" s="41"/>
      <c r="S43" s="42"/>
      <c r="T43" s="42"/>
      <c r="U43" s="4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4"/>
      <c r="BB43" s="43"/>
      <c r="BC43" s="43"/>
      <c r="BD43" s="43"/>
      <c r="BE43" s="43"/>
      <c r="BF43" s="44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3:79" x14ac:dyDescent="0.25">
      <c r="M44" s="46"/>
      <c r="N44" s="43"/>
      <c r="O44" s="43"/>
      <c r="P44" s="43"/>
      <c r="Q44" s="43"/>
      <c r="R44" s="41"/>
      <c r="S44" s="42"/>
      <c r="T44" s="42"/>
      <c r="U44" s="4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4"/>
      <c r="BB44" s="43"/>
      <c r="BC44" s="43"/>
      <c r="BD44" s="43"/>
      <c r="BE44" s="43"/>
      <c r="BF44" s="44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</row>
    <row r="45" spans="13:79" x14ac:dyDescent="0.25">
      <c r="M45" s="46"/>
      <c r="N45" s="43"/>
      <c r="O45" s="43"/>
      <c r="P45" s="43"/>
      <c r="Q45" s="43"/>
      <c r="R45" s="41"/>
      <c r="S45" s="42"/>
      <c r="T45" s="42"/>
      <c r="U45" s="4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4"/>
      <c r="BB45" s="43"/>
      <c r="BC45" s="43"/>
      <c r="BD45" s="43"/>
      <c r="BE45" s="43"/>
      <c r="BF45" s="44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</row>
    <row r="46" spans="13:79" x14ac:dyDescent="0.25">
      <c r="M46" s="46"/>
      <c r="N46" s="43"/>
      <c r="O46" s="43"/>
      <c r="P46" s="43"/>
      <c r="Q46" s="43"/>
      <c r="R46" s="41"/>
      <c r="S46" s="42"/>
      <c r="T46" s="42"/>
      <c r="U46" s="42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4"/>
      <c r="BB46" s="43"/>
      <c r="BC46" s="43"/>
      <c r="BD46" s="43"/>
      <c r="BE46" s="43"/>
      <c r="BF46" s="44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3:79" x14ac:dyDescent="0.25">
      <c r="M47" s="46"/>
      <c r="N47" s="43"/>
      <c r="O47" s="43"/>
      <c r="P47" s="43"/>
      <c r="Q47" s="43"/>
      <c r="R47" s="41"/>
      <c r="S47" s="42"/>
      <c r="T47" s="42"/>
      <c r="U47" s="42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4"/>
      <c r="BB47" s="43"/>
      <c r="BC47" s="43"/>
      <c r="BD47" s="43"/>
      <c r="BE47" s="43"/>
      <c r="BF47" s="44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3:79" x14ac:dyDescent="0.25">
      <c r="M48" s="46"/>
      <c r="N48" s="43"/>
      <c r="O48" s="43"/>
      <c r="P48" s="43"/>
      <c r="Q48" s="43"/>
      <c r="R48" s="41"/>
      <c r="S48" s="42"/>
      <c r="T48" s="42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4"/>
      <c r="BB48" s="43"/>
      <c r="BC48" s="43"/>
      <c r="BD48" s="43"/>
      <c r="BE48" s="43"/>
      <c r="BF48" s="44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3:79" x14ac:dyDescent="0.25">
      <c r="M49" s="46"/>
      <c r="N49" s="43"/>
      <c r="O49" s="43"/>
      <c r="P49" s="43"/>
      <c r="Q49" s="43"/>
      <c r="R49" s="41"/>
      <c r="S49" s="42"/>
      <c r="T49" s="42"/>
      <c r="U49" s="4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4"/>
      <c r="BB49" s="43"/>
      <c r="BC49" s="43"/>
      <c r="BD49" s="43"/>
      <c r="BE49" s="43"/>
      <c r="BF49" s="44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13:79" x14ac:dyDescent="0.25">
      <c r="M50" s="46"/>
      <c r="N50" s="43"/>
      <c r="O50" s="43"/>
      <c r="P50" s="43"/>
      <c r="Q50" s="43"/>
      <c r="R50" s="41"/>
      <c r="S50" s="42"/>
      <c r="T50" s="42"/>
      <c r="U50" s="4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4"/>
      <c r="BB50" s="43"/>
      <c r="BC50" s="43"/>
      <c r="BD50" s="43"/>
      <c r="BE50" s="43"/>
      <c r="BF50" s="44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</row>
    <row r="51" spans="13:79" x14ac:dyDescent="0.25">
      <c r="M51" s="46"/>
      <c r="N51" s="43"/>
      <c r="O51" s="43"/>
      <c r="P51" s="43"/>
      <c r="Q51" s="43"/>
      <c r="R51" s="41"/>
      <c r="S51" s="42"/>
      <c r="T51" s="42"/>
      <c r="U51" s="4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4"/>
      <c r="BB51" s="43"/>
      <c r="BC51" s="43"/>
      <c r="BD51" s="43"/>
      <c r="BE51" s="43"/>
      <c r="BF51" s="44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</row>
    <row r="52" spans="13:79" x14ac:dyDescent="0.25">
      <c r="M52" s="46"/>
      <c r="N52" s="43"/>
      <c r="O52" s="43"/>
      <c r="P52" s="43"/>
      <c r="Q52" s="43"/>
      <c r="R52" s="41"/>
      <c r="S52" s="42"/>
      <c r="T52" s="42"/>
      <c r="U52" s="42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4"/>
      <c r="BB52" s="43"/>
      <c r="BC52" s="43"/>
      <c r="BD52" s="43"/>
      <c r="BE52" s="43"/>
      <c r="BF52" s="44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</row>
    <row r="53" spans="13:79" x14ac:dyDescent="0.25">
      <c r="M53" s="46"/>
      <c r="N53" s="43"/>
      <c r="O53" s="43"/>
      <c r="P53" s="43"/>
      <c r="Q53" s="43"/>
      <c r="R53" s="41"/>
      <c r="S53" s="42"/>
      <c r="T53" s="42"/>
      <c r="U53" s="4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4"/>
      <c r="BB53" s="43"/>
      <c r="BC53" s="43"/>
      <c r="BD53" s="43"/>
      <c r="BE53" s="43"/>
      <c r="BF53" s="44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</row>
    <row r="54" spans="13:79" x14ac:dyDescent="0.25">
      <c r="M54" s="46"/>
      <c r="N54" s="43"/>
      <c r="O54" s="43"/>
      <c r="P54" s="43"/>
      <c r="Q54" s="43"/>
      <c r="R54" s="41"/>
      <c r="S54" s="42"/>
      <c r="T54" s="42"/>
      <c r="U54" s="4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4"/>
      <c r="BB54" s="43"/>
      <c r="BC54" s="43"/>
      <c r="BD54" s="43"/>
      <c r="BE54" s="43"/>
      <c r="BF54" s="44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</row>
    <row r="55" spans="13:79" x14ac:dyDescent="0.25">
      <c r="M55" s="46"/>
      <c r="N55" s="43"/>
      <c r="O55" s="43"/>
      <c r="P55" s="43"/>
      <c r="Q55" s="43"/>
      <c r="R55" s="41"/>
      <c r="S55" s="42"/>
      <c r="T55" s="42"/>
      <c r="U55" s="42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4"/>
      <c r="BB55" s="43"/>
      <c r="BC55" s="43"/>
      <c r="BD55" s="43"/>
      <c r="BE55" s="43"/>
      <c r="BF55" s="44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</row>
    <row r="56" spans="13:79" x14ac:dyDescent="0.25">
      <c r="M56" s="46"/>
      <c r="N56" s="43"/>
      <c r="O56" s="43"/>
      <c r="P56" s="43"/>
      <c r="Q56" s="43"/>
      <c r="R56" s="41"/>
      <c r="S56" s="42"/>
      <c r="T56" s="42"/>
      <c r="U56" s="4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4"/>
      <c r="BB56" s="43"/>
      <c r="BC56" s="43"/>
      <c r="BD56" s="43"/>
      <c r="BE56" s="43"/>
      <c r="BF56" s="44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</row>
    <row r="57" spans="13:79" x14ac:dyDescent="0.25">
      <c r="M57" s="46"/>
      <c r="N57" s="43"/>
      <c r="O57" s="43"/>
      <c r="P57" s="43"/>
      <c r="Q57" s="43"/>
      <c r="R57" s="41"/>
      <c r="S57" s="42"/>
      <c r="T57" s="42"/>
      <c r="U57" s="4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4"/>
      <c r="BB57" s="43"/>
      <c r="BC57" s="43"/>
      <c r="BD57" s="43"/>
      <c r="BE57" s="43"/>
      <c r="BF57" s="44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</row>
    <row r="58" spans="13:79" x14ac:dyDescent="0.25">
      <c r="M58" s="46"/>
      <c r="N58" s="43"/>
      <c r="O58" s="43"/>
      <c r="P58" s="43"/>
      <c r="Q58" s="43"/>
      <c r="R58" s="41"/>
      <c r="S58" s="42"/>
      <c r="T58" s="42"/>
      <c r="U58" s="42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4"/>
      <c r="BB58" s="43"/>
      <c r="BC58" s="43"/>
      <c r="BD58" s="43"/>
      <c r="BE58" s="43"/>
      <c r="BF58" s="44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</row>
    <row r="59" spans="13:79" x14ac:dyDescent="0.25">
      <c r="M59" s="46"/>
      <c r="N59" s="43"/>
      <c r="O59" s="43"/>
      <c r="P59" s="43"/>
      <c r="Q59" s="43"/>
      <c r="R59" s="41"/>
      <c r="S59" s="42"/>
      <c r="T59" s="42"/>
      <c r="U59" s="42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4"/>
      <c r="BB59" s="43"/>
      <c r="BC59" s="43"/>
      <c r="BD59" s="43"/>
      <c r="BE59" s="43"/>
      <c r="BF59" s="44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</row>
    <row r="60" spans="13:79" x14ac:dyDescent="0.25">
      <c r="M60" s="46"/>
      <c r="N60" s="43"/>
      <c r="O60" s="43"/>
      <c r="P60" s="43"/>
      <c r="Q60" s="43"/>
      <c r="R60" s="41"/>
      <c r="S60" s="42"/>
      <c r="T60" s="42"/>
      <c r="U60" s="42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4"/>
      <c r="BB60" s="43"/>
      <c r="BC60" s="43"/>
      <c r="BD60" s="43"/>
      <c r="BE60" s="43"/>
      <c r="BF60" s="44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13:79" x14ac:dyDescent="0.25">
      <c r="M61" s="46"/>
      <c r="N61" s="43"/>
      <c r="O61" s="43"/>
      <c r="P61" s="43"/>
      <c r="Q61" s="43"/>
      <c r="R61" s="41"/>
      <c r="S61" s="42"/>
      <c r="T61" s="42"/>
      <c r="U61" s="42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4"/>
      <c r="BB61" s="43"/>
      <c r="BC61" s="43"/>
      <c r="BD61" s="43"/>
      <c r="BE61" s="43"/>
      <c r="BF61" s="44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</row>
    <row r="62" spans="13:79" x14ac:dyDescent="0.25">
      <c r="AR62" s="34"/>
      <c r="AX62" s="34"/>
      <c r="BA62" s="37"/>
      <c r="BF62" s="37"/>
    </row>
    <row r="63" spans="13:79" x14ac:dyDescent="0.25">
      <c r="AR63" s="34"/>
      <c r="AX63" s="34"/>
      <c r="BA63" s="37"/>
      <c r="BF63" s="37"/>
    </row>
    <row r="64" spans="13:79" x14ac:dyDescent="0.25">
      <c r="AR64" s="34"/>
      <c r="AX64" s="34"/>
      <c r="BA64" s="37"/>
      <c r="BF64" s="37"/>
    </row>
    <row r="65" spans="44:58" x14ac:dyDescent="0.25">
      <c r="AR65" s="34"/>
      <c r="AX65" s="34"/>
      <c r="BA65" s="37"/>
      <c r="BF65" s="37"/>
    </row>
    <row r="66" spans="44:58" x14ac:dyDescent="0.25">
      <c r="AR66" s="34"/>
      <c r="AX66" s="34"/>
      <c r="BA66" s="37"/>
      <c r="BF66" s="37"/>
    </row>
    <row r="67" spans="44:58" x14ac:dyDescent="0.25">
      <c r="AR67" s="34"/>
      <c r="AX67" s="34"/>
      <c r="BA67" s="37"/>
      <c r="BF67" s="37"/>
    </row>
    <row r="68" spans="44:58" x14ac:dyDescent="0.25">
      <c r="AR68" s="34"/>
      <c r="AX68" s="34"/>
      <c r="BA68" s="37"/>
      <c r="BF68" s="37"/>
    </row>
    <row r="69" spans="44:58" x14ac:dyDescent="0.25">
      <c r="AR69" s="34"/>
      <c r="AX69" s="34"/>
      <c r="BA69" s="37"/>
      <c r="BF69" s="37"/>
    </row>
    <row r="70" spans="44:58" x14ac:dyDescent="0.25">
      <c r="AR70" s="34"/>
      <c r="AX70" s="34"/>
      <c r="BA70" s="37"/>
      <c r="BF70" s="37"/>
    </row>
    <row r="71" spans="44:58" x14ac:dyDescent="0.25">
      <c r="AR71" s="34"/>
      <c r="AX71" s="34"/>
      <c r="BA71" s="37"/>
      <c r="BF71" s="37"/>
    </row>
    <row r="72" spans="44:58" x14ac:dyDescent="0.25">
      <c r="AR72" s="34"/>
      <c r="AX72" s="34"/>
      <c r="BA72" s="37"/>
      <c r="BF72" s="37"/>
    </row>
    <row r="73" spans="44:58" x14ac:dyDescent="0.25">
      <c r="AR73" s="34"/>
      <c r="AX73" s="34"/>
      <c r="BA73" s="37"/>
      <c r="BF73" s="37"/>
    </row>
    <row r="74" spans="44:58" x14ac:dyDescent="0.25">
      <c r="AR74" s="34"/>
      <c r="AX74" s="34"/>
      <c r="BA74" s="37"/>
      <c r="BF74" s="37"/>
    </row>
    <row r="75" spans="44:58" x14ac:dyDescent="0.25">
      <c r="AR75" s="34"/>
      <c r="AX75" s="34"/>
      <c r="BA75" s="37"/>
      <c r="BF75" s="37"/>
    </row>
    <row r="76" spans="44:58" x14ac:dyDescent="0.25">
      <c r="AR76" s="34"/>
      <c r="AX76" s="34"/>
      <c r="BA76" s="37"/>
      <c r="BF76" s="37"/>
    </row>
    <row r="77" spans="44:58" x14ac:dyDescent="0.25">
      <c r="AR77" s="34"/>
      <c r="AX77" s="34"/>
      <c r="BA77" s="37"/>
      <c r="BF77" s="37"/>
    </row>
    <row r="78" spans="44:58" x14ac:dyDescent="0.25">
      <c r="AR78" s="34"/>
      <c r="AX78" s="34"/>
      <c r="BA78" s="37"/>
      <c r="BF78" s="37"/>
    </row>
    <row r="79" spans="44:58" x14ac:dyDescent="0.25">
      <c r="AR79" s="34"/>
      <c r="AX79" s="34"/>
      <c r="BA79" s="37"/>
      <c r="BF79" s="37"/>
    </row>
    <row r="80" spans="44:58" x14ac:dyDescent="0.25">
      <c r="AR80" s="34"/>
      <c r="AX80" s="34"/>
      <c r="BA80" s="37"/>
      <c r="BF80" s="37"/>
    </row>
    <row r="81" spans="44:58" x14ac:dyDescent="0.25">
      <c r="AR81" s="34"/>
      <c r="AX81" s="34"/>
      <c r="BA81" s="37"/>
      <c r="BF81" s="37"/>
    </row>
    <row r="82" spans="44:58" x14ac:dyDescent="0.25">
      <c r="AR82" s="34"/>
      <c r="AX82" s="34"/>
      <c r="BA82" s="37"/>
      <c r="BF82" s="37"/>
    </row>
    <row r="83" spans="44:58" x14ac:dyDescent="0.25">
      <c r="AR83" s="34"/>
      <c r="AX83" s="34"/>
      <c r="BA83" s="37"/>
      <c r="BF83" s="37"/>
    </row>
    <row r="84" spans="44:58" x14ac:dyDescent="0.25">
      <c r="AR84" s="34"/>
      <c r="AX84" s="34"/>
      <c r="BA84" s="37"/>
      <c r="BF84" s="37"/>
    </row>
    <row r="85" spans="44:58" x14ac:dyDescent="0.25">
      <c r="AR85" s="34"/>
      <c r="AX85" s="34"/>
      <c r="BA85" s="37"/>
      <c r="BF85" s="37"/>
    </row>
    <row r="86" spans="44:58" x14ac:dyDescent="0.25">
      <c r="AR86" s="34"/>
      <c r="AX86" s="34"/>
      <c r="BA86" s="37"/>
      <c r="BF86" s="37"/>
    </row>
    <row r="87" spans="44:58" x14ac:dyDescent="0.25">
      <c r="AR87" s="34"/>
      <c r="AX87" s="34"/>
      <c r="BA87" s="37"/>
      <c r="BF87" s="37"/>
    </row>
    <row r="88" spans="44:58" x14ac:dyDescent="0.25">
      <c r="AR88" s="34"/>
      <c r="AX88" s="34"/>
      <c r="BA88" s="37"/>
      <c r="BF88" s="37"/>
    </row>
    <row r="89" spans="44:58" x14ac:dyDescent="0.25">
      <c r="AR89" s="34"/>
      <c r="AX89" s="34"/>
      <c r="BA89" s="37"/>
      <c r="BF89" s="37"/>
    </row>
    <row r="90" spans="44:58" x14ac:dyDescent="0.25">
      <c r="AR90" s="34"/>
      <c r="AX90" s="34"/>
      <c r="BA90" s="37"/>
      <c r="BF90" s="37"/>
    </row>
    <row r="91" spans="44:58" x14ac:dyDescent="0.25">
      <c r="AR91" s="34"/>
      <c r="AX91" s="34"/>
      <c r="BA91" s="37"/>
      <c r="BF91" s="37"/>
    </row>
    <row r="92" spans="44:58" x14ac:dyDescent="0.25">
      <c r="AR92" s="34"/>
      <c r="AX92" s="34"/>
      <c r="BA92" s="37"/>
      <c r="BF92" s="37"/>
    </row>
    <row r="93" spans="44:58" x14ac:dyDescent="0.25">
      <c r="AR93" s="34"/>
      <c r="AX93" s="34"/>
      <c r="BA93" s="37"/>
      <c r="BF93" s="37"/>
    </row>
    <row r="94" spans="44:58" x14ac:dyDescent="0.25">
      <c r="AR94" s="34"/>
      <c r="AX94" s="34"/>
      <c r="BA94" s="37"/>
      <c r="BF94" s="37"/>
    </row>
    <row r="95" spans="44:58" x14ac:dyDescent="0.25">
      <c r="AR95" s="34"/>
      <c r="AX95" s="34"/>
      <c r="BA95" s="37"/>
      <c r="BF95" s="37"/>
    </row>
    <row r="96" spans="44:58" x14ac:dyDescent="0.25">
      <c r="AR96" s="34"/>
      <c r="AX96" s="34"/>
      <c r="BA96" s="37"/>
      <c r="BF96" s="37"/>
    </row>
    <row r="97" spans="44:58" x14ac:dyDescent="0.25">
      <c r="AR97" s="34"/>
      <c r="AX97" s="34"/>
      <c r="BA97" s="37"/>
      <c r="BF97" s="37"/>
    </row>
    <row r="98" spans="44:58" x14ac:dyDescent="0.25">
      <c r="AR98" s="34"/>
      <c r="AX98" s="34"/>
      <c r="BA98" s="37"/>
      <c r="BF98" s="37"/>
    </row>
    <row r="99" spans="44:58" x14ac:dyDescent="0.25">
      <c r="AR99" s="34"/>
      <c r="AX99" s="34"/>
      <c r="BA99" s="37"/>
      <c r="BF99" s="37"/>
    </row>
    <row r="100" spans="44:58" x14ac:dyDescent="0.25">
      <c r="AR100" s="34"/>
      <c r="AX100" s="34"/>
      <c r="BA100" s="37"/>
      <c r="BF100" s="37"/>
    </row>
    <row r="101" spans="44:58" x14ac:dyDescent="0.25">
      <c r="AR101" s="34"/>
      <c r="AX101" s="34"/>
      <c r="BA101" s="37"/>
      <c r="BF101" s="37"/>
    </row>
    <row r="102" spans="44:58" x14ac:dyDescent="0.25">
      <c r="AR102" s="34"/>
      <c r="AX102" s="34"/>
      <c r="BA102" s="37"/>
      <c r="BF102" s="37"/>
    </row>
    <row r="103" spans="44:58" x14ac:dyDescent="0.25">
      <c r="AR103" s="34"/>
      <c r="AX103" s="34"/>
      <c r="BA103" s="37"/>
      <c r="BF103" s="37"/>
    </row>
    <row r="104" spans="44:58" x14ac:dyDescent="0.25">
      <c r="AR104" s="34"/>
      <c r="AX104" s="34"/>
      <c r="BA104" s="37"/>
      <c r="BF104" s="37"/>
    </row>
    <row r="105" spans="44:58" x14ac:dyDescent="0.25">
      <c r="AR105" s="34"/>
      <c r="AX105" s="34"/>
      <c r="BA105" s="37"/>
      <c r="BF105" s="37"/>
    </row>
    <row r="106" spans="44:58" x14ac:dyDescent="0.25">
      <c r="AR106" s="34"/>
      <c r="AX106" s="34"/>
      <c r="BA106" s="37"/>
      <c r="BF106" s="37"/>
    </row>
    <row r="107" spans="44:58" x14ac:dyDescent="0.25">
      <c r="AR107" s="34"/>
      <c r="AX107" s="34"/>
      <c r="BA107" s="37"/>
      <c r="BF107" s="37"/>
    </row>
    <row r="108" spans="44:58" x14ac:dyDescent="0.25">
      <c r="AR108" s="34"/>
      <c r="AX108" s="34"/>
      <c r="BA108" s="37"/>
      <c r="BF108" s="37"/>
    </row>
    <row r="109" spans="44:58" x14ac:dyDescent="0.25">
      <c r="AR109" s="34"/>
      <c r="AX109" s="34"/>
      <c r="BA109" s="37"/>
      <c r="BF109" s="37"/>
    </row>
    <row r="110" spans="44:58" x14ac:dyDescent="0.25">
      <c r="AR110" s="34"/>
      <c r="AX110" s="34"/>
      <c r="BA110" s="37"/>
      <c r="BF110" s="37"/>
    </row>
    <row r="111" spans="44:58" x14ac:dyDescent="0.25">
      <c r="AR111" s="34"/>
      <c r="AX111" s="34"/>
      <c r="BA111" s="37"/>
      <c r="BF111" s="37"/>
    </row>
    <row r="112" spans="44:58" x14ac:dyDescent="0.25">
      <c r="AR112" s="34"/>
      <c r="AX112" s="34"/>
      <c r="BA112" s="37"/>
      <c r="BF112" s="37"/>
    </row>
    <row r="113" spans="44:58" x14ac:dyDescent="0.25">
      <c r="AR113" s="34"/>
      <c r="AX113" s="34"/>
      <c r="BA113" s="37"/>
      <c r="BF113" s="37"/>
    </row>
    <row r="114" spans="44:58" x14ac:dyDescent="0.25">
      <c r="AR114" s="34"/>
      <c r="AX114" s="34"/>
      <c r="BA114" s="37"/>
      <c r="BF114" s="37"/>
    </row>
    <row r="115" spans="44:58" x14ac:dyDescent="0.25">
      <c r="AR115" s="34"/>
      <c r="AX115" s="34"/>
      <c r="BA115" s="37"/>
      <c r="BF115" s="37"/>
    </row>
    <row r="116" spans="44:58" x14ac:dyDescent="0.25">
      <c r="AR116" s="34"/>
      <c r="AX116" s="34"/>
      <c r="BA116" s="37"/>
      <c r="BF116" s="37"/>
    </row>
    <row r="117" spans="44:58" x14ac:dyDescent="0.25">
      <c r="AR117" s="34"/>
      <c r="AX117" s="34"/>
      <c r="BA117" s="37"/>
      <c r="BF117" s="37"/>
    </row>
    <row r="118" spans="44:58" x14ac:dyDescent="0.25">
      <c r="AR118" s="34"/>
      <c r="AX118" s="34"/>
      <c r="BA118" s="37"/>
      <c r="BF118" s="37"/>
    </row>
    <row r="119" spans="44:58" x14ac:dyDescent="0.25">
      <c r="AR119" s="34"/>
      <c r="AX119" s="34"/>
      <c r="BA119" s="37"/>
      <c r="BF119" s="37"/>
    </row>
    <row r="120" spans="44:58" x14ac:dyDescent="0.25">
      <c r="AR120" s="34"/>
      <c r="AX120" s="34"/>
      <c r="BA120" s="37"/>
      <c r="BF120" s="37"/>
    </row>
    <row r="121" spans="44:58" x14ac:dyDescent="0.25">
      <c r="AR121" s="34"/>
      <c r="AX121" s="34"/>
      <c r="BA121" s="37"/>
      <c r="BF121" s="37"/>
    </row>
    <row r="122" spans="44:58" x14ac:dyDescent="0.25">
      <c r="AR122" s="34"/>
      <c r="AX122" s="34"/>
      <c r="BA122" s="37"/>
      <c r="BF122" s="37"/>
    </row>
    <row r="123" spans="44:58" x14ac:dyDescent="0.25">
      <c r="AR123" s="34"/>
      <c r="AX123" s="34"/>
      <c r="BA123" s="37"/>
      <c r="BF123" s="37"/>
    </row>
    <row r="124" spans="44:58" x14ac:dyDescent="0.25">
      <c r="AR124" s="34"/>
      <c r="AX124" s="34"/>
      <c r="BA124" s="37"/>
      <c r="BF124" s="37"/>
    </row>
    <row r="125" spans="44:58" x14ac:dyDescent="0.25">
      <c r="AR125" s="34"/>
      <c r="AX125" s="34"/>
      <c r="BA125" s="37"/>
      <c r="BF125" s="37"/>
    </row>
    <row r="126" spans="44:58" x14ac:dyDescent="0.25">
      <c r="AR126" s="34"/>
      <c r="AX126" s="34"/>
      <c r="BA126" s="37"/>
      <c r="BF126" s="37"/>
    </row>
    <row r="127" spans="44:58" x14ac:dyDescent="0.25">
      <c r="AR127" s="34"/>
      <c r="AX127" s="34"/>
      <c r="BA127" s="37"/>
      <c r="BF127" s="37"/>
    </row>
    <row r="128" spans="44:58" x14ac:dyDescent="0.25">
      <c r="AR128" s="34"/>
      <c r="AX128" s="34"/>
      <c r="BA128" s="37"/>
      <c r="BF128" s="37"/>
    </row>
    <row r="129" spans="44:58" x14ac:dyDescent="0.25">
      <c r="AR129" s="34"/>
      <c r="AX129" s="34"/>
      <c r="BA129" s="37"/>
      <c r="BF129" s="37"/>
    </row>
    <row r="130" spans="44:58" x14ac:dyDescent="0.25">
      <c r="AR130" s="34"/>
      <c r="AX130" s="34"/>
      <c r="BA130" s="37"/>
      <c r="BF130" s="37"/>
    </row>
    <row r="131" spans="44:58" x14ac:dyDescent="0.25">
      <c r="AR131" s="34"/>
      <c r="AX131" s="34"/>
      <c r="BA131" s="37"/>
      <c r="BF131" s="37"/>
    </row>
    <row r="132" spans="44:58" x14ac:dyDescent="0.25">
      <c r="AR132" s="34"/>
      <c r="AX132" s="34"/>
      <c r="BA132" s="37"/>
      <c r="BF132" s="37"/>
    </row>
    <row r="133" spans="44:58" x14ac:dyDescent="0.25">
      <c r="AR133" s="34"/>
      <c r="AX133" s="34"/>
      <c r="BA133" s="37"/>
      <c r="BF133" s="37"/>
    </row>
    <row r="134" spans="44:58" x14ac:dyDescent="0.25">
      <c r="AR134" s="34"/>
      <c r="AX134" s="34"/>
      <c r="BA134" s="37"/>
      <c r="BF134" s="37"/>
    </row>
    <row r="135" spans="44:58" x14ac:dyDescent="0.25">
      <c r="AR135" s="34"/>
      <c r="AX135" s="34"/>
      <c r="BA135" s="37"/>
      <c r="BF135" s="37"/>
    </row>
    <row r="136" spans="44:58" x14ac:dyDescent="0.25">
      <c r="AR136" s="34"/>
      <c r="AX136" s="34"/>
      <c r="BA136" s="37"/>
      <c r="BF136" s="37"/>
    </row>
    <row r="137" spans="44:58" x14ac:dyDescent="0.25">
      <c r="AR137" s="34"/>
      <c r="AX137" s="34"/>
      <c r="BA137" s="37"/>
      <c r="BF137" s="37"/>
    </row>
    <row r="138" spans="44:58" x14ac:dyDescent="0.25">
      <c r="AR138" s="34"/>
      <c r="AX138" s="34"/>
      <c r="BA138" s="37"/>
      <c r="BF138" s="37"/>
    </row>
    <row r="139" spans="44:58" x14ac:dyDescent="0.25">
      <c r="AR139" s="34"/>
      <c r="AX139" s="34"/>
      <c r="BA139" s="37"/>
      <c r="BF139" s="37"/>
    </row>
    <row r="140" spans="44:58" x14ac:dyDescent="0.25">
      <c r="AR140" s="34"/>
      <c r="AX140" s="34"/>
      <c r="BA140" s="37"/>
      <c r="BF140" s="37"/>
    </row>
    <row r="141" spans="44:58" x14ac:dyDescent="0.25">
      <c r="AR141" s="34"/>
      <c r="AX141" s="34"/>
      <c r="BA141" s="37"/>
      <c r="BF141" s="37"/>
    </row>
    <row r="142" spans="44:58" x14ac:dyDescent="0.25">
      <c r="AR142" s="34"/>
      <c r="AX142" s="34"/>
      <c r="BA142" s="37"/>
      <c r="BF142" s="37"/>
    </row>
    <row r="143" spans="44:58" x14ac:dyDescent="0.25">
      <c r="AR143" s="34"/>
      <c r="AX143" s="34"/>
      <c r="BA143" s="37"/>
      <c r="BF143" s="37"/>
    </row>
    <row r="144" spans="44:58" x14ac:dyDescent="0.25">
      <c r="AR144" s="34"/>
      <c r="AX144" s="34"/>
      <c r="BA144" s="37"/>
      <c r="BF144" s="37"/>
    </row>
    <row r="145" spans="44:58" x14ac:dyDescent="0.25">
      <c r="AR145" s="34"/>
      <c r="AX145" s="34"/>
      <c r="BA145" s="37"/>
      <c r="BF145" s="37"/>
    </row>
    <row r="146" spans="44:58" x14ac:dyDescent="0.25">
      <c r="AR146" s="34"/>
      <c r="AX146" s="34"/>
      <c r="BA146" s="37"/>
      <c r="BF146" s="37"/>
    </row>
    <row r="147" spans="44:58" x14ac:dyDescent="0.25">
      <c r="AR147" s="34"/>
      <c r="AX147" s="34"/>
      <c r="BA147" s="37"/>
      <c r="BF147" s="37"/>
    </row>
    <row r="148" spans="44:58" x14ac:dyDescent="0.25">
      <c r="AR148" s="34"/>
      <c r="AX148" s="34"/>
      <c r="BA148" s="37"/>
      <c r="BF148" s="37"/>
    </row>
    <row r="149" spans="44:58" x14ac:dyDescent="0.25">
      <c r="AR149" s="34"/>
      <c r="AX149" s="34"/>
      <c r="BA149" s="37"/>
      <c r="BF149" s="37"/>
    </row>
    <row r="150" spans="44:58" x14ac:dyDescent="0.25">
      <c r="AR150" s="34"/>
      <c r="AX150" s="34"/>
      <c r="BA150" s="37"/>
      <c r="BF150" s="37"/>
    </row>
    <row r="151" spans="44:58" x14ac:dyDescent="0.25">
      <c r="AR151" s="34"/>
      <c r="AX151" s="34"/>
      <c r="BA151" s="37"/>
      <c r="BF151" s="37"/>
    </row>
    <row r="152" spans="44:58" x14ac:dyDescent="0.25">
      <c r="AR152" s="34"/>
      <c r="AX152" s="34"/>
      <c r="BA152" s="37"/>
      <c r="BF152" s="37"/>
    </row>
    <row r="153" spans="44:58" x14ac:dyDescent="0.25">
      <c r="AR153" s="34"/>
      <c r="AX153" s="34"/>
      <c r="BA153" s="37"/>
      <c r="BF153" s="37"/>
    </row>
    <row r="154" spans="44:58" x14ac:dyDescent="0.25">
      <c r="AR154" s="34"/>
      <c r="AX154" s="34"/>
      <c r="BA154" s="37"/>
      <c r="BF154" s="37"/>
    </row>
    <row r="155" spans="44:58" x14ac:dyDescent="0.25">
      <c r="AR155" s="34"/>
      <c r="AX155" s="34"/>
      <c r="BA155" s="37"/>
      <c r="BF155" s="37"/>
    </row>
    <row r="156" spans="44:58" x14ac:dyDescent="0.25">
      <c r="AR156" s="34"/>
      <c r="AX156" s="34"/>
      <c r="BA156" s="37"/>
      <c r="BF156" s="37"/>
    </row>
    <row r="157" spans="44:58" x14ac:dyDescent="0.25">
      <c r="AR157" s="34"/>
      <c r="AX157" s="34"/>
      <c r="BA157" s="37"/>
      <c r="BF157" s="37"/>
    </row>
    <row r="158" spans="44:58" x14ac:dyDescent="0.25">
      <c r="AR158" s="34"/>
      <c r="AX158" s="34"/>
      <c r="BA158" s="37"/>
      <c r="BF158" s="37"/>
    </row>
    <row r="159" spans="44:58" x14ac:dyDescent="0.25">
      <c r="AR159" s="34"/>
      <c r="AX159" s="34"/>
      <c r="BA159" s="37"/>
      <c r="BF159" s="37"/>
    </row>
    <row r="160" spans="44:58" x14ac:dyDescent="0.25">
      <c r="AR160" s="34"/>
      <c r="AX160" s="34"/>
      <c r="BA160" s="37"/>
      <c r="BF160" s="37"/>
    </row>
    <row r="161" spans="44:58" x14ac:dyDescent="0.25">
      <c r="AR161" s="34"/>
      <c r="AX161" s="34"/>
      <c r="BA161" s="37"/>
      <c r="BF161" s="37"/>
    </row>
    <row r="162" spans="44:58" x14ac:dyDescent="0.25">
      <c r="AR162" s="34"/>
      <c r="AX162" s="34"/>
      <c r="BA162" s="37"/>
      <c r="BF162" s="37"/>
    </row>
    <row r="163" spans="44:58" x14ac:dyDescent="0.25">
      <c r="AR163" s="34"/>
      <c r="AX163" s="34"/>
      <c r="BA163" s="37"/>
      <c r="BF163" s="37"/>
    </row>
    <row r="164" spans="44:58" x14ac:dyDescent="0.25">
      <c r="AR164" s="34"/>
      <c r="AX164" s="34"/>
      <c r="BA164" s="37"/>
      <c r="BF164" s="37"/>
    </row>
    <row r="165" spans="44:58" x14ac:dyDescent="0.25">
      <c r="AR165" s="34"/>
      <c r="AX165" s="34"/>
      <c r="BA165" s="37"/>
      <c r="BF165" s="37"/>
    </row>
    <row r="166" spans="44:58" x14ac:dyDescent="0.25">
      <c r="AR166" s="34"/>
      <c r="AX166" s="34"/>
      <c r="BA166" s="37"/>
      <c r="BF166" s="37"/>
    </row>
    <row r="167" spans="44:58" x14ac:dyDescent="0.25">
      <c r="AR167" s="34"/>
      <c r="AX167" s="34"/>
      <c r="BA167" s="37"/>
      <c r="BF167" s="37"/>
    </row>
    <row r="168" spans="44:58" x14ac:dyDescent="0.25">
      <c r="AR168" s="34"/>
      <c r="AX168" s="34"/>
      <c r="BA168" s="37"/>
      <c r="BF168" s="37"/>
    </row>
    <row r="169" spans="44:58" x14ac:dyDescent="0.25">
      <c r="AR169" s="34"/>
      <c r="AX169" s="34"/>
      <c r="BA169" s="37"/>
      <c r="BF169" s="37"/>
    </row>
    <row r="170" spans="44:58" x14ac:dyDescent="0.25">
      <c r="AR170" s="34"/>
      <c r="AX170" s="34"/>
      <c r="BA170" s="37"/>
      <c r="BF170" s="37"/>
    </row>
    <row r="171" spans="44:58" x14ac:dyDescent="0.25">
      <c r="AR171" s="34"/>
      <c r="AX171" s="34"/>
      <c r="BA171" s="37"/>
      <c r="BF171" s="37"/>
    </row>
    <row r="172" spans="44:58" x14ac:dyDescent="0.25">
      <c r="AR172" s="34"/>
      <c r="AX172" s="34"/>
      <c r="BA172" s="37"/>
      <c r="BF172" s="37"/>
    </row>
    <row r="173" spans="44:58" x14ac:dyDescent="0.25">
      <c r="AR173" s="34"/>
      <c r="AX173" s="34"/>
      <c r="BA173" s="37"/>
      <c r="BF173" s="37"/>
    </row>
    <row r="174" spans="44:58" x14ac:dyDescent="0.25">
      <c r="AR174" s="34"/>
      <c r="AX174" s="34"/>
      <c r="BA174" s="37"/>
      <c r="BF174" s="37"/>
    </row>
    <row r="175" spans="44:58" x14ac:dyDescent="0.25">
      <c r="AR175" s="34"/>
      <c r="AX175" s="34"/>
      <c r="BA175" s="37"/>
      <c r="BF175" s="37"/>
    </row>
    <row r="176" spans="44:58" x14ac:dyDescent="0.25">
      <c r="AR176" s="34"/>
      <c r="AX176" s="34"/>
      <c r="BA176" s="37"/>
      <c r="BF176" s="37"/>
    </row>
    <row r="177" spans="44:58" x14ac:dyDescent="0.25">
      <c r="AR177" s="34"/>
      <c r="AX177" s="34"/>
      <c r="BA177" s="37"/>
      <c r="BF177" s="37"/>
    </row>
    <row r="178" spans="44:58" x14ac:dyDescent="0.25">
      <c r="AR178" s="34"/>
      <c r="AX178" s="34"/>
      <c r="BA178" s="37"/>
      <c r="BF178" s="37"/>
    </row>
    <row r="179" spans="44:58" x14ac:dyDescent="0.25">
      <c r="AR179" s="34"/>
      <c r="AX179" s="34"/>
      <c r="BA179" s="37"/>
      <c r="BF179" s="37"/>
    </row>
    <row r="180" spans="44:58" x14ac:dyDescent="0.25">
      <c r="AR180" s="34"/>
      <c r="AX180" s="34"/>
      <c r="BA180" s="37"/>
      <c r="BF180" s="37"/>
    </row>
    <row r="181" spans="44:58" x14ac:dyDescent="0.25">
      <c r="AR181" s="34"/>
      <c r="AX181" s="34"/>
      <c r="BA181" s="37"/>
      <c r="BF181" s="37"/>
    </row>
    <row r="182" spans="44:58" x14ac:dyDescent="0.25">
      <c r="AR182" s="34"/>
      <c r="AX182" s="34"/>
      <c r="BA182" s="37"/>
      <c r="BF182" s="37"/>
    </row>
    <row r="183" spans="44:58" x14ac:dyDescent="0.25">
      <c r="AR183" s="34"/>
      <c r="AX183" s="34"/>
      <c r="BA183" s="37"/>
      <c r="BF183" s="37"/>
    </row>
    <row r="184" spans="44:58" x14ac:dyDescent="0.25">
      <c r="AR184" s="34"/>
      <c r="AX184" s="34"/>
      <c r="BA184" s="37"/>
      <c r="BF184" s="37"/>
    </row>
    <row r="185" spans="44:58" x14ac:dyDescent="0.25">
      <c r="AR185" s="34"/>
      <c r="AX185" s="34"/>
      <c r="BA185" s="37"/>
      <c r="BF185" s="37"/>
    </row>
    <row r="186" spans="44:58" x14ac:dyDescent="0.25">
      <c r="AR186" s="34"/>
      <c r="AX186" s="34"/>
      <c r="BA186" s="37"/>
      <c r="BF186" s="37"/>
    </row>
    <row r="187" spans="44:58" x14ac:dyDescent="0.25">
      <c r="AR187" s="34"/>
      <c r="AX187" s="34"/>
      <c r="BA187" s="37"/>
      <c r="BF187" s="37"/>
    </row>
    <row r="188" spans="44:58" x14ac:dyDescent="0.25">
      <c r="AR188" s="34"/>
      <c r="AX188" s="34"/>
      <c r="BA188" s="37"/>
      <c r="BF188" s="37"/>
    </row>
    <row r="189" spans="44:58" x14ac:dyDescent="0.25">
      <c r="AR189" s="34"/>
      <c r="AX189" s="34"/>
      <c r="BA189" s="37"/>
      <c r="BF189" s="37"/>
    </row>
    <row r="190" spans="44:58" x14ac:dyDescent="0.25">
      <c r="AR190" s="34"/>
      <c r="AX190" s="34"/>
      <c r="BA190" s="37"/>
      <c r="BF190" s="37"/>
    </row>
    <row r="191" spans="44:58" x14ac:dyDescent="0.25">
      <c r="AR191" s="34"/>
      <c r="AX191" s="34"/>
      <c r="BA191" s="37"/>
      <c r="BF191" s="37"/>
    </row>
    <row r="192" spans="44:58" x14ac:dyDescent="0.25">
      <c r="AR192" s="34"/>
      <c r="AX192" s="34"/>
      <c r="BA192" s="37"/>
      <c r="BF192" s="37"/>
    </row>
    <row r="193" spans="44:58" x14ac:dyDescent="0.25">
      <c r="AR193" s="34"/>
      <c r="AX193" s="34"/>
      <c r="BA193" s="37"/>
      <c r="BF193" s="37"/>
    </row>
    <row r="194" spans="44:58" x14ac:dyDescent="0.25">
      <c r="AR194" s="34"/>
      <c r="AX194" s="34"/>
      <c r="BA194" s="37"/>
      <c r="BF194" s="37"/>
    </row>
    <row r="195" spans="44:58" x14ac:dyDescent="0.25">
      <c r="AR195" s="34"/>
      <c r="AX195" s="34"/>
      <c r="BA195" s="37"/>
      <c r="BF195" s="37"/>
    </row>
    <row r="196" spans="44:58" x14ac:dyDescent="0.25">
      <c r="AR196" s="34"/>
      <c r="AX196" s="34"/>
      <c r="BA196" s="37"/>
      <c r="BF196" s="37"/>
    </row>
    <row r="197" spans="44:58" x14ac:dyDescent="0.25">
      <c r="AR197" s="34"/>
      <c r="AX197" s="34"/>
      <c r="BA197" s="37"/>
      <c r="BF197" s="37"/>
    </row>
    <row r="198" spans="44:58" x14ac:dyDescent="0.25">
      <c r="AR198" s="34"/>
      <c r="AX198" s="34"/>
      <c r="BA198" s="37"/>
      <c r="BF198" s="37"/>
    </row>
    <row r="199" spans="44:58" x14ac:dyDescent="0.25">
      <c r="AR199" s="34"/>
      <c r="AX199" s="34"/>
      <c r="BA199" s="37"/>
      <c r="BF199" s="37"/>
    </row>
    <row r="200" spans="44:58" x14ac:dyDescent="0.25">
      <c r="AR200" s="34"/>
      <c r="AX200" s="34"/>
      <c r="BA200" s="37"/>
      <c r="BF200" s="37"/>
    </row>
    <row r="201" spans="44:58" x14ac:dyDescent="0.25">
      <c r="AR201" s="34"/>
      <c r="AX201" s="34"/>
      <c r="BA201" s="37"/>
      <c r="BF201" s="37"/>
    </row>
    <row r="202" spans="44:58" x14ac:dyDescent="0.25">
      <c r="AR202" s="34"/>
      <c r="AX202" s="34"/>
      <c r="BA202" s="37"/>
      <c r="BF202" s="37"/>
    </row>
    <row r="203" spans="44:58" x14ac:dyDescent="0.25">
      <c r="AR203" s="34"/>
      <c r="AX203" s="34"/>
      <c r="BA203" s="37"/>
      <c r="BF203" s="37"/>
    </row>
    <row r="204" spans="44:58" x14ac:dyDescent="0.25">
      <c r="AR204" s="34"/>
      <c r="AX204" s="34"/>
      <c r="BA204" s="37"/>
      <c r="BF204" s="37"/>
    </row>
    <row r="205" spans="44:58" x14ac:dyDescent="0.25">
      <c r="AR205" s="34"/>
      <c r="AX205" s="34"/>
      <c r="BA205" s="37"/>
      <c r="BF205" s="37"/>
    </row>
    <row r="206" spans="44:58" x14ac:dyDescent="0.25">
      <c r="AR206" s="34"/>
      <c r="AX206" s="34"/>
      <c r="BA206" s="37"/>
      <c r="BF206" s="37"/>
    </row>
    <row r="207" spans="44:58" x14ac:dyDescent="0.25">
      <c r="AR207" s="34"/>
      <c r="AX207" s="34"/>
      <c r="BA207" s="37"/>
      <c r="BF207" s="37"/>
    </row>
    <row r="208" spans="44:58" x14ac:dyDescent="0.25">
      <c r="AR208" s="34"/>
      <c r="AX208" s="34"/>
      <c r="BA208" s="37"/>
      <c r="BF208" s="37"/>
    </row>
    <row r="209" spans="44:58" x14ac:dyDescent="0.25">
      <c r="AR209" s="34"/>
      <c r="AX209" s="34"/>
      <c r="BA209" s="37"/>
      <c r="BF209" s="37"/>
    </row>
    <row r="210" spans="44:58" x14ac:dyDescent="0.25">
      <c r="AR210" s="34"/>
      <c r="AX210" s="34"/>
      <c r="BA210" s="37"/>
      <c r="BF210" s="37"/>
    </row>
    <row r="211" spans="44:58" x14ac:dyDescent="0.25">
      <c r="AR211" s="34"/>
      <c r="AX211" s="34"/>
      <c r="BA211" s="37"/>
      <c r="BF211" s="37"/>
    </row>
    <row r="212" spans="44:58" x14ac:dyDescent="0.25">
      <c r="AR212" s="34"/>
      <c r="AX212" s="34"/>
      <c r="BA212" s="37"/>
      <c r="BF212" s="37"/>
    </row>
    <row r="213" spans="44:58" x14ac:dyDescent="0.25">
      <c r="AR213" s="34"/>
      <c r="AX213" s="34"/>
      <c r="BA213" s="37"/>
      <c r="BF213" s="37"/>
    </row>
    <row r="214" spans="44:58" x14ac:dyDescent="0.25">
      <c r="AR214" s="34"/>
      <c r="AX214" s="34"/>
      <c r="BA214" s="37"/>
      <c r="BF214" s="37"/>
    </row>
    <row r="215" spans="44:58" x14ac:dyDescent="0.25">
      <c r="AR215" s="34"/>
      <c r="AX215" s="34"/>
      <c r="BA215" s="37"/>
      <c r="BF215" s="37"/>
    </row>
    <row r="216" spans="44:58" x14ac:dyDescent="0.25">
      <c r="AR216" s="34"/>
      <c r="AX216" s="34"/>
      <c r="BA216" s="37"/>
      <c r="BF216" s="37"/>
    </row>
    <row r="217" spans="44:58" x14ac:dyDescent="0.25">
      <c r="AR217" s="34"/>
      <c r="AX217" s="34"/>
      <c r="BA217" s="37"/>
      <c r="BF217" s="37"/>
    </row>
    <row r="218" spans="44:58" x14ac:dyDescent="0.25">
      <c r="AR218" s="34"/>
      <c r="AX218" s="34"/>
      <c r="BA218" s="37"/>
      <c r="BF218" s="37"/>
    </row>
    <row r="219" spans="44:58" x14ac:dyDescent="0.25">
      <c r="AR219" s="34"/>
      <c r="AX219" s="34"/>
      <c r="BA219" s="37"/>
      <c r="BF219" s="37"/>
    </row>
    <row r="220" spans="44:58" x14ac:dyDescent="0.25">
      <c r="AR220" s="34"/>
      <c r="AX220" s="34"/>
      <c r="BA220" s="37"/>
      <c r="BF220" s="37"/>
    </row>
    <row r="221" spans="44:58" x14ac:dyDescent="0.25">
      <c r="AR221" s="34"/>
      <c r="AX221" s="34"/>
      <c r="BA221" s="37"/>
      <c r="BF221" s="37"/>
    </row>
    <row r="222" spans="44:58" x14ac:dyDescent="0.25">
      <c r="AR222" s="34"/>
      <c r="AX222" s="34"/>
      <c r="BA222" s="37"/>
      <c r="BF222" s="37"/>
    </row>
    <row r="223" spans="44:58" x14ac:dyDescent="0.25">
      <c r="AR223" s="34"/>
      <c r="AX223" s="34"/>
      <c r="BA223" s="37"/>
      <c r="BF223" s="37"/>
    </row>
    <row r="224" spans="44:58" x14ac:dyDescent="0.25">
      <c r="AR224" s="34"/>
      <c r="AX224" s="34"/>
      <c r="BA224" s="37"/>
      <c r="BF224" s="37"/>
    </row>
    <row r="225" spans="44:58" x14ac:dyDescent="0.25">
      <c r="AR225" s="34"/>
      <c r="AX225" s="34"/>
      <c r="BA225" s="37"/>
      <c r="BF225" s="37"/>
    </row>
    <row r="226" spans="44:58" x14ac:dyDescent="0.25">
      <c r="AR226" s="34"/>
      <c r="AX226" s="34"/>
      <c r="BA226" s="37"/>
      <c r="BF226" s="37"/>
    </row>
    <row r="227" spans="44:58" x14ac:dyDescent="0.25">
      <c r="AR227" s="34"/>
      <c r="AX227" s="34"/>
      <c r="BA227" s="37"/>
      <c r="BF227" s="37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36.5703125" bestFit="1" customWidth="1"/>
    <col min="2" max="4" width="14.140625" customWidth="1"/>
    <col min="5" max="8" width="11.28515625" bestFit="1" customWidth="1"/>
    <col min="9" max="9" width="11.28515625" customWidth="1"/>
    <col min="10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 x14ac:dyDescent="0.4">
      <c r="A1" s="1" t="s">
        <v>175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47</v>
      </c>
    </row>
    <row r="5" spans="1:10" x14ac:dyDescent="0.25">
      <c r="B5" s="2" t="s">
        <v>3</v>
      </c>
      <c r="C5" s="2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25">
      <c r="A6" t="s">
        <v>13</v>
      </c>
      <c r="B6" s="3">
        <f t="shared" ref="B6:B13" si="0">(H6/E6)^(1/3)-1</f>
        <v>-4.8589635051586866E-3</v>
      </c>
      <c r="C6" s="3">
        <f t="shared" ref="C6:D13" si="1">I6/H6-1</f>
        <v>2.9152264015961826E-2</v>
      </c>
      <c r="D6" s="3">
        <f t="shared" si="1"/>
        <v>-3.1611504494867715E-2</v>
      </c>
      <c r="E6" s="4">
        <v>231718.32799999998</v>
      </c>
      <c r="F6" s="4">
        <v>223241.50599999999</v>
      </c>
      <c r="G6" s="4">
        <v>225213.90700000001</v>
      </c>
      <c r="H6" s="4">
        <v>228356.981</v>
      </c>
      <c r="I6" s="4">
        <v>235014.10399999999</v>
      </c>
      <c r="J6" s="4">
        <v>227584.95459504667</v>
      </c>
    </row>
    <row r="7" spans="1:10" x14ac:dyDescent="0.25">
      <c r="A7" t="s">
        <v>14</v>
      </c>
      <c r="B7" s="3">
        <f t="shared" si="0"/>
        <v>1.2324901033553326E-2</v>
      </c>
      <c r="C7" s="3">
        <f t="shared" si="1"/>
        <v>2.5248626371854321E-4</v>
      </c>
      <c r="D7" s="3">
        <f t="shared" si="1"/>
        <v>2.259625955177702E-3</v>
      </c>
      <c r="E7" s="4">
        <v>366923.54533333331</v>
      </c>
      <c r="F7" s="4">
        <v>374025.05866666674</v>
      </c>
      <c r="G7" s="4">
        <v>379312.85100000002</v>
      </c>
      <c r="H7" s="4">
        <v>380658.33199999994</v>
      </c>
      <c r="I7" s="4">
        <v>380754.44299999997</v>
      </c>
      <c r="J7" s="4">
        <v>381614.80562195199</v>
      </c>
    </row>
    <row r="8" spans="1:10" x14ac:dyDescent="0.25">
      <c r="A8" t="s">
        <v>15</v>
      </c>
      <c r="B8" s="3">
        <f t="shared" si="0"/>
        <v>3.4036242015365703E-2</v>
      </c>
      <c r="C8" s="3">
        <f t="shared" si="1"/>
        <v>2.5761495155394387E-2</v>
      </c>
      <c r="D8" s="3">
        <f t="shared" si="1"/>
        <v>1.4555085337156548E-2</v>
      </c>
      <c r="E8" s="4">
        <v>95464.03899999999</v>
      </c>
      <c r="F8" s="4">
        <v>97756.634000000005</v>
      </c>
      <c r="G8" s="4">
        <v>101934.71400000001</v>
      </c>
      <c r="H8" s="4">
        <v>105547.29000000001</v>
      </c>
      <c r="I8" s="4">
        <v>108266.34600000002</v>
      </c>
      <c r="J8" s="4">
        <v>109842.17190517214</v>
      </c>
    </row>
    <row r="9" spans="1:10" x14ac:dyDescent="0.25">
      <c r="A9" t="s">
        <v>45</v>
      </c>
      <c r="B9" s="3">
        <f t="shared" si="0"/>
        <v>1.9885296457812229E-2</v>
      </c>
      <c r="C9" s="3">
        <f t="shared" si="1"/>
        <v>1.6607228072755387E-2</v>
      </c>
      <c r="D9" s="3">
        <f t="shared" si="1"/>
        <v>-5.618620260163798E-3</v>
      </c>
      <c r="E9" s="4">
        <f t="shared" ref="E9:J9" si="2">E16+E18</f>
        <v>304157.87393882603</v>
      </c>
      <c r="F9" s="4">
        <f t="shared" si="2"/>
        <v>310824.07989743212</v>
      </c>
      <c r="G9" s="4">
        <f t="shared" si="2"/>
        <v>316383.53269745019</v>
      </c>
      <c r="H9" s="4">
        <f t="shared" si="2"/>
        <v>322665.88895142695</v>
      </c>
      <c r="I9" s="4">
        <f t="shared" si="2"/>
        <v>328024.47496054164</v>
      </c>
      <c r="J9" s="4">
        <f t="shared" si="2"/>
        <v>326181.42999969877</v>
      </c>
    </row>
    <row r="10" spans="1:10" x14ac:dyDescent="0.25">
      <c r="A10" t="s">
        <v>33</v>
      </c>
      <c r="B10" s="3">
        <f t="shared" si="0"/>
        <v>2.7259537497187569E-2</v>
      </c>
      <c r="C10" s="3">
        <f t="shared" si="1"/>
        <v>1.2144213641876789E-2</v>
      </c>
      <c r="D10" s="3">
        <f t="shared" si="1"/>
        <v>1.2888882904109167E-2</v>
      </c>
      <c r="E10" s="4">
        <v>380723.28200000001</v>
      </c>
      <c r="F10" s="4">
        <v>397663.50299999997</v>
      </c>
      <c r="G10" s="4">
        <v>406352.11000000004</v>
      </c>
      <c r="H10" s="4">
        <v>412714.74199999997</v>
      </c>
      <c r="I10" s="4">
        <v>417726.83799999999</v>
      </c>
      <c r="J10" s="4">
        <v>423110.87030088576</v>
      </c>
    </row>
    <row r="11" spans="1:10" x14ac:dyDescent="0.25">
      <c r="A11" t="s">
        <v>34</v>
      </c>
      <c r="B11" s="3">
        <f t="shared" si="0"/>
        <v>2.8974210974333614E-2</v>
      </c>
      <c r="C11" s="3">
        <f t="shared" si="1"/>
        <v>2.8193031878356756E-2</v>
      </c>
      <c r="D11" s="3">
        <f t="shared" si="1"/>
        <v>2.1504938268098517E-2</v>
      </c>
      <c r="E11" s="4">
        <v>538542.17249999999</v>
      </c>
      <c r="F11" s="4">
        <v>559405.04749999999</v>
      </c>
      <c r="G11" s="4">
        <v>571212.11024714704</v>
      </c>
      <c r="H11" s="4">
        <v>586723.10194991215</v>
      </c>
      <c r="I11" s="4">
        <v>603264.60506695439</v>
      </c>
      <c r="J11" s="4">
        <v>616237.77315824805</v>
      </c>
    </row>
    <row r="12" spans="1:10" x14ac:dyDescent="0.25">
      <c r="A12" t="s">
        <v>44</v>
      </c>
      <c r="B12" s="3">
        <f t="shared" si="0"/>
        <v>3.0628253670855754E-2</v>
      </c>
      <c r="C12" s="3">
        <f t="shared" si="1"/>
        <v>1.1328156368157538E-2</v>
      </c>
      <c r="D12" s="3">
        <f t="shared" si="1"/>
        <v>1.3650191178281368E-2</v>
      </c>
      <c r="E12" s="4">
        <v>419169.77335667564</v>
      </c>
      <c r="F12" s="4">
        <v>433591.26953975123</v>
      </c>
      <c r="G12" s="4">
        <v>446068.07098740933</v>
      </c>
      <c r="H12" s="4">
        <v>458876.78823584353</v>
      </c>
      <c r="I12" s="4">
        <v>464075.01624669711</v>
      </c>
      <c r="J12" s="4">
        <v>470409.72893952852</v>
      </c>
    </row>
    <row r="13" spans="1:10" x14ac:dyDescent="0.25">
      <c r="A13" t="s">
        <v>24</v>
      </c>
      <c r="B13" s="3">
        <f t="shared" si="0"/>
        <v>2.0266675890795449E-2</v>
      </c>
      <c r="C13" s="3">
        <f t="shared" si="1"/>
        <v>1.2683302471811375E-2</v>
      </c>
      <c r="D13" s="3">
        <f t="shared" si="1"/>
        <v>1.0174525643934951E-2</v>
      </c>
      <c r="E13" s="4">
        <v>151559.72199999998</v>
      </c>
      <c r="F13" s="4">
        <v>155240.73800000001</v>
      </c>
      <c r="G13" s="4">
        <v>157811.696</v>
      </c>
      <c r="H13" s="4">
        <v>160962.573</v>
      </c>
      <c r="I13" s="4">
        <v>163004.11000000002</v>
      </c>
      <c r="J13" s="4">
        <v>164662.59949726181</v>
      </c>
    </row>
    <row r="14" spans="1:10" x14ac:dyDescent="0.25">
      <c r="E14" s="4"/>
      <c r="F14" s="4"/>
      <c r="G14" s="4"/>
      <c r="H14" s="4"/>
      <c r="I14" s="4"/>
      <c r="J14" s="4"/>
    </row>
    <row r="15" spans="1:10" x14ac:dyDescent="0.25">
      <c r="A15" t="s">
        <v>18</v>
      </c>
      <c r="E15" s="4"/>
      <c r="F15" s="4"/>
      <c r="G15" s="4"/>
      <c r="H15" s="4"/>
      <c r="I15" s="4"/>
      <c r="J15" s="4"/>
    </row>
    <row r="16" spans="1:10" x14ac:dyDescent="0.25">
      <c r="A16" t="s">
        <v>19</v>
      </c>
      <c r="B16" s="3">
        <f t="shared" ref="B16:B22" si="3">(H16/E16)^(1/3)-1</f>
        <v>-6.7825621087153065E-3</v>
      </c>
      <c r="C16" s="3">
        <f t="shared" ref="C16:D22" si="4">I16/H16-1</f>
        <v>-3.3536436240599876E-3</v>
      </c>
      <c r="D16" s="3">
        <f t="shared" si="4"/>
        <v>-2.9334434434159395E-2</v>
      </c>
      <c r="E16" s="4">
        <v>68884.509318181605</v>
      </c>
      <c r="F16" s="4">
        <v>68833.889818037889</v>
      </c>
      <c r="G16" s="4">
        <v>68323.817797064097</v>
      </c>
      <c r="H16" s="4">
        <v>67492.354149542312</v>
      </c>
      <c r="I16" s="4">
        <v>67266.008846375902</v>
      </c>
      <c r="J16" s="4">
        <v>65292.7985202243</v>
      </c>
    </row>
    <row r="17" spans="1:10" x14ac:dyDescent="0.25">
      <c r="A17" t="s">
        <v>20</v>
      </c>
      <c r="B17" s="3">
        <f t="shared" si="3"/>
        <v>2.7259537497187569E-2</v>
      </c>
      <c r="C17" s="3">
        <f t="shared" si="4"/>
        <v>1.2144213641876789E-2</v>
      </c>
      <c r="D17" s="3">
        <f t="shared" si="4"/>
        <v>1.2888882904109167E-2</v>
      </c>
      <c r="E17" s="4">
        <v>380723.28200000001</v>
      </c>
      <c r="F17" s="4">
        <v>397663.50299999997</v>
      </c>
      <c r="G17" s="4">
        <v>406352.11000000004</v>
      </c>
      <c r="H17" s="4">
        <v>412714.74199999997</v>
      </c>
      <c r="I17" s="4">
        <v>417726.83799999999</v>
      </c>
      <c r="J17" s="4">
        <v>423110.87030088576</v>
      </c>
    </row>
    <row r="18" spans="1:10" x14ac:dyDescent="0.25">
      <c r="A18" t="s">
        <v>21</v>
      </c>
      <c r="B18" s="3">
        <f t="shared" si="3"/>
        <v>2.7434840886355172E-2</v>
      </c>
      <c r="C18" s="3">
        <f t="shared" si="4"/>
        <v>2.1886796828743282E-2</v>
      </c>
      <c r="D18" s="3">
        <f t="shared" si="4"/>
        <v>4.9917982433500541E-4</v>
      </c>
      <c r="E18" s="4">
        <v>235273.36462064442</v>
      </c>
      <c r="F18" s="4">
        <v>241990.19007939426</v>
      </c>
      <c r="G18" s="4">
        <v>248059.71490038611</v>
      </c>
      <c r="H18" s="4">
        <v>255173.53480188461</v>
      </c>
      <c r="I18" s="4">
        <v>260758.46611416573</v>
      </c>
      <c r="J18" s="4">
        <v>260888.63147947445</v>
      </c>
    </row>
    <row r="19" spans="1:10" x14ac:dyDescent="0.25">
      <c r="A19" t="s">
        <v>22</v>
      </c>
      <c r="B19" s="3">
        <f t="shared" si="3"/>
        <v>2.8974210974333614E-2</v>
      </c>
      <c r="C19" s="3">
        <f t="shared" si="4"/>
        <v>2.8193031878356756E-2</v>
      </c>
      <c r="D19" s="3">
        <f t="shared" si="4"/>
        <v>2.1504938268098517E-2</v>
      </c>
      <c r="E19" s="4">
        <v>538542.17249999999</v>
      </c>
      <c r="F19" s="4">
        <v>559405.04749999999</v>
      </c>
      <c r="G19" s="4">
        <v>571212.11024714704</v>
      </c>
      <c r="H19" s="4">
        <v>586723.10194991215</v>
      </c>
      <c r="I19" s="4">
        <v>603264.60506695439</v>
      </c>
      <c r="J19" s="4">
        <v>616237.77315824805</v>
      </c>
    </row>
    <row r="20" spans="1:10" x14ac:dyDescent="0.25">
      <c r="A20" t="s">
        <v>23</v>
      </c>
      <c r="B20" s="3">
        <f t="shared" si="3"/>
        <v>3.0628253670855754E-2</v>
      </c>
      <c r="C20" s="3">
        <f t="shared" si="4"/>
        <v>1.1328156368157538E-2</v>
      </c>
      <c r="D20" s="3">
        <f t="shared" si="4"/>
        <v>1.3650191178281368E-2</v>
      </c>
      <c r="E20" s="4">
        <v>419169.77335667564</v>
      </c>
      <c r="F20" s="4">
        <v>433591.26953975123</v>
      </c>
      <c r="G20" s="4">
        <v>446068.07098740933</v>
      </c>
      <c r="H20" s="4">
        <v>458876.78823584353</v>
      </c>
      <c r="I20" s="4">
        <v>464075.01624669711</v>
      </c>
      <c r="J20" s="4">
        <v>470409.72893952852</v>
      </c>
    </row>
    <row r="21" spans="1:10" x14ac:dyDescent="0.25">
      <c r="A21" t="s">
        <v>24</v>
      </c>
      <c r="B21" s="3">
        <f t="shared" si="3"/>
        <v>2.0266675890795449E-2</v>
      </c>
      <c r="C21" s="3">
        <f t="shared" si="4"/>
        <v>1.2683302471811375E-2</v>
      </c>
      <c r="D21" s="3">
        <f t="shared" si="4"/>
        <v>1.0174525643934951E-2</v>
      </c>
      <c r="E21" s="4">
        <v>151559.72199999998</v>
      </c>
      <c r="F21" s="4">
        <v>155240.73800000001</v>
      </c>
      <c r="G21" s="4">
        <v>157811.696</v>
      </c>
      <c r="H21" s="4">
        <v>160962.573</v>
      </c>
      <c r="I21" s="4">
        <v>163004.11000000002</v>
      </c>
      <c r="J21" s="4">
        <v>164662.59949726181</v>
      </c>
    </row>
    <row r="22" spans="1:10" x14ac:dyDescent="0.25">
      <c r="A22" t="s">
        <v>25</v>
      </c>
      <c r="B22" s="3">
        <f t="shared" si="3"/>
        <v>1.6262945145726571E-2</v>
      </c>
      <c r="C22" s="3">
        <f t="shared" si="4"/>
        <v>1.9274293640943352E-2</v>
      </c>
      <c r="D22" s="3">
        <f t="shared" si="4"/>
        <v>-3.5742425327698335E-3</v>
      </c>
      <c r="E22" s="4">
        <v>260998</v>
      </c>
      <c r="F22" s="4">
        <v>267253</v>
      </c>
      <c r="G22" s="4">
        <v>272017</v>
      </c>
      <c r="H22" s="4">
        <v>273940</v>
      </c>
      <c r="I22" s="4">
        <v>279220</v>
      </c>
      <c r="J22" s="4">
        <v>278222</v>
      </c>
    </row>
    <row r="24" spans="1:10" x14ac:dyDescent="0.25">
      <c r="A24" t="s">
        <v>49</v>
      </c>
      <c r="B24" s="3"/>
      <c r="C24" s="3"/>
      <c r="D24" s="3"/>
      <c r="E24" s="4"/>
      <c r="F24" s="4"/>
      <c r="G24" s="4"/>
      <c r="H24" s="4"/>
      <c r="I24" s="4"/>
      <c r="J24" s="4"/>
    </row>
    <row r="25" spans="1:10" x14ac:dyDescent="0.25">
      <c r="B25" s="3"/>
      <c r="C25" s="3"/>
      <c r="D25" s="3"/>
      <c r="E25" s="4"/>
      <c r="F25" s="4"/>
      <c r="G25" s="4"/>
      <c r="H25" s="4"/>
      <c r="I25" s="4"/>
      <c r="J25" s="4"/>
    </row>
  </sheetData>
  <pageMargins left="0.75" right="0.75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zoomScale="80" zoomScaleNormal="8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G16" sqref="G16"/>
    </sheetView>
  </sheetViews>
  <sheetFormatPr defaultColWidth="9.140625" defaultRowHeight="15" x14ac:dyDescent="0.25"/>
  <cols>
    <col min="1" max="1" width="28.85546875" style="4" customWidth="1"/>
    <col min="2" max="3" width="16" style="4" bestFit="1" customWidth="1"/>
    <col min="4" max="4" width="15.42578125" style="4" bestFit="1" customWidth="1"/>
    <col min="5" max="5" width="15" style="4" bestFit="1" customWidth="1"/>
    <col min="6" max="8" width="15.42578125" style="4" bestFit="1" customWidth="1"/>
    <col min="9" max="9" width="15.140625" style="4" bestFit="1" customWidth="1"/>
    <col min="10" max="10" width="15.42578125" style="4" bestFit="1" customWidth="1"/>
    <col min="11" max="29" width="9.42578125" style="4" customWidth="1"/>
    <col min="30" max="35" width="10.28515625" style="4" bestFit="1" customWidth="1"/>
    <col min="36" max="16384" width="9.140625" style="4"/>
  </cols>
  <sheetData>
    <row r="1" spans="1:36" ht="26.25" x14ac:dyDescent="0.4">
      <c r="A1" s="1" t="s">
        <v>94</v>
      </c>
    </row>
    <row r="2" spans="1:36" x14ac:dyDescent="0.25">
      <c r="B2" s="4" t="s">
        <v>93</v>
      </c>
      <c r="C2" s="4" t="s">
        <v>92</v>
      </c>
      <c r="D2" s="4" t="s">
        <v>91</v>
      </c>
      <c r="E2" s="4" t="s">
        <v>90</v>
      </c>
      <c r="F2" s="4" t="s">
        <v>89</v>
      </c>
      <c r="G2" s="4" t="s">
        <v>88</v>
      </c>
      <c r="H2" s="4" t="s">
        <v>87</v>
      </c>
      <c r="I2" s="4" t="s">
        <v>86</v>
      </c>
      <c r="J2" s="4" t="s">
        <v>85</v>
      </c>
    </row>
    <row r="4" spans="1:36" x14ac:dyDescent="0.25">
      <c r="B4" s="23">
        <v>2008</v>
      </c>
      <c r="C4" s="23">
        <v>2009</v>
      </c>
      <c r="D4" s="23">
        <v>2010</v>
      </c>
      <c r="E4" s="23">
        <v>2011</v>
      </c>
      <c r="F4" s="23">
        <v>2012</v>
      </c>
      <c r="G4" s="23">
        <v>2013</v>
      </c>
      <c r="H4" s="23">
        <v>2014</v>
      </c>
      <c r="I4" s="23">
        <v>2015</v>
      </c>
      <c r="J4" s="23">
        <v>2016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x14ac:dyDescent="0.25">
      <c r="A5" s="4" t="s">
        <v>12</v>
      </c>
      <c r="B5" s="4">
        <f t="shared" ref="B5:J5" si="0">ROUND(B11/10,0)*10</f>
        <v>810</v>
      </c>
      <c r="C5" s="4">
        <f t="shared" si="0"/>
        <v>680</v>
      </c>
      <c r="D5" s="4">
        <f t="shared" si="0"/>
        <v>670</v>
      </c>
      <c r="E5" s="4">
        <f t="shared" si="0"/>
        <v>650</v>
      </c>
      <c r="F5" s="4">
        <f t="shared" si="0"/>
        <v>700</v>
      </c>
      <c r="G5" s="4">
        <f t="shared" si="0"/>
        <v>740</v>
      </c>
      <c r="H5" s="4">
        <f t="shared" si="0"/>
        <v>690</v>
      </c>
      <c r="I5" s="4">
        <f t="shared" si="0"/>
        <v>900</v>
      </c>
      <c r="J5" s="4">
        <f t="shared" si="0"/>
        <v>880</v>
      </c>
      <c r="K5" s="3"/>
    </row>
    <row r="6" spans="1:36" x14ac:dyDescent="0.25">
      <c r="A6" s="4" t="s">
        <v>14</v>
      </c>
      <c r="B6" s="4">
        <f t="shared" ref="B6:J6" si="1">ROUND(B12/10,0)*10</f>
        <v>2060</v>
      </c>
      <c r="C6" s="4">
        <f t="shared" si="1"/>
        <v>1870</v>
      </c>
      <c r="D6" s="4">
        <f t="shared" si="1"/>
        <v>1810</v>
      </c>
      <c r="E6" s="4">
        <f t="shared" si="1"/>
        <v>1840</v>
      </c>
      <c r="F6" s="4">
        <f t="shared" si="1"/>
        <v>1830</v>
      </c>
      <c r="G6" s="4">
        <f t="shared" si="1"/>
        <v>1780</v>
      </c>
      <c r="H6" s="4">
        <f t="shared" si="1"/>
        <v>1740</v>
      </c>
      <c r="I6" s="4">
        <f t="shared" si="1"/>
        <v>1770</v>
      </c>
      <c r="J6" s="4">
        <f t="shared" si="1"/>
        <v>1680</v>
      </c>
      <c r="K6" s="3"/>
    </row>
    <row r="7" spans="1:36" x14ac:dyDescent="0.25">
      <c r="A7" s="4" t="s">
        <v>83</v>
      </c>
      <c r="B7" s="4">
        <f t="shared" ref="B7:J7" si="2">ROUND(B13/10,0)*10</f>
        <v>110</v>
      </c>
      <c r="C7" s="4">
        <f t="shared" si="2"/>
        <v>90</v>
      </c>
      <c r="D7" s="4">
        <f t="shared" si="2"/>
        <v>100</v>
      </c>
      <c r="E7" s="4">
        <f t="shared" si="2"/>
        <v>80</v>
      </c>
      <c r="F7" s="4">
        <f t="shared" si="2"/>
        <v>110</v>
      </c>
      <c r="G7" s="4">
        <f t="shared" si="2"/>
        <v>140</v>
      </c>
      <c r="H7" s="4">
        <f t="shared" si="2"/>
        <v>120</v>
      </c>
      <c r="I7" s="4">
        <f t="shared" si="2"/>
        <v>130</v>
      </c>
      <c r="J7" s="4">
        <f t="shared" si="2"/>
        <v>120</v>
      </c>
      <c r="K7" s="3"/>
    </row>
    <row r="8" spans="1:36" x14ac:dyDescent="0.25">
      <c r="A8" s="4" t="s">
        <v>15</v>
      </c>
      <c r="B8" s="4">
        <f t="shared" ref="B8:J8" si="3">ROUND(B14/10,0)*10</f>
        <v>1180</v>
      </c>
      <c r="C8" s="4">
        <f t="shared" si="3"/>
        <v>1150</v>
      </c>
      <c r="D8" s="4">
        <f t="shared" si="3"/>
        <v>1120</v>
      </c>
      <c r="E8" s="4">
        <f t="shared" si="3"/>
        <v>1140</v>
      </c>
      <c r="F8" s="4">
        <f t="shared" si="3"/>
        <v>1120</v>
      </c>
      <c r="G8" s="4">
        <f t="shared" si="3"/>
        <v>1150</v>
      </c>
      <c r="H8" s="4">
        <f t="shared" si="3"/>
        <v>1280</v>
      </c>
      <c r="I8" s="4">
        <f t="shared" si="3"/>
        <v>1460</v>
      </c>
      <c r="J8" s="4">
        <f t="shared" si="3"/>
        <v>1490</v>
      </c>
      <c r="K8" s="3"/>
    </row>
    <row r="9" spans="1:36" x14ac:dyDescent="0.25">
      <c r="A9" s="24" t="s">
        <v>84</v>
      </c>
      <c r="B9" s="4">
        <f t="shared" ref="B9:J9" si="4">B15/1000</f>
        <v>10.395945336977856</v>
      </c>
      <c r="C9" s="4">
        <f t="shared" si="4"/>
        <v>10.038029454540032</v>
      </c>
      <c r="D9" s="4">
        <f t="shared" si="4"/>
        <v>9.9397015398835862</v>
      </c>
      <c r="E9" s="4">
        <f t="shared" si="4"/>
        <v>10.411306237187484</v>
      </c>
      <c r="F9" s="4">
        <f t="shared" si="4"/>
        <v>10.806758488002025</v>
      </c>
      <c r="G9" s="4">
        <f t="shared" si="4"/>
        <v>11.232893134787359</v>
      </c>
      <c r="H9" s="4">
        <f t="shared" si="4"/>
        <v>11.291546597641965</v>
      </c>
      <c r="I9" s="4">
        <f t="shared" si="4"/>
        <v>11.570114189486812</v>
      </c>
      <c r="J9" s="4">
        <f t="shared" si="4"/>
        <v>11.659151480576297</v>
      </c>
      <c r="K9" s="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6" x14ac:dyDescent="0.25">
      <c r="K10" s="3"/>
    </row>
    <row r="11" spans="1:36" x14ac:dyDescent="0.25">
      <c r="A11" s="4" t="s">
        <v>12</v>
      </c>
      <c r="B11" s="4">
        <v>809.63375617200109</v>
      </c>
      <c r="C11" s="4">
        <v>681.26025365300143</v>
      </c>
      <c r="D11" s="4">
        <v>674.35973099962803</v>
      </c>
      <c r="E11" s="4">
        <v>653.06780160727988</v>
      </c>
      <c r="F11" s="4">
        <v>698.86269017030872</v>
      </c>
      <c r="G11" s="4">
        <v>740.16733190808327</v>
      </c>
      <c r="H11" s="4">
        <v>685.72471547963335</v>
      </c>
      <c r="I11" s="4">
        <v>897.09919439384532</v>
      </c>
      <c r="J11" s="4">
        <v>881.37101344318944</v>
      </c>
      <c r="K11" s="3"/>
    </row>
    <row r="12" spans="1:36" x14ac:dyDescent="0.25">
      <c r="A12" s="4" t="s">
        <v>14</v>
      </c>
      <c r="B12" s="4">
        <v>2055.355525300416</v>
      </c>
      <c r="C12" s="4">
        <v>1865.412337284622</v>
      </c>
      <c r="D12" s="4">
        <v>1814.6546786754043</v>
      </c>
      <c r="E12" s="4">
        <v>1836.3842252727527</v>
      </c>
      <c r="F12" s="4">
        <v>1832.7640309383016</v>
      </c>
      <c r="G12" s="4">
        <v>1778.2233269238577</v>
      </c>
      <c r="H12" s="4">
        <v>1740.5051269251198</v>
      </c>
      <c r="I12" s="4">
        <v>1774.2859549430705</v>
      </c>
      <c r="J12" s="4">
        <v>1683.1703405429412</v>
      </c>
      <c r="K12" s="3"/>
    </row>
    <row r="13" spans="1:36" x14ac:dyDescent="0.25">
      <c r="A13" s="4" t="s">
        <v>83</v>
      </c>
      <c r="B13" s="4">
        <v>107.49613172598588</v>
      </c>
      <c r="C13" s="4">
        <v>93.330133054166851</v>
      </c>
      <c r="D13" s="4">
        <v>101.34976639536923</v>
      </c>
      <c r="E13" s="4">
        <v>80.203923360717027</v>
      </c>
      <c r="F13" s="4">
        <v>107.47985382745132</v>
      </c>
      <c r="G13" s="4">
        <v>139.44724278571351</v>
      </c>
      <c r="H13" s="4">
        <v>118.3685743779161</v>
      </c>
      <c r="I13" s="4">
        <v>126.98914369663126</v>
      </c>
      <c r="J13" s="4">
        <v>118.16665398062547</v>
      </c>
      <c r="K13" s="3"/>
    </row>
    <row r="14" spans="1:36" x14ac:dyDescent="0.25">
      <c r="A14" s="4" t="s">
        <v>15</v>
      </c>
      <c r="B14" s="4">
        <v>1180.0787858558767</v>
      </c>
      <c r="C14" s="4">
        <v>1151.7654175487239</v>
      </c>
      <c r="D14" s="4">
        <v>1117.7179879911462</v>
      </c>
      <c r="E14" s="4">
        <v>1137.4228848669979</v>
      </c>
      <c r="F14" s="4">
        <v>1115.7499969565158</v>
      </c>
      <c r="G14" s="4">
        <v>1145.1121480218203</v>
      </c>
      <c r="H14" s="4">
        <v>1280.4236414236098</v>
      </c>
      <c r="I14" s="4">
        <v>1459.9507709826601</v>
      </c>
      <c r="J14" s="4">
        <v>1491.3355467379977</v>
      </c>
      <c r="K14" s="3"/>
    </row>
    <row r="15" spans="1:36" x14ac:dyDescent="0.25">
      <c r="A15" s="4" t="s">
        <v>16</v>
      </c>
      <c r="B15" s="4">
        <f t="shared" ref="B15:J15" si="5">SUM(B17:B23)</f>
        <v>10395.945336977857</v>
      </c>
      <c r="C15" s="4">
        <f t="shared" si="5"/>
        <v>10038.029454540032</v>
      </c>
      <c r="D15" s="4">
        <f t="shared" si="5"/>
        <v>9939.7015398835865</v>
      </c>
      <c r="E15" s="4">
        <f t="shared" si="5"/>
        <v>10411.306237187484</v>
      </c>
      <c r="F15" s="4">
        <f t="shared" si="5"/>
        <v>10806.758488002024</v>
      </c>
      <c r="G15" s="4">
        <f t="shared" si="5"/>
        <v>11232.893134787359</v>
      </c>
      <c r="H15" s="4">
        <f t="shared" si="5"/>
        <v>11291.546597641965</v>
      </c>
      <c r="I15" s="4">
        <f t="shared" si="5"/>
        <v>11570.114189486812</v>
      </c>
      <c r="J15" s="4">
        <f t="shared" si="5"/>
        <v>11659.151480576296</v>
      </c>
      <c r="K15" s="3"/>
    </row>
    <row r="16" spans="1:36" x14ac:dyDescent="0.25">
      <c r="K16" s="3"/>
    </row>
    <row r="17" spans="1:11" x14ac:dyDescent="0.25">
      <c r="A17" s="4" t="s">
        <v>33</v>
      </c>
      <c r="B17" s="4">
        <v>3339.4150944634353</v>
      </c>
      <c r="C17" s="4">
        <v>3038.2444619892062</v>
      </c>
      <c r="D17" s="4">
        <v>3089.9903785990969</v>
      </c>
      <c r="E17" s="4">
        <v>3170.5981303401682</v>
      </c>
      <c r="F17" s="4">
        <v>3128.1870211100741</v>
      </c>
      <c r="G17" s="4">
        <v>3184.735450995116</v>
      </c>
      <c r="H17" s="4">
        <v>3196.5739295373351</v>
      </c>
      <c r="I17" s="4">
        <v>3199.886190285245</v>
      </c>
      <c r="J17" s="4">
        <v>3197.6728069019587</v>
      </c>
      <c r="K17" s="3"/>
    </row>
    <row r="18" spans="1:11" x14ac:dyDescent="0.25">
      <c r="A18" s="4" t="s">
        <v>82</v>
      </c>
      <c r="B18" s="4">
        <v>822.72133957473432</v>
      </c>
      <c r="C18" s="4">
        <v>798.19079061888692</v>
      </c>
      <c r="D18" s="4">
        <v>811.22411937388699</v>
      </c>
      <c r="E18" s="4">
        <v>807.64011056822449</v>
      </c>
      <c r="F18" s="4">
        <v>895.14564461116015</v>
      </c>
      <c r="G18" s="4">
        <v>926.13738699217413</v>
      </c>
      <c r="H18" s="4">
        <v>932.55628403696028</v>
      </c>
      <c r="I18" s="4">
        <v>898.28124539202906</v>
      </c>
      <c r="J18" s="4">
        <v>915.29077360518625</v>
      </c>
      <c r="K18" s="3"/>
    </row>
    <row r="19" spans="1:11" x14ac:dyDescent="0.25">
      <c r="A19" s="4" t="s">
        <v>34</v>
      </c>
      <c r="B19" s="4">
        <v>1768.7369015353338</v>
      </c>
      <c r="C19" s="4">
        <v>1823.1175468230522</v>
      </c>
      <c r="D19" s="4">
        <v>1687.9095050630112</v>
      </c>
      <c r="E19" s="4">
        <v>1871.9861084413935</v>
      </c>
      <c r="F19" s="4">
        <v>1942.8293910678901</v>
      </c>
      <c r="G19" s="4">
        <v>2060.0905127342617</v>
      </c>
      <c r="H19" s="4">
        <v>2024.3551133732005</v>
      </c>
      <c r="I19" s="4">
        <v>2159.8450046824014</v>
      </c>
      <c r="J19" s="4">
        <v>2322.9871229043115</v>
      </c>
      <c r="K19" s="3"/>
    </row>
    <row r="20" spans="1:11" x14ac:dyDescent="0.25">
      <c r="A20" s="4" t="s">
        <v>81</v>
      </c>
      <c r="B20" s="4">
        <v>2773.1492813844761</v>
      </c>
      <c r="C20" s="4">
        <v>2791.2790499832213</v>
      </c>
      <c r="D20" s="4">
        <v>2805.0388606091592</v>
      </c>
      <c r="E20" s="4">
        <v>3009.7830416441607</v>
      </c>
      <c r="F20" s="4">
        <v>3239.5936370700074</v>
      </c>
      <c r="G20" s="4">
        <v>3373.1698296878412</v>
      </c>
      <c r="H20" s="4">
        <v>3513.5160026016315</v>
      </c>
      <c r="I20" s="4">
        <v>3581.8219504485587</v>
      </c>
      <c r="J20" s="4">
        <v>3498.8784462730105</v>
      </c>
      <c r="K20" s="3"/>
    </row>
    <row r="21" spans="1:11" x14ac:dyDescent="0.25">
      <c r="A21" s="4" t="s">
        <v>80</v>
      </c>
      <c r="B21" s="4">
        <v>1348.4884701450246</v>
      </c>
      <c r="C21" s="4">
        <v>1254.4342146347158</v>
      </c>
      <c r="D21" s="4">
        <v>1215.3164806952166</v>
      </c>
      <c r="E21" s="4">
        <v>1200.893054803397</v>
      </c>
      <c r="F21" s="4">
        <v>1225.2851871159787</v>
      </c>
      <c r="G21" s="4">
        <v>1263.898419328202</v>
      </c>
      <c r="H21" s="4">
        <v>1180.4359630998299</v>
      </c>
      <c r="I21" s="4">
        <v>1280.3976156606259</v>
      </c>
      <c r="J21" s="4">
        <v>1281.4760404078513</v>
      </c>
      <c r="K21" s="3"/>
    </row>
    <row r="22" spans="1:11" x14ac:dyDescent="0.25">
      <c r="A22" s="4" t="s">
        <v>16</v>
      </c>
      <c r="B22" s="4">
        <v>3.5975045106558357</v>
      </c>
      <c r="C22" s="4">
        <v>7.0402721665380419</v>
      </c>
      <c r="D22" s="4">
        <v>1.2950446679478349</v>
      </c>
      <c r="E22" s="4">
        <v>3.8368664490457984</v>
      </c>
      <c r="F22" s="4">
        <v>0.88820875158647739</v>
      </c>
      <c r="G22" s="4">
        <v>2.8184036400285404</v>
      </c>
      <c r="H22" s="4">
        <v>3.0170441874328731</v>
      </c>
      <c r="I22" s="4">
        <v>3.8884033431478588</v>
      </c>
      <c r="J22" s="4">
        <v>5.0671143377515593</v>
      </c>
      <c r="K22" s="3"/>
    </row>
    <row r="23" spans="1:11" x14ac:dyDescent="0.25">
      <c r="A23" s="4" t="s">
        <v>13</v>
      </c>
      <c r="B23" s="4">
        <v>339.8367453641967</v>
      </c>
      <c r="C23" s="4">
        <v>325.72311832441278</v>
      </c>
      <c r="D23" s="4">
        <v>328.92715087526813</v>
      </c>
      <c r="E23" s="4">
        <v>346.56892494109343</v>
      </c>
      <c r="F23" s="4">
        <v>374.829398275328</v>
      </c>
      <c r="G23" s="4">
        <v>422.04313140973539</v>
      </c>
      <c r="H23" s="4">
        <v>441.09226080557437</v>
      </c>
      <c r="I23" s="4">
        <v>445.99377967480575</v>
      </c>
      <c r="J23" s="4">
        <v>437.77917614622652</v>
      </c>
      <c r="K23" s="3"/>
    </row>
    <row r="24" spans="1:11" x14ac:dyDescent="0.25">
      <c r="A24" s="4" t="s">
        <v>79</v>
      </c>
      <c r="B24" s="4">
        <v>14548.509536032121</v>
      </c>
      <c r="C24" s="4">
        <v>13829.797596080578</v>
      </c>
      <c r="D24" s="4">
        <v>13647.783703945208</v>
      </c>
      <c r="E24" s="4">
        <v>14118.385072295345</v>
      </c>
      <c r="F24" s="4">
        <v>14561.61505989471</v>
      </c>
      <c r="G24" s="4">
        <v>15035.843184426829</v>
      </c>
      <c r="H24" s="4">
        <v>15116.568655848223</v>
      </c>
      <c r="I24" s="4">
        <v>15828.439253503115</v>
      </c>
      <c r="J24" s="4">
        <v>15833.195035280987</v>
      </c>
      <c r="K24" s="3"/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</row>
    <row r="27" spans="1:11" x14ac:dyDescent="0.25">
      <c r="A27" s="29" t="s">
        <v>78</v>
      </c>
      <c r="B27" s="4">
        <f t="shared" ref="B27:J27" si="6">B24-B5-B23</f>
        <v>13398.672790667924</v>
      </c>
      <c r="C27" s="4">
        <f t="shared" si="6"/>
        <v>12824.074477756165</v>
      </c>
      <c r="D27" s="4">
        <f t="shared" si="6"/>
        <v>12648.85655306994</v>
      </c>
      <c r="E27" s="4">
        <f t="shared" si="6"/>
        <v>13121.816147354251</v>
      </c>
      <c r="F27" s="4">
        <f t="shared" si="6"/>
        <v>13486.785661619382</v>
      </c>
      <c r="G27" s="4">
        <f t="shared" si="6"/>
        <v>13873.800053017094</v>
      </c>
      <c r="H27" s="4">
        <f t="shared" si="6"/>
        <v>13985.47639504265</v>
      </c>
      <c r="I27" s="4">
        <f t="shared" si="6"/>
        <v>14482.445473828309</v>
      </c>
      <c r="J27" s="4">
        <f t="shared" si="6"/>
        <v>14515.41585913476</v>
      </c>
    </row>
    <row r="28" spans="1:11" x14ac:dyDescent="0.25">
      <c r="B28" s="3" t="e">
        <f t="shared" ref="B28:J28" si="7">B27/A27-1</f>
        <v>#VALUE!</v>
      </c>
      <c r="C28" s="3">
        <f t="shared" si="7"/>
        <v>-4.2884718650041398E-2</v>
      </c>
      <c r="D28" s="3">
        <f t="shared" si="7"/>
        <v>-1.3663202361320237E-2</v>
      </c>
      <c r="E28" s="3">
        <f t="shared" si="7"/>
        <v>3.739149007658904E-2</v>
      </c>
      <c r="F28" s="3">
        <f t="shared" si="7"/>
        <v>2.7813948173532221E-2</v>
      </c>
      <c r="G28" s="3">
        <f t="shared" si="7"/>
        <v>2.8695821310416036E-2</v>
      </c>
      <c r="H28" s="3">
        <f t="shared" si="7"/>
        <v>8.0494415083680604E-3</v>
      </c>
      <c r="I28" s="3">
        <f t="shared" si="7"/>
        <v>3.5534655005518223E-2</v>
      </c>
      <c r="J28" s="3">
        <f t="shared" si="7"/>
        <v>2.2765758287184301E-3</v>
      </c>
    </row>
    <row r="30" spans="1:11" x14ac:dyDescent="0.25">
      <c r="B30" s="4">
        <f t="shared" ref="B30:J30" si="8">SUM(B11:B14)</f>
        <v>4152.5641990542799</v>
      </c>
      <c r="C30" s="4">
        <f t="shared" si="8"/>
        <v>3791.7681415405141</v>
      </c>
      <c r="D30" s="4">
        <f t="shared" si="8"/>
        <v>3708.0821640615477</v>
      </c>
      <c r="E30" s="4">
        <f t="shared" si="8"/>
        <v>3707.0788351077472</v>
      </c>
      <c r="F30" s="4">
        <f t="shared" si="8"/>
        <v>3754.8565718925774</v>
      </c>
      <c r="G30" s="4">
        <f t="shared" si="8"/>
        <v>3802.9500496394749</v>
      </c>
      <c r="H30" s="4">
        <f t="shared" si="8"/>
        <v>3825.0220582062789</v>
      </c>
      <c r="I30" s="4">
        <f t="shared" si="8"/>
        <v>4258.3250640162069</v>
      </c>
      <c r="J30" s="4">
        <f t="shared" si="8"/>
        <v>4174.0435547047537</v>
      </c>
    </row>
    <row r="32" spans="1:11" x14ac:dyDescent="0.25">
      <c r="A32" s="4" t="s">
        <v>55</v>
      </c>
    </row>
  </sheetData>
  <pageMargins left="0.4" right="0.43" top="1" bottom="1" header="0.5" footer="0.5"/>
  <pageSetup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8.85546875" style="4" customWidth="1"/>
    <col min="2" max="29" width="9.42578125" style="4" customWidth="1"/>
    <col min="30" max="35" width="10.28515625" style="4" bestFit="1" customWidth="1"/>
    <col min="36" max="36" width="11.85546875" style="4" bestFit="1" customWidth="1"/>
    <col min="37" max="16384" width="9.140625" style="4"/>
  </cols>
  <sheetData>
    <row r="1" spans="1:36" ht="26.25" x14ac:dyDescent="0.4">
      <c r="A1" s="1" t="s">
        <v>95</v>
      </c>
    </row>
    <row r="2" spans="1:36" x14ac:dyDescent="0.25">
      <c r="B2" s="4" t="s">
        <v>96</v>
      </c>
      <c r="C2" s="4" t="s">
        <v>97</v>
      </c>
      <c r="D2" s="4" t="s">
        <v>93</v>
      </c>
      <c r="E2" s="4" t="s">
        <v>98</v>
      </c>
      <c r="F2" s="4" t="s">
        <v>99</v>
      </c>
      <c r="G2" s="4" t="s">
        <v>100</v>
      </c>
      <c r="H2" s="4" t="s">
        <v>92</v>
      </c>
      <c r="I2" s="4" t="s">
        <v>101</v>
      </c>
      <c r="J2" s="4" t="s">
        <v>102</v>
      </c>
      <c r="K2" s="4" t="s">
        <v>103</v>
      </c>
      <c r="L2" s="4" t="s">
        <v>91</v>
      </c>
      <c r="M2" s="4" t="s">
        <v>104</v>
      </c>
      <c r="N2" s="4" t="s">
        <v>105</v>
      </c>
      <c r="O2" s="4" t="s">
        <v>106</v>
      </c>
      <c r="P2" s="4" t="s">
        <v>90</v>
      </c>
      <c r="Q2" s="4" t="s">
        <v>107</v>
      </c>
      <c r="R2" s="4" t="s">
        <v>108</v>
      </c>
      <c r="S2" s="4" t="s">
        <v>109</v>
      </c>
      <c r="T2" s="4" t="s">
        <v>89</v>
      </c>
      <c r="U2" s="4" t="s">
        <v>110</v>
      </c>
      <c r="V2" s="4" t="s">
        <v>111</v>
      </c>
      <c r="W2" s="4" t="s">
        <v>112</v>
      </c>
      <c r="X2" s="4" t="s">
        <v>88</v>
      </c>
      <c r="Y2" s="4" t="s">
        <v>113</v>
      </c>
      <c r="Z2" s="4" t="s">
        <v>114</v>
      </c>
      <c r="AA2" s="4" t="s">
        <v>115</v>
      </c>
      <c r="AB2" s="4" t="s">
        <v>87</v>
      </c>
      <c r="AC2" s="4" t="s">
        <v>116</v>
      </c>
      <c r="AD2" s="4" t="s">
        <v>117</v>
      </c>
      <c r="AE2" s="4" t="s">
        <v>118</v>
      </c>
      <c r="AF2" s="4" t="s">
        <v>86</v>
      </c>
      <c r="AG2" s="4" t="s">
        <v>119</v>
      </c>
      <c r="AH2" s="4" t="s">
        <v>120</v>
      </c>
      <c r="AI2" s="4" t="s">
        <v>121</v>
      </c>
      <c r="AJ2" s="4" t="s">
        <v>86</v>
      </c>
    </row>
    <row r="4" spans="1:36" x14ac:dyDescent="0.25">
      <c r="B4" s="23">
        <v>2008</v>
      </c>
      <c r="C4" s="23"/>
      <c r="D4" s="23"/>
      <c r="E4" s="23"/>
      <c r="F4" s="23">
        <v>2009</v>
      </c>
      <c r="G4" s="23"/>
      <c r="H4" s="23"/>
      <c r="I4" s="23"/>
      <c r="J4" s="23">
        <v>2010</v>
      </c>
      <c r="K4" s="23"/>
      <c r="L4" s="23"/>
      <c r="M4" s="23"/>
      <c r="N4" s="23">
        <v>2011</v>
      </c>
      <c r="O4" s="23"/>
      <c r="P4" s="23"/>
      <c r="Q4" s="23"/>
      <c r="R4" s="23">
        <v>2012</v>
      </c>
      <c r="S4" s="23"/>
      <c r="T4" s="23"/>
      <c r="U4" s="23"/>
      <c r="V4" s="23">
        <v>2013</v>
      </c>
      <c r="W4" s="23"/>
      <c r="X4" s="23"/>
      <c r="Y4" s="23"/>
      <c r="Z4" s="23">
        <v>2014</v>
      </c>
      <c r="AA4" s="23"/>
      <c r="AB4" s="23"/>
      <c r="AC4" s="23"/>
      <c r="AD4" s="23">
        <v>2015</v>
      </c>
      <c r="AE4" s="23"/>
      <c r="AF4" s="23"/>
      <c r="AG4" s="23"/>
      <c r="AH4" s="23">
        <v>2016</v>
      </c>
      <c r="AI4" s="23"/>
    </row>
    <row r="5" spans="1:36" x14ac:dyDescent="0.25">
      <c r="A5" s="4" t="s">
        <v>14</v>
      </c>
      <c r="B5" s="4">
        <f>B8/$B8*100</f>
        <v>100</v>
      </c>
      <c r="C5" s="4">
        <f t="shared" ref="C5:AJ6" si="0">C8/$B8*100</f>
        <v>99.416815108848652</v>
      </c>
      <c r="D5" s="4">
        <f t="shared" si="0"/>
        <v>97.350246847756537</v>
      </c>
      <c r="E5" s="4">
        <f t="shared" si="0"/>
        <v>99.330945876920779</v>
      </c>
      <c r="F5" s="4">
        <f t="shared" si="0"/>
        <v>96.2185343855908</v>
      </c>
      <c r="G5" s="4">
        <f t="shared" si="0"/>
        <v>96.232680515496199</v>
      </c>
      <c r="H5" s="4">
        <f t="shared" si="0"/>
        <v>88.353741857368234</v>
      </c>
      <c r="I5" s="4">
        <f t="shared" si="0"/>
        <v>89.340634413858382</v>
      </c>
      <c r="J5" s="4">
        <f t="shared" si="0"/>
        <v>87.449184837843433</v>
      </c>
      <c r="K5" s="4">
        <f t="shared" si="0"/>
        <v>85.561578809686523</v>
      </c>
      <c r="L5" s="4">
        <f t="shared" si="0"/>
        <v>85.949646539455145</v>
      </c>
      <c r="M5" s="4">
        <f t="shared" si="0"/>
        <v>89.451281491554468</v>
      </c>
      <c r="N5" s="4">
        <f t="shared" si="0"/>
        <v>90.266583579055677</v>
      </c>
      <c r="O5" s="4">
        <f t="shared" si="0"/>
        <v>86.78327389149419</v>
      </c>
      <c r="P5" s="4">
        <f t="shared" si="0"/>
        <v>86.978848883819651</v>
      </c>
      <c r="Q5" s="4">
        <f t="shared" si="0"/>
        <v>90.435989131074436</v>
      </c>
      <c r="R5" s="4">
        <f t="shared" si="0"/>
        <v>87.038078201555123</v>
      </c>
      <c r="S5" s="4">
        <f t="shared" si="0"/>
        <v>84.369510125257108</v>
      </c>
      <c r="T5" s="4">
        <f t="shared" si="0"/>
        <v>86.807381316404928</v>
      </c>
      <c r="U5" s="4">
        <f t="shared" si="0"/>
        <v>85.941372172286847</v>
      </c>
      <c r="V5" s="4">
        <f t="shared" si="0"/>
        <v>87.917187617573433</v>
      </c>
      <c r="W5" s="4">
        <f t="shared" si="0"/>
        <v>87.047456711501241</v>
      </c>
      <c r="X5" s="4">
        <f t="shared" si="0"/>
        <v>84.224105122238726</v>
      </c>
      <c r="Y5" s="4">
        <f t="shared" si="0"/>
        <v>83.661493886692256</v>
      </c>
      <c r="Z5" s="4">
        <f t="shared" si="0"/>
        <v>85.453145914671609</v>
      </c>
      <c r="AA5" s="4">
        <f t="shared" si="0"/>
        <v>82.633087453494696</v>
      </c>
      <c r="AB5" s="4">
        <f t="shared" si="0"/>
        <v>82.43761318187552</v>
      </c>
      <c r="AC5" s="4">
        <f t="shared" si="0"/>
        <v>82.859318444856072</v>
      </c>
      <c r="AD5" s="4">
        <f t="shared" si="0"/>
        <v>84.241728153874433</v>
      </c>
      <c r="AE5" s="4">
        <f t="shared" si="0"/>
        <v>83.17301641925809</v>
      </c>
      <c r="AF5" s="4">
        <f t="shared" si="0"/>
        <v>84.037614692946661</v>
      </c>
      <c r="AG5" s="4">
        <f t="shared" si="0"/>
        <v>82.325790419829019</v>
      </c>
      <c r="AH5" s="4">
        <f t="shared" si="0"/>
        <v>77.89904614213404</v>
      </c>
      <c r="AI5" s="4">
        <f t="shared" si="0"/>
        <v>81.06420748790822</v>
      </c>
      <c r="AJ5" s="4">
        <f t="shared" si="0"/>
        <v>79.71392950172303</v>
      </c>
    </row>
    <row r="6" spans="1:36" x14ac:dyDescent="0.25">
      <c r="A6" s="29" t="s">
        <v>122</v>
      </c>
      <c r="B6" s="4">
        <f>B9/$B9*100</f>
        <v>100</v>
      </c>
      <c r="C6" s="4">
        <f t="shared" si="0"/>
        <v>101.28832487483605</v>
      </c>
      <c r="D6" s="4">
        <f t="shared" si="0"/>
        <v>101.35035138862759</v>
      </c>
      <c r="E6" s="4">
        <f t="shared" si="0"/>
        <v>102.79738148369989</v>
      </c>
      <c r="F6" s="4">
        <f t="shared" si="0"/>
        <v>102.08766317345017</v>
      </c>
      <c r="G6" s="4">
        <f t="shared" si="0"/>
        <v>99.98783027204486</v>
      </c>
      <c r="H6" s="4">
        <f t="shared" si="0"/>
        <v>97.060730147587947</v>
      </c>
      <c r="I6" s="4">
        <f t="shared" si="0"/>
        <v>98.05372119463145</v>
      </c>
      <c r="J6" s="4">
        <f t="shared" si="0"/>
        <v>96.951643319883701</v>
      </c>
      <c r="K6" s="4">
        <f t="shared" si="0"/>
        <v>97.367950207486359</v>
      </c>
      <c r="L6" s="4">
        <f t="shared" si="0"/>
        <v>95.995917740857351</v>
      </c>
      <c r="M6" s="4">
        <f t="shared" si="0"/>
        <v>97.427262353687723</v>
      </c>
      <c r="N6" s="4">
        <f t="shared" si="0"/>
        <v>97.33176566417589</v>
      </c>
      <c r="O6" s="4">
        <f t="shared" si="0"/>
        <v>98.07615110567059</v>
      </c>
      <c r="P6" s="4">
        <f t="shared" si="0"/>
        <v>99.637377441427716</v>
      </c>
      <c r="Q6" s="4">
        <f t="shared" si="0"/>
        <v>100.8139977786802</v>
      </c>
      <c r="R6" s="4">
        <f t="shared" si="0"/>
        <v>100.97139313163679</v>
      </c>
      <c r="S6" s="4">
        <f t="shared" si="0"/>
        <v>101.80114785027976</v>
      </c>
      <c r="T6" s="4">
        <f t="shared" si="0"/>
        <v>103.2624366473065</v>
      </c>
      <c r="U6" s="4">
        <f t="shared" si="0"/>
        <v>103.10440156220764</v>
      </c>
      <c r="V6" s="4">
        <f t="shared" si="0"/>
        <v>103.04606576505006</v>
      </c>
      <c r="W6" s="4">
        <f t="shared" si="0"/>
        <v>104.27531578880674</v>
      </c>
      <c r="X6" s="4">
        <f t="shared" si="0"/>
        <v>107.55205850984915</v>
      </c>
      <c r="Y6" s="4">
        <f t="shared" si="0"/>
        <v>108.79156318420004</v>
      </c>
      <c r="Z6" s="4">
        <f t="shared" si="0"/>
        <v>107.49526646055814</v>
      </c>
      <c r="AA6" s="4">
        <f t="shared" si="0"/>
        <v>108.29833351418668</v>
      </c>
      <c r="AB6" s="4">
        <f t="shared" si="0"/>
        <v>108.51292937623546</v>
      </c>
      <c r="AC6" s="4">
        <f t="shared" si="0"/>
        <v>110.08787599192547</v>
      </c>
      <c r="AD6" s="4">
        <f t="shared" si="0"/>
        <v>110.98529244513261</v>
      </c>
      <c r="AE6" s="4">
        <f t="shared" si="0"/>
        <v>112.77122670949286</v>
      </c>
      <c r="AF6" s="4">
        <f t="shared" si="0"/>
        <v>114.01391306431796</v>
      </c>
      <c r="AG6" s="4">
        <f t="shared" si="0"/>
        <v>115.84547192075259</v>
      </c>
      <c r="AH6" s="4">
        <f t="shared" si="0"/>
        <v>113.8165989205084</v>
      </c>
      <c r="AI6" s="4">
        <f t="shared" si="0"/>
        <v>112.22743042472467</v>
      </c>
      <c r="AJ6" s="4">
        <f t="shared" si="0"/>
        <v>114.79146666383625</v>
      </c>
    </row>
    <row r="7" spans="1:36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6" x14ac:dyDescent="0.25">
      <c r="A8" s="4" t="s">
        <v>14</v>
      </c>
      <c r="B8" s="4">
        <v>2111.2997571693186</v>
      </c>
      <c r="C8" s="4">
        <v>2098.986975978592</v>
      </c>
      <c r="D8" s="4">
        <v>2055.355525300416</v>
      </c>
      <c r="E8" s="4">
        <v>2097.1740190934156</v>
      </c>
      <c r="F8" s="4">
        <v>2031.461682834856</v>
      </c>
      <c r="G8" s="4">
        <v>2031.7603500411974</v>
      </c>
      <c r="H8" s="4">
        <v>1865.412337284622</v>
      </c>
      <c r="I8" s="4">
        <v>1886.2485974333208</v>
      </c>
      <c r="J8" s="4">
        <v>1846.3144271279368</v>
      </c>
      <c r="K8" s="4">
        <v>1806.4614056391467</v>
      </c>
      <c r="L8" s="4">
        <v>1814.6546786754043</v>
      </c>
      <c r="M8" s="4">
        <v>1888.5846889160332</v>
      </c>
      <c r="N8" s="4">
        <v>1905.7981599096424</v>
      </c>
      <c r="O8" s="4">
        <v>1832.2550509347013</v>
      </c>
      <c r="P8" s="4">
        <v>1836.3842252727527</v>
      </c>
      <c r="Q8" s="4">
        <v>1909.3748189180458</v>
      </c>
      <c r="R8" s="4">
        <v>1837.6347337142749</v>
      </c>
      <c r="S8" s="4">
        <v>1781.2932623994971</v>
      </c>
      <c r="T8" s="4">
        <v>1832.7640309383016</v>
      </c>
      <c r="U8" s="4">
        <v>1814.4799819814725</v>
      </c>
      <c r="V8" s="4">
        <v>1856.195368679922</v>
      </c>
      <c r="W8" s="4">
        <v>1837.8327421719932</v>
      </c>
      <c r="X8" s="4">
        <v>1778.2233269238577</v>
      </c>
      <c r="Y8" s="4">
        <v>1766.3449172739579</v>
      </c>
      <c r="Z8" s="4">
        <v>1804.1720621900051</v>
      </c>
      <c r="AA8" s="4">
        <v>1744.6321747471441</v>
      </c>
      <c r="AB8" s="4">
        <v>1740.5051269251198</v>
      </c>
      <c r="AC8" s="4">
        <v>1749.4085891183986</v>
      </c>
      <c r="AD8" s="4">
        <v>1778.5954019479886</v>
      </c>
      <c r="AE8" s="4">
        <v>1756.0316936901934</v>
      </c>
      <c r="AF8" s="4">
        <v>1774.2859549430705</v>
      </c>
      <c r="AG8" s="4">
        <v>1738.144213221572</v>
      </c>
      <c r="AH8" s="4">
        <v>1644.6823720360915</v>
      </c>
      <c r="AI8" s="4">
        <v>1711.508415843439</v>
      </c>
      <c r="AJ8" s="4">
        <v>1683</v>
      </c>
    </row>
    <row r="9" spans="1:36" x14ac:dyDescent="0.25">
      <c r="A9" s="29" t="s">
        <v>122</v>
      </c>
      <c r="B9" s="4">
        <f>B10-B8</f>
        <v>12326.700242830681</v>
      </c>
      <c r="C9" s="4">
        <f t="shared" ref="C9:AJ9" si="1">C10-C8</f>
        <v>12485.508188305545</v>
      </c>
      <c r="D9" s="4">
        <f t="shared" si="1"/>
        <v>12493.154010731705</v>
      </c>
      <c r="E9" s="4">
        <f t="shared" si="1"/>
        <v>12671.525072974817</v>
      </c>
      <c r="F9" s="4">
        <f t="shared" si="1"/>
        <v>12584.040224301851</v>
      </c>
      <c r="G9" s="4">
        <f t="shared" si="1"/>
        <v>12325.200116945283</v>
      </c>
      <c r="H9" s="4">
        <f t="shared" si="1"/>
        <v>11964.385258795955</v>
      </c>
      <c r="I9" s="4">
        <f t="shared" si="1"/>
        <v>12086.788288603153</v>
      </c>
      <c r="J9" s="4">
        <f t="shared" si="1"/>
        <v>11950.93845254044</v>
      </c>
      <c r="K9" s="4">
        <f t="shared" si="1"/>
        <v>12002.255354665478</v>
      </c>
      <c r="L9" s="4">
        <f t="shared" si="1"/>
        <v>11833.129025269804</v>
      </c>
      <c r="M9" s="4">
        <f t="shared" si="1"/>
        <v>12009.56658513531</v>
      </c>
      <c r="N9" s="4">
        <f t="shared" si="1"/>
        <v>11997.794994477357</v>
      </c>
      <c r="O9" s="4">
        <f t="shared" si="1"/>
        <v>12089.553156501681</v>
      </c>
      <c r="P9" s="4">
        <f t="shared" si="1"/>
        <v>12282.000847022591</v>
      </c>
      <c r="Q9" s="4">
        <f t="shared" si="1"/>
        <v>12427.039308991889</v>
      </c>
      <c r="R9" s="4">
        <f t="shared" si="1"/>
        <v>12446.440962346993</v>
      </c>
      <c r="S9" s="4">
        <f t="shared" si="1"/>
        <v>12548.722339264856</v>
      </c>
      <c r="T9" s="4">
        <f t="shared" si="1"/>
        <v>12728.851028956407</v>
      </c>
      <c r="U9" s="4">
        <f t="shared" si="1"/>
        <v>12709.370517737769</v>
      </c>
      <c r="V9" s="4">
        <f t="shared" si="1"/>
        <v>12702.179638887888</v>
      </c>
      <c r="W9" s="4">
        <f t="shared" si="1"/>
        <v>12853.705604551298</v>
      </c>
      <c r="X9" s="4">
        <f t="shared" si="1"/>
        <v>13257.61985750297</v>
      </c>
      <c r="Y9" s="4">
        <f t="shared" si="1"/>
        <v>13410.409883206079</v>
      </c>
      <c r="Z9" s="4">
        <f t="shared" si="1"/>
        <v>13250.619271825108</v>
      </c>
      <c r="AA9" s="4">
        <f t="shared" si="1"/>
        <v>13349.610940274828</v>
      </c>
      <c r="AB9" s="4">
        <f t="shared" si="1"/>
        <v>13376.063528923103</v>
      </c>
      <c r="AC9" s="4">
        <f t="shared" si="1"/>
        <v>13570.202477223815</v>
      </c>
      <c r="AD9" s="4">
        <f t="shared" si="1"/>
        <v>13680.824313340503</v>
      </c>
      <c r="AE9" s="4">
        <f t="shared" si="1"/>
        <v>13900.971076642194</v>
      </c>
      <c r="AF9" s="4">
        <f t="shared" si="1"/>
        <v>14054.153298560044</v>
      </c>
      <c r="AG9" s="4">
        <f t="shared" si="1"/>
        <v>14279.924068563758</v>
      </c>
      <c r="AH9" s="4">
        <f t="shared" si="1"/>
        <v>14029.83097551593</v>
      </c>
      <c r="AI9" s="4">
        <f t="shared" si="1"/>
        <v>13833.938938687168</v>
      </c>
      <c r="AJ9" s="4">
        <f t="shared" si="1"/>
        <v>14150</v>
      </c>
    </row>
    <row r="10" spans="1:36" x14ac:dyDescent="0.25">
      <c r="A10" s="4" t="s">
        <v>79</v>
      </c>
      <c r="B10" s="4">
        <v>14438</v>
      </c>
      <c r="C10" s="4">
        <v>14584.495164284137</v>
      </c>
      <c r="D10" s="4">
        <v>14548.509536032121</v>
      </c>
      <c r="E10" s="4">
        <v>14768.699092068233</v>
      </c>
      <c r="F10" s="4">
        <v>14615.501907136706</v>
      </c>
      <c r="G10" s="4">
        <v>14356.96046698648</v>
      </c>
      <c r="H10" s="4">
        <v>13829.797596080578</v>
      </c>
      <c r="I10" s="4">
        <v>13973.036886036474</v>
      </c>
      <c r="J10" s="4">
        <v>13797.252879668376</v>
      </c>
      <c r="K10" s="4">
        <v>13808.716760304625</v>
      </c>
      <c r="L10" s="4">
        <v>13647.783703945208</v>
      </c>
      <c r="M10" s="4">
        <v>13898.151274051343</v>
      </c>
      <c r="N10" s="4">
        <v>13903.593154386999</v>
      </c>
      <c r="O10" s="4">
        <v>13921.808207436383</v>
      </c>
      <c r="P10" s="4">
        <v>14118.385072295345</v>
      </c>
      <c r="Q10" s="4">
        <v>14336.414127909935</v>
      </c>
      <c r="R10" s="4">
        <v>14284.075696061267</v>
      </c>
      <c r="S10" s="4">
        <v>14330.015601664352</v>
      </c>
      <c r="T10" s="4">
        <v>14561.61505989471</v>
      </c>
      <c r="U10" s="4">
        <v>14523.850499719241</v>
      </c>
      <c r="V10" s="4">
        <v>14558.375007567811</v>
      </c>
      <c r="W10" s="4">
        <v>14691.538346723291</v>
      </c>
      <c r="X10" s="4">
        <v>15035.843184426829</v>
      </c>
      <c r="Y10" s="4">
        <v>15176.754800480037</v>
      </c>
      <c r="Z10" s="4">
        <v>15054.791334015114</v>
      </c>
      <c r="AA10" s="4">
        <v>15094.243115021973</v>
      </c>
      <c r="AB10" s="4">
        <v>15116.568655848223</v>
      </c>
      <c r="AC10" s="4">
        <v>15319.611066342213</v>
      </c>
      <c r="AD10" s="4">
        <v>15459.419715288492</v>
      </c>
      <c r="AE10" s="4">
        <v>15657.002770332387</v>
      </c>
      <c r="AF10" s="4">
        <v>15828.439253503115</v>
      </c>
      <c r="AG10" s="4">
        <v>16018.06828178533</v>
      </c>
      <c r="AH10" s="4">
        <v>15674.513347552022</v>
      </c>
      <c r="AI10" s="4">
        <v>15545.447354530606</v>
      </c>
      <c r="AJ10" s="4">
        <v>15833</v>
      </c>
    </row>
    <row r="12" spans="1:36" x14ac:dyDescent="0.25">
      <c r="A12" s="4" t="s">
        <v>55</v>
      </c>
    </row>
  </sheetData>
  <pageMargins left="0.4" right="0.43" top="1" bottom="1" header="0.5" footer="0.5"/>
  <pageSetup scale="9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75" zoomScaleNormal="75" workbookViewId="0">
      <pane xSplit="1" ySplit="5" topLeftCell="B7" activePane="bottomRight" state="frozen"/>
      <selection pane="topRight" activeCell="C1" sqref="C1"/>
      <selection pane="bottomLeft" activeCell="A6" sqref="A6"/>
      <selection pane="bottomRight" activeCell="I13" sqref="I13"/>
    </sheetView>
  </sheetViews>
  <sheetFormatPr defaultRowHeight="15" x14ac:dyDescent="0.25"/>
  <cols>
    <col min="1" max="1" width="19.42578125" style="51" customWidth="1"/>
    <col min="2" max="2" width="17.140625" style="51" bestFit="1" customWidth="1"/>
    <col min="3" max="5" width="12.28515625" style="51" bestFit="1" customWidth="1"/>
    <col min="6" max="6" width="12.28515625" style="51" customWidth="1"/>
    <col min="7" max="7" width="12.28515625" style="51" bestFit="1" customWidth="1"/>
    <col min="8" max="8" width="12" style="51" bestFit="1" customWidth="1"/>
    <col min="9" max="15" width="9.85546875" style="51" bestFit="1" customWidth="1"/>
    <col min="16" max="16" width="10.85546875" style="51" bestFit="1" customWidth="1"/>
    <col min="17" max="17" width="22.28515625" style="51" bestFit="1" customWidth="1"/>
    <col min="18" max="18" width="17" style="51" bestFit="1" customWidth="1"/>
    <col min="19" max="16384" width="9.140625" style="51"/>
  </cols>
  <sheetData>
    <row r="1" spans="1:12" ht="26.25" x14ac:dyDescent="0.4">
      <c r="A1" s="1" t="s">
        <v>123</v>
      </c>
      <c r="B1" s="50"/>
    </row>
    <row r="3" spans="1:12" x14ac:dyDescent="0.25">
      <c r="B3" s="51" t="s">
        <v>124</v>
      </c>
    </row>
    <row r="4" spans="1:12" x14ac:dyDescent="0.25">
      <c r="B4" s="51" t="s">
        <v>125</v>
      </c>
      <c r="H4" s="23"/>
      <c r="I4" s="23"/>
      <c r="J4" s="23"/>
      <c r="K4" s="23"/>
    </row>
    <row r="5" spans="1:12" s="52" customFormat="1" x14ac:dyDescent="0.25">
      <c r="B5" s="53" t="s">
        <v>126</v>
      </c>
      <c r="C5" s="53" t="s">
        <v>57</v>
      </c>
      <c r="D5" s="53" t="s">
        <v>58</v>
      </c>
      <c r="E5" s="53" t="s">
        <v>59</v>
      </c>
      <c r="F5" s="53" t="s">
        <v>60</v>
      </c>
      <c r="G5" s="53" t="s">
        <v>61</v>
      </c>
      <c r="H5" s="4"/>
      <c r="I5" s="4"/>
      <c r="J5" s="4"/>
      <c r="K5" s="4"/>
    </row>
    <row r="6" spans="1:12" ht="26.25" x14ac:dyDescent="0.25">
      <c r="A6" s="54" t="s">
        <v>127</v>
      </c>
      <c r="B6" s="51">
        <f>B18/1000</f>
        <v>303.53197850929979</v>
      </c>
      <c r="C6" s="51">
        <f t="shared" ref="C6:G15" si="0">C18/1000</f>
        <v>349.72843185810012</v>
      </c>
      <c r="D6" s="51">
        <f t="shared" si="0"/>
        <v>226.3306461805999</v>
      </c>
      <c r="E6" s="51">
        <f t="shared" si="0"/>
        <v>239.50700038969981</v>
      </c>
      <c r="F6" s="51">
        <f t="shared" si="0"/>
        <v>264.76492684810006</v>
      </c>
      <c r="G6" s="51">
        <f t="shared" si="0"/>
        <v>248.43748784359988</v>
      </c>
      <c r="H6" s="4">
        <f t="shared" ref="H6:H15" si="1">G6-F6</f>
        <v>-16.327439004500178</v>
      </c>
      <c r="I6" s="48">
        <f>H6/H$16</f>
        <v>0.69628691960080036</v>
      </c>
      <c r="J6" s="48">
        <f>G6/G$16</f>
        <v>0.19080807203953629</v>
      </c>
      <c r="K6" s="4"/>
    </row>
    <row r="7" spans="1:12" ht="26.25" x14ac:dyDescent="0.25">
      <c r="A7" s="54" t="s">
        <v>128</v>
      </c>
      <c r="B7" s="51">
        <f t="shared" ref="B7:G15" si="2">B19/1000</f>
        <v>269.53961098880001</v>
      </c>
      <c r="C7" s="51">
        <f t="shared" si="2"/>
        <v>254.94192001849996</v>
      </c>
      <c r="D7" s="51">
        <f t="shared" si="2"/>
        <v>106.9119813896</v>
      </c>
      <c r="E7" s="51">
        <f t="shared" si="2"/>
        <v>105.98578713970001</v>
      </c>
      <c r="F7" s="51">
        <f t="shared" si="0"/>
        <v>91.904235921399987</v>
      </c>
      <c r="G7" s="51">
        <f t="shared" si="2"/>
        <v>114.47667865109989</v>
      </c>
      <c r="H7" s="4">
        <f t="shared" si="1"/>
        <v>22.572442729699901</v>
      </c>
      <c r="I7" s="48">
        <f t="shared" ref="I7:I15" si="3">H7/H$16</f>
        <v>-0.96260635925795379</v>
      </c>
      <c r="J7" s="48">
        <f t="shared" ref="J7:J15" si="4">G7/G$16</f>
        <v>8.7921812994087647E-2</v>
      </c>
      <c r="K7" s="4"/>
    </row>
    <row r="8" spans="1:12" ht="26.25" x14ac:dyDescent="0.25">
      <c r="A8" s="54" t="s">
        <v>129</v>
      </c>
      <c r="B8" s="51">
        <f t="shared" si="2"/>
        <v>172.61372014459997</v>
      </c>
      <c r="C8" s="51">
        <f t="shared" si="2"/>
        <v>161.69909267</v>
      </c>
      <c r="D8" s="51">
        <f t="shared" si="2"/>
        <v>66.651031434899977</v>
      </c>
      <c r="E8" s="51">
        <f t="shared" si="2"/>
        <v>98.065716555500046</v>
      </c>
      <c r="F8" s="51">
        <f t="shared" si="0"/>
        <v>96.328142867599979</v>
      </c>
      <c r="G8" s="51">
        <f t="shared" si="2"/>
        <v>91.816650365600026</v>
      </c>
      <c r="H8" s="4">
        <f t="shared" si="1"/>
        <v>-4.5114925019999532</v>
      </c>
      <c r="I8" s="48">
        <f t="shared" si="3"/>
        <v>0.1923935049552995</v>
      </c>
      <c r="J8" s="48">
        <f t="shared" si="4"/>
        <v>7.0518174167086153E-2</v>
      </c>
      <c r="K8" s="48">
        <f>SUM(I6:I8)+I14</f>
        <v>-0.17419359904768841</v>
      </c>
      <c r="L8" s="48">
        <f>SUM(J6:J8)+J14</f>
        <v>0.54758225488845591</v>
      </c>
    </row>
    <row r="9" spans="1:12" ht="26.25" x14ac:dyDescent="0.25">
      <c r="A9" s="54" t="s">
        <v>130</v>
      </c>
      <c r="B9" s="51">
        <f t="shared" si="2"/>
        <v>84.543423163199961</v>
      </c>
      <c r="C9" s="51">
        <f t="shared" si="2"/>
        <v>90.598288926700008</v>
      </c>
      <c r="D9" s="51">
        <f t="shared" si="2"/>
        <v>87.402803980799987</v>
      </c>
      <c r="E9" s="51">
        <f t="shared" si="2"/>
        <v>70.918477664000008</v>
      </c>
      <c r="F9" s="51">
        <f t="shared" si="0"/>
        <v>57.266808255099981</v>
      </c>
      <c r="G9" s="51">
        <f t="shared" si="2"/>
        <v>55.75737005689998</v>
      </c>
      <c r="H9" s="4">
        <f t="shared" si="1"/>
        <v>-1.5094381982000016</v>
      </c>
      <c r="I9" s="48">
        <f t="shared" si="3"/>
        <v>6.4370295492317181E-2</v>
      </c>
      <c r="J9" s="48">
        <f t="shared" si="4"/>
        <v>4.2823473924553809E-2</v>
      </c>
      <c r="K9" s="4"/>
    </row>
    <row r="10" spans="1:12" ht="26.25" x14ac:dyDescent="0.25">
      <c r="A10" s="54" t="s">
        <v>131</v>
      </c>
      <c r="B10" s="51">
        <f t="shared" si="2"/>
        <v>217.09731899040003</v>
      </c>
      <c r="C10" s="51">
        <f t="shared" si="2"/>
        <v>196.66384613089997</v>
      </c>
      <c r="D10" s="51">
        <f t="shared" si="2"/>
        <v>263.14627474129998</v>
      </c>
      <c r="E10" s="51">
        <f t="shared" si="2"/>
        <v>261.73516062810012</v>
      </c>
      <c r="F10" s="51">
        <f t="shared" si="0"/>
        <v>289.73410671549993</v>
      </c>
      <c r="G10" s="51">
        <f t="shared" si="2"/>
        <v>260.8911252150001</v>
      </c>
      <c r="H10" s="4">
        <f t="shared" si="1"/>
        <v>-28.842981500499832</v>
      </c>
      <c r="I10" s="48">
        <f t="shared" si="3"/>
        <v>1.2300147460695223</v>
      </c>
      <c r="J10" s="48">
        <f t="shared" si="4"/>
        <v>0.20037287064276613</v>
      </c>
      <c r="K10" s="4"/>
    </row>
    <row r="11" spans="1:12" ht="26.25" x14ac:dyDescent="0.25">
      <c r="A11" s="54" t="s">
        <v>132</v>
      </c>
      <c r="B11" s="51">
        <f t="shared" si="2"/>
        <v>379.42435279519998</v>
      </c>
      <c r="C11" s="51">
        <f t="shared" si="2"/>
        <v>304.61213424410005</v>
      </c>
      <c r="D11" s="51">
        <f t="shared" si="2"/>
        <v>89.236796656800024</v>
      </c>
      <c r="E11" s="51">
        <f t="shared" si="2"/>
        <v>105.75588451420001</v>
      </c>
      <c r="F11" s="51">
        <f t="shared" si="0"/>
        <v>90.942347018599975</v>
      </c>
      <c r="G11" s="51">
        <f t="shared" si="2"/>
        <v>102.72262682969999</v>
      </c>
      <c r="H11" s="4">
        <f t="shared" si="1"/>
        <v>11.780279811100016</v>
      </c>
      <c r="I11" s="48">
        <f t="shared" si="3"/>
        <v>-0.5023724014185913</v>
      </c>
      <c r="J11" s="48">
        <f t="shared" si="4"/>
        <v>7.8894318849942968E-2</v>
      </c>
      <c r="K11" s="4"/>
    </row>
    <row r="12" spans="1:12" ht="26.25" x14ac:dyDescent="0.25">
      <c r="A12" s="54" t="s">
        <v>133</v>
      </c>
      <c r="B12" s="51">
        <f t="shared" si="2"/>
        <v>146.03863819729992</v>
      </c>
      <c r="C12" s="51">
        <f t="shared" si="2"/>
        <v>88.24716178780001</v>
      </c>
      <c r="D12" s="51">
        <f t="shared" si="2"/>
        <v>53.033420510900022</v>
      </c>
      <c r="E12" s="51">
        <f t="shared" si="2"/>
        <v>51.516108570899995</v>
      </c>
      <c r="F12" s="51">
        <f t="shared" si="0"/>
        <v>55.74118153860001</v>
      </c>
      <c r="G12" s="51">
        <f t="shared" si="2"/>
        <v>45.745837497699988</v>
      </c>
      <c r="H12" s="4">
        <f t="shared" si="1"/>
        <v>-9.9953440409000223</v>
      </c>
      <c r="I12" s="48">
        <f t="shared" si="3"/>
        <v>0.42625345656904778</v>
      </c>
      <c r="J12" s="48">
        <f t="shared" si="4"/>
        <v>3.5134291255855342E-2</v>
      </c>
      <c r="K12" s="4"/>
    </row>
    <row r="13" spans="1:12" ht="26.25" x14ac:dyDescent="0.25">
      <c r="A13" s="54" t="s">
        <v>134</v>
      </c>
      <c r="B13" s="51">
        <f t="shared" si="2"/>
        <v>154.24753946900003</v>
      </c>
      <c r="C13" s="51">
        <f t="shared" si="2"/>
        <v>129.53892781869999</v>
      </c>
      <c r="D13" s="51">
        <f t="shared" si="2"/>
        <v>43.302193229199993</v>
      </c>
      <c r="E13" s="51">
        <f t="shared" si="2"/>
        <v>62.512992310699985</v>
      </c>
      <c r="F13" s="51">
        <f t="shared" si="0"/>
        <v>43.7502697595</v>
      </c>
      <c r="G13" s="51">
        <f t="shared" si="2"/>
        <v>45.030277725099992</v>
      </c>
      <c r="H13" s="4">
        <f t="shared" si="1"/>
        <v>1.2800079655999923</v>
      </c>
      <c r="I13" s="48">
        <f t="shared" si="3"/>
        <v>-5.4586197087397377E-2</v>
      </c>
      <c r="J13" s="48">
        <f t="shared" si="4"/>
        <v>3.4584718074191195E-2</v>
      </c>
      <c r="K13" s="4"/>
    </row>
    <row r="14" spans="1:12" ht="26.25" x14ac:dyDescent="0.25">
      <c r="A14" s="54" t="s">
        <v>135</v>
      </c>
      <c r="B14" s="51">
        <f t="shared" si="2"/>
        <v>138.68276412029999</v>
      </c>
      <c r="C14" s="51">
        <f t="shared" si="2"/>
        <v>112.26529752750005</v>
      </c>
      <c r="D14" s="51">
        <f t="shared" si="2"/>
        <v>283.96383869530001</v>
      </c>
      <c r="E14" s="51">
        <f t="shared" si="2"/>
        <v>274.9721792556</v>
      </c>
      <c r="F14" s="51">
        <f t="shared" si="0"/>
        <v>255.88550668839994</v>
      </c>
      <c r="G14" s="51">
        <f t="shared" si="2"/>
        <v>258.23671296219999</v>
      </c>
      <c r="H14" s="4">
        <f t="shared" si="1"/>
        <v>2.3512062738000452</v>
      </c>
      <c r="I14" s="48">
        <f t="shared" si="3"/>
        <v>-0.10026766434583448</v>
      </c>
      <c r="J14" s="48">
        <f t="shared" si="4"/>
        <v>0.1983341956877458</v>
      </c>
      <c r="K14" s="4"/>
    </row>
    <row r="15" spans="1:12" ht="26.25" x14ac:dyDescent="0.25">
      <c r="A15" s="54" t="s">
        <v>136</v>
      </c>
      <c r="B15" s="51">
        <f t="shared" si="2"/>
        <v>130.50489386560002</v>
      </c>
      <c r="C15" s="51">
        <f t="shared" si="2"/>
        <v>111.37269404320003</v>
      </c>
      <c r="D15" s="51">
        <f t="shared" si="2"/>
        <v>90.573876554799995</v>
      </c>
      <c r="E15" s="51">
        <f t="shared" si="2"/>
        <v>112.86445778669999</v>
      </c>
      <c r="F15" s="51">
        <f t="shared" si="0"/>
        <v>79.159957359500012</v>
      </c>
      <c r="G15" s="51">
        <f t="shared" si="2"/>
        <v>78.9134184957</v>
      </c>
      <c r="H15" s="4">
        <f t="shared" si="1"/>
        <v>-0.24653886380001211</v>
      </c>
      <c r="I15" s="48">
        <f t="shared" si="3"/>
        <v>1.051369942278628E-2</v>
      </c>
      <c r="J15" s="48">
        <f t="shared" si="4"/>
        <v>6.060807236423478E-2</v>
      </c>
      <c r="K15" s="4"/>
    </row>
    <row r="16" spans="1:12" x14ac:dyDescent="0.25">
      <c r="B16" s="51">
        <f>SUM(B6:B15)</f>
        <v>1996.2242402436996</v>
      </c>
      <c r="C16" s="51">
        <f t="shared" ref="C16:G16" si="5">SUM(C6:C15)</f>
        <v>1799.6677950255</v>
      </c>
      <c r="D16" s="51">
        <f t="shared" si="5"/>
        <v>1310.5528633741997</v>
      </c>
      <c r="E16" s="51">
        <f t="shared" si="5"/>
        <v>1383.8337648151</v>
      </c>
      <c r="F16" s="51">
        <f t="shared" si="5"/>
        <v>1325.4774829722999</v>
      </c>
      <c r="G16" s="51">
        <f t="shared" si="5"/>
        <v>1302.0281856425997</v>
      </c>
      <c r="H16" s="4">
        <f>G16-F16</f>
        <v>-23.44929732970013</v>
      </c>
      <c r="I16" s="48">
        <f>H16/H$16</f>
        <v>1</v>
      </c>
      <c r="J16" s="48">
        <f>G16/G$16</f>
        <v>1</v>
      </c>
    </row>
    <row r="18" spans="1:7" x14ac:dyDescent="0.25">
      <c r="A18" s="55" t="s">
        <v>62</v>
      </c>
      <c r="B18" s="51">
        <v>303531.97850929981</v>
      </c>
      <c r="C18" s="51">
        <v>349728.43185810011</v>
      </c>
      <c r="D18" s="51">
        <v>226330.6461805999</v>
      </c>
      <c r="E18" s="51">
        <v>239507.00038969982</v>
      </c>
      <c r="F18" s="4">
        <v>264764.92684810003</v>
      </c>
      <c r="G18" s="51">
        <v>248437.48784359987</v>
      </c>
    </row>
    <row r="19" spans="1:7" x14ac:dyDescent="0.25">
      <c r="A19" s="55" t="s">
        <v>71</v>
      </c>
      <c r="B19" s="51">
        <v>269539.61098880001</v>
      </c>
      <c r="C19" s="51">
        <v>254941.92001849995</v>
      </c>
      <c r="D19" s="51">
        <v>106911.9813896</v>
      </c>
      <c r="E19" s="51">
        <v>105985.78713970001</v>
      </c>
      <c r="F19" s="4">
        <v>91904.235921399988</v>
      </c>
      <c r="G19" s="51">
        <v>114476.67865109989</v>
      </c>
    </row>
    <row r="20" spans="1:7" x14ac:dyDescent="0.25">
      <c r="A20" s="55" t="s">
        <v>67</v>
      </c>
      <c r="B20" s="51">
        <v>172613.72014459997</v>
      </c>
      <c r="C20" s="51">
        <v>161699.09267000001</v>
      </c>
      <c r="D20" s="51">
        <v>66651.031434899982</v>
      </c>
      <c r="E20" s="51">
        <v>98065.716555500039</v>
      </c>
      <c r="F20" s="4">
        <v>96328.142867599978</v>
      </c>
      <c r="G20" s="51">
        <v>91816.650365600028</v>
      </c>
    </row>
    <row r="21" spans="1:7" x14ac:dyDescent="0.25">
      <c r="A21" s="55" t="s">
        <v>137</v>
      </c>
      <c r="B21" s="51">
        <v>84543.423163199957</v>
      </c>
      <c r="C21" s="51">
        <v>90598.288926700014</v>
      </c>
      <c r="D21" s="51">
        <v>87402.803980799988</v>
      </c>
      <c r="E21" s="51">
        <v>70918.477664000005</v>
      </c>
      <c r="F21" s="4">
        <v>57266.808255099982</v>
      </c>
      <c r="G21" s="51">
        <v>55757.370056899977</v>
      </c>
    </row>
    <row r="22" spans="1:7" x14ac:dyDescent="0.25">
      <c r="A22" s="55" t="s">
        <v>138</v>
      </c>
      <c r="B22" s="51">
        <v>217097.31899040003</v>
      </c>
      <c r="C22" s="51">
        <v>196663.84613089997</v>
      </c>
      <c r="D22" s="51">
        <v>263146.27474129997</v>
      </c>
      <c r="E22" s="51">
        <v>261735.1606281001</v>
      </c>
      <c r="F22" s="4">
        <v>289734.10671549995</v>
      </c>
      <c r="G22" s="51">
        <v>260891.12521500012</v>
      </c>
    </row>
    <row r="23" spans="1:7" x14ac:dyDescent="0.25">
      <c r="A23" s="55" t="s">
        <v>139</v>
      </c>
      <c r="B23" s="51">
        <v>379424.35279519996</v>
      </c>
      <c r="C23" s="51">
        <v>304612.13424410007</v>
      </c>
      <c r="D23" s="51">
        <v>89236.796656800027</v>
      </c>
      <c r="E23" s="51">
        <v>105755.88451420001</v>
      </c>
      <c r="F23" s="4">
        <v>90942.347018599976</v>
      </c>
      <c r="G23" s="51">
        <v>102722.62682969999</v>
      </c>
    </row>
    <row r="24" spans="1:7" x14ac:dyDescent="0.25">
      <c r="A24" s="55" t="s">
        <v>140</v>
      </c>
      <c r="B24" s="51">
        <v>146038.63819729991</v>
      </c>
      <c r="C24" s="51">
        <v>88247.161787800011</v>
      </c>
      <c r="D24" s="51">
        <v>53033.420510900025</v>
      </c>
      <c r="E24" s="51">
        <v>51516.108570899996</v>
      </c>
      <c r="F24" s="4">
        <v>55741.181538600009</v>
      </c>
      <c r="G24" s="51">
        <v>45745.837497699991</v>
      </c>
    </row>
    <row r="25" spans="1:7" x14ac:dyDescent="0.25">
      <c r="A25" s="55" t="s">
        <v>65</v>
      </c>
      <c r="B25" s="51">
        <v>154247.53946900004</v>
      </c>
      <c r="C25" s="51">
        <v>129538.92781869999</v>
      </c>
      <c r="D25" s="51">
        <v>43302.193229199991</v>
      </c>
      <c r="E25" s="51">
        <v>62512.992310699985</v>
      </c>
      <c r="F25" s="4">
        <v>43750.269759499999</v>
      </c>
      <c r="G25" s="51">
        <v>45030.277725099993</v>
      </c>
    </row>
    <row r="26" spans="1:7" x14ac:dyDescent="0.25">
      <c r="A26" s="55" t="s">
        <v>70</v>
      </c>
      <c r="B26" s="51">
        <v>138682.76412029998</v>
      </c>
      <c r="C26" s="51">
        <v>112265.29752750005</v>
      </c>
      <c r="D26" s="51">
        <v>283963.83869529999</v>
      </c>
      <c r="E26" s="51">
        <v>274972.17925559997</v>
      </c>
      <c r="F26" s="4">
        <v>255885.50668839994</v>
      </c>
      <c r="G26" s="51">
        <v>258236.71296219996</v>
      </c>
    </row>
    <row r="27" spans="1:7" x14ac:dyDescent="0.25">
      <c r="A27" s="55" t="s">
        <v>141</v>
      </c>
      <c r="B27" s="51">
        <v>130504.89386560002</v>
      </c>
      <c r="C27" s="51">
        <v>111372.69404320003</v>
      </c>
      <c r="D27" s="51">
        <v>90573.876554799994</v>
      </c>
      <c r="E27" s="51">
        <v>112864.45778669999</v>
      </c>
      <c r="F27" s="4">
        <v>79159.957359500011</v>
      </c>
      <c r="G27" s="51">
        <v>78913.418495699996</v>
      </c>
    </row>
    <row r="30" spans="1:7" x14ac:dyDescent="0.25">
      <c r="A30" s="4" t="s">
        <v>142</v>
      </c>
    </row>
  </sheetData>
  <pageMargins left="0.7" right="0.7" top="0.75" bottom="0.75" header="0.3" footer="0.3"/>
  <pageSetup paperSize="9" scale="3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42" zoomScaleNormal="42" workbookViewId="0">
      <pane xSplit="2" ySplit="5" topLeftCell="C6" activePane="bottomRight" state="frozen"/>
      <selection activeCell="R24" sqref="R24"/>
      <selection pane="topRight" activeCell="R24" sqref="R24"/>
      <selection pane="bottomLeft" activeCell="R24" sqref="R24"/>
      <selection pane="bottomRight" activeCell="D29" sqref="D29"/>
    </sheetView>
  </sheetViews>
  <sheetFormatPr defaultRowHeight="15" x14ac:dyDescent="0.25"/>
  <cols>
    <col min="2" max="2" width="40.42578125" customWidth="1"/>
    <col min="3" max="10" width="17.28515625" customWidth="1"/>
    <col min="11" max="28" width="6.140625" customWidth="1"/>
    <col min="29" max="29" width="11.28515625" bestFit="1" customWidth="1"/>
    <col min="30" max="30" width="9.85546875" bestFit="1" customWidth="1"/>
    <col min="31" max="31" width="11.28515625" bestFit="1" customWidth="1"/>
  </cols>
  <sheetData>
    <row r="1" spans="1:28" ht="26.25" x14ac:dyDescent="0.4">
      <c r="A1" s="1" t="s">
        <v>212</v>
      </c>
    </row>
    <row r="3" spans="1:28" x14ac:dyDescent="0.25">
      <c r="B3" t="s">
        <v>176</v>
      </c>
    </row>
    <row r="4" spans="1:28" x14ac:dyDescent="0.25">
      <c r="C4">
        <v>2015</v>
      </c>
      <c r="F4">
        <v>2016</v>
      </c>
    </row>
    <row r="5" spans="1:28" x14ac:dyDescent="0.25">
      <c r="C5" t="s">
        <v>156</v>
      </c>
      <c r="D5" t="s">
        <v>157</v>
      </c>
      <c r="E5" t="s">
        <v>158</v>
      </c>
      <c r="F5" t="s">
        <v>155</v>
      </c>
      <c r="G5" t="s">
        <v>156</v>
      </c>
      <c r="H5" t="s">
        <v>157</v>
      </c>
    </row>
    <row r="6" spans="1:28" x14ac:dyDescent="0.25">
      <c r="B6" s="75" t="s">
        <v>177</v>
      </c>
      <c r="C6" s="39">
        <v>966</v>
      </c>
      <c r="D6" s="39">
        <v>1798</v>
      </c>
      <c r="E6" s="39">
        <v>701</v>
      </c>
      <c r="F6" s="39">
        <v>2308</v>
      </c>
      <c r="G6" s="39">
        <v>673</v>
      </c>
      <c r="H6" s="39">
        <v>213</v>
      </c>
      <c r="I6" s="39">
        <f t="shared" ref="I6:I14" si="0">SUM(C6:H6)</f>
        <v>6659</v>
      </c>
      <c r="J6" s="39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x14ac:dyDescent="0.25">
      <c r="B7" s="75" t="s">
        <v>178</v>
      </c>
      <c r="C7" s="39">
        <v>143</v>
      </c>
      <c r="D7" s="39">
        <v>506</v>
      </c>
      <c r="E7" s="39">
        <v>210</v>
      </c>
      <c r="F7" s="39">
        <v>60</v>
      </c>
      <c r="G7" s="39">
        <v>251</v>
      </c>
      <c r="H7" s="39">
        <v>274</v>
      </c>
      <c r="I7" s="39">
        <f t="shared" si="0"/>
        <v>1444</v>
      </c>
      <c r="J7" s="39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30" x14ac:dyDescent="0.25">
      <c r="B8" s="77" t="s">
        <v>179</v>
      </c>
      <c r="C8" s="39">
        <v>444</v>
      </c>
      <c r="D8" s="39">
        <v>0</v>
      </c>
      <c r="E8" s="39">
        <v>96</v>
      </c>
      <c r="F8" s="39">
        <v>614</v>
      </c>
      <c r="G8" s="39">
        <v>76</v>
      </c>
      <c r="H8" s="39">
        <v>140</v>
      </c>
      <c r="I8" s="39">
        <f t="shared" si="0"/>
        <v>1370</v>
      </c>
      <c r="J8" s="39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x14ac:dyDescent="0.25">
      <c r="B9" s="75" t="s">
        <v>180</v>
      </c>
      <c r="C9" s="39">
        <v>161</v>
      </c>
      <c r="D9" s="39">
        <v>271</v>
      </c>
      <c r="E9" s="39">
        <v>49</v>
      </c>
      <c r="F9" s="39">
        <v>324</v>
      </c>
      <c r="G9" s="39">
        <v>195</v>
      </c>
      <c r="H9" s="39">
        <v>51</v>
      </c>
      <c r="I9" s="39">
        <f t="shared" si="0"/>
        <v>1051</v>
      </c>
      <c r="J9" s="3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x14ac:dyDescent="0.25">
      <c r="B10" s="75" t="s">
        <v>181</v>
      </c>
      <c r="C10" s="39">
        <v>396</v>
      </c>
      <c r="D10" s="39">
        <v>75</v>
      </c>
      <c r="E10" s="39">
        <v>0</v>
      </c>
      <c r="F10" s="39">
        <v>124</v>
      </c>
      <c r="G10" s="39">
        <v>0</v>
      </c>
      <c r="H10" s="39">
        <v>0</v>
      </c>
      <c r="I10" s="39">
        <f t="shared" si="0"/>
        <v>595</v>
      </c>
      <c r="J10" s="39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x14ac:dyDescent="0.25">
      <c r="B11" s="75" t="s">
        <v>182</v>
      </c>
      <c r="C11" s="39">
        <v>102</v>
      </c>
      <c r="D11" s="39">
        <v>0</v>
      </c>
      <c r="E11" s="39">
        <v>0</v>
      </c>
      <c r="F11" s="39">
        <v>440</v>
      </c>
      <c r="G11" s="39">
        <v>0</v>
      </c>
      <c r="H11" s="39">
        <v>0</v>
      </c>
      <c r="I11" s="39">
        <f t="shared" si="0"/>
        <v>542</v>
      </c>
      <c r="J11" s="39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x14ac:dyDescent="0.25">
      <c r="B12" s="75" t="s">
        <v>183</v>
      </c>
      <c r="C12" s="39">
        <v>217</v>
      </c>
      <c r="D12" s="39">
        <v>93</v>
      </c>
      <c r="E12" s="39">
        <v>56</v>
      </c>
      <c r="F12" s="39">
        <v>21</v>
      </c>
      <c r="G12" s="39">
        <v>18</v>
      </c>
      <c r="H12" s="39">
        <v>0</v>
      </c>
      <c r="I12" s="39">
        <f t="shared" si="0"/>
        <v>405</v>
      </c>
      <c r="J12" s="39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x14ac:dyDescent="0.25">
      <c r="B13" s="75" t="s">
        <v>184</v>
      </c>
      <c r="C13" s="39">
        <v>0</v>
      </c>
      <c r="D13" s="39">
        <v>292</v>
      </c>
      <c r="E13" s="39">
        <v>0</v>
      </c>
      <c r="F13" s="39">
        <v>0</v>
      </c>
      <c r="G13" s="39">
        <v>67</v>
      </c>
      <c r="H13" s="39">
        <v>0</v>
      </c>
      <c r="I13" s="39">
        <f t="shared" si="0"/>
        <v>359</v>
      </c>
      <c r="J13" s="39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x14ac:dyDescent="0.25">
      <c r="B14" s="75" t="s">
        <v>185</v>
      </c>
      <c r="C14" s="39">
        <v>19</v>
      </c>
      <c r="D14" s="39">
        <v>65</v>
      </c>
      <c r="E14" s="39">
        <v>0</v>
      </c>
      <c r="F14" s="39">
        <v>64</v>
      </c>
      <c r="G14" s="39">
        <v>0</v>
      </c>
      <c r="H14" s="39">
        <v>0</v>
      </c>
      <c r="I14" s="39">
        <f t="shared" si="0"/>
        <v>148</v>
      </c>
      <c r="J14" s="39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x14ac:dyDescent="0.25">
      <c r="B15" s="75"/>
      <c r="C15" s="39"/>
      <c r="D15" s="39"/>
      <c r="E15" s="39"/>
      <c r="F15" s="39"/>
      <c r="G15" s="39"/>
      <c r="H15" s="39"/>
      <c r="I15" s="39">
        <f>SUM(I6:I14)</f>
        <v>12573</v>
      </c>
      <c r="J15" s="39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</row>
    <row r="16" spans="1:28" x14ac:dyDescent="0.25">
      <c r="C16">
        <v>2015</v>
      </c>
      <c r="F16">
        <v>2016</v>
      </c>
    </row>
    <row r="17" spans="2:28" x14ac:dyDescent="0.25">
      <c r="C17" t="s">
        <v>156</v>
      </c>
      <c r="D17" t="s">
        <v>157</v>
      </c>
      <c r="E17" t="s">
        <v>158</v>
      </c>
      <c r="F17" t="s">
        <v>155</v>
      </c>
      <c r="G17" t="s">
        <v>156</v>
      </c>
      <c r="H17" t="s">
        <v>157</v>
      </c>
    </row>
    <row r="18" spans="2:28" x14ac:dyDescent="0.25">
      <c r="B18" s="75" t="s">
        <v>12</v>
      </c>
      <c r="C18" s="39">
        <v>180</v>
      </c>
      <c r="D18" s="39">
        <v>451</v>
      </c>
      <c r="E18" s="39">
        <v>190</v>
      </c>
      <c r="F18" s="39">
        <v>76</v>
      </c>
      <c r="G18" s="39">
        <v>239</v>
      </c>
      <c r="H18" s="39">
        <v>23</v>
      </c>
      <c r="I18" s="39">
        <f t="shared" ref="I18:I27" si="1">SUM(C18:H18)</f>
        <v>1159</v>
      </c>
      <c r="J18" s="39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2:28" x14ac:dyDescent="0.25">
      <c r="B19" s="75" t="s">
        <v>13</v>
      </c>
      <c r="C19" s="39">
        <v>4041</v>
      </c>
      <c r="D19" s="39">
        <v>8800</v>
      </c>
      <c r="E19" s="39">
        <v>1399</v>
      </c>
      <c r="F19" s="39">
        <v>5907</v>
      </c>
      <c r="G19" s="39">
        <v>693</v>
      </c>
      <c r="H19" s="39">
        <v>13</v>
      </c>
      <c r="I19" s="39">
        <f t="shared" si="1"/>
        <v>20853</v>
      </c>
      <c r="J19" s="39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2:28" x14ac:dyDescent="0.25">
      <c r="B20" s="75" t="s">
        <v>14</v>
      </c>
      <c r="C20" s="39">
        <v>2448</v>
      </c>
      <c r="D20" s="39">
        <v>3100</v>
      </c>
      <c r="E20" s="39">
        <v>1112</v>
      </c>
      <c r="F20" s="39">
        <v>3955</v>
      </c>
      <c r="G20" s="39">
        <v>1280</v>
      </c>
      <c r="H20" s="39">
        <v>678</v>
      </c>
      <c r="I20" s="39">
        <f t="shared" si="1"/>
        <v>12573</v>
      </c>
      <c r="J20" s="39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2:28" x14ac:dyDescent="0.25">
      <c r="B21" s="75" t="s">
        <v>15</v>
      </c>
      <c r="C21" s="39">
        <v>364</v>
      </c>
      <c r="D21" s="39">
        <v>443</v>
      </c>
      <c r="E21" s="39">
        <v>1556</v>
      </c>
      <c r="F21" s="39">
        <v>610</v>
      </c>
      <c r="G21" s="39">
        <v>1185</v>
      </c>
      <c r="H21" s="39">
        <v>166</v>
      </c>
      <c r="I21" s="39">
        <f t="shared" si="1"/>
        <v>4324</v>
      </c>
      <c r="J21" s="39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2:28" x14ac:dyDescent="0.25">
      <c r="B22" s="75" t="s">
        <v>186</v>
      </c>
      <c r="C22" s="39">
        <v>618</v>
      </c>
      <c r="D22" s="39">
        <v>481</v>
      </c>
      <c r="E22" s="39">
        <v>122</v>
      </c>
      <c r="F22" s="39">
        <v>357</v>
      </c>
      <c r="G22" s="39">
        <v>286</v>
      </c>
      <c r="H22" s="39">
        <v>179</v>
      </c>
      <c r="I22" s="39">
        <f t="shared" si="1"/>
        <v>2043</v>
      </c>
      <c r="J22" s="39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2:28" x14ac:dyDescent="0.25">
      <c r="B23" s="75" t="s">
        <v>33</v>
      </c>
      <c r="C23" s="39">
        <v>317</v>
      </c>
      <c r="D23" s="39">
        <v>423</v>
      </c>
      <c r="E23" s="39">
        <v>167</v>
      </c>
      <c r="F23" s="39">
        <v>3531</v>
      </c>
      <c r="G23" s="39">
        <v>127</v>
      </c>
      <c r="H23" s="39">
        <v>157</v>
      </c>
      <c r="I23" s="39">
        <f t="shared" si="1"/>
        <v>4722</v>
      </c>
      <c r="J23" s="39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2:28" ht="30" x14ac:dyDescent="0.25">
      <c r="B24" s="77" t="s">
        <v>187</v>
      </c>
      <c r="C24" s="39">
        <v>442</v>
      </c>
      <c r="D24" s="39">
        <v>554</v>
      </c>
      <c r="E24" s="39">
        <v>827</v>
      </c>
      <c r="F24" s="39">
        <v>859</v>
      </c>
      <c r="G24" s="39">
        <v>408</v>
      </c>
      <c r="H24" s="39">
        <v>232</v>
      </c>
      <c r="I24" s="39">
        <f t="shared" si="1"/>
        <v>3322</v>
      </c>
      <c r="J24" s="39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2:28" x14ac:dyDescent="0.25">
      <c r="B25" s="75" t="s">
        <v>188</v>
      </c>
      <c r="C25" s="39">
        <v>33</v>
      </c>
      <c r="D25" s="39">
        <v>0</v>
      </c>
      <c r="E25" s="39">
        <v>0</v>
      </c>
      <c r="F25" s="39">
        <v>0</v>
      </c>
      <c r="G25" s="39">
        <v>32</v>
      </c>
      <c r="H25" s="39">
        <v>5</v>
      </c>
      <c r="I25" s="39">
        <f t="shared" si="1"/>
        <v>70</v>
      </c>
      <c r="J25" s="39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2:28" x14ac:dyDescent="0.25">
      <c r="B26" s="75" t="s">
        <v>189</v>
      </c>
      <c r="C26" s="39">
        <v>359</v>
      </c>
      <c r="D26" s="39">
        <v>724</v>
      </c>
      <c r="E26" s="39">
        <v>0</v>
      </c>
      <c r="F26" s="39">
        <v>0</v>
      </c>
      <c r="G26" s="39">
        <v>0</v>
      </c>
      <c r="H26" s="39">
        <v>66</v>
      </c>
      <c r="I26" s="39">
        <f t="shared" si="1"/>
        <v>1149</v>
      </c>
      <c r="J26" s="39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2:28" ht="30" x14ac:dyDescent="0.25">
      <c r="B27" s="77" t="s">
        <v>190</v>
      </c>
      <c r="C27" s="39">
        <v>6</v>
      </c>
      <c r="D27" s="39">
        <v>28</v>
      </c>
      <c r="E27" s="39">
        <v>253</v>
      </c>
      <c r="F27" s="39">
        <v>87</v>
      </c>
      <c r="G27" s="39">
        <v>27</v>
      </c>
      <c r="H27" s="39">
        <v>63</v>
      </c>
      <c r="I27" s="39">
        <f t="shared" si="1"/>
        <v>464</v>
      </c>
      <c r="J27" s="39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2:28" ht="30" x14ac:dyDescent="0.25">
      <c r="B28" s="77" t="s">
        <v>191</v>
      </c>
      <c r="C28" s="78">
        <v>0</v>
      </c>
      <c r="D28" s="78">
        <v>47</v>
      </c>
      <c r="E28" s="78">
        <v>0</v>
      </c>
      <c r="F28" s="78">
        <v>0</v>
      </c>
      <c r="G28" s="78">
        <v>0</v>
      </c>
      <c r="H28" s="78">
        <v>0</v>
      </c>
      <c r="I28" s="39">
        <f t="shared" ref="I28" si="2">SUM(I19:I27)</f>
        <v>49520</v>
      </c>
    </row>
    <row r="31" spans="2:28" x14ac:dyDescent="0.25">
      <c r="B31" t="s">
        <v>192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GDP growth, annual to Q3 2016</vt:lpstr>
      <vt:lpstr>quarterly production volumes</vt:lpstr>
      <vt:lpstr>real econ shares in GDP </vt:lpstr>
      <vt:lpstr>sales in constant rand Q3 2016</vt:lpstr>
      <vt:lpstr>GDP growth by sector</vt:lpstr>
      <vt:lpstr>employment in the third quarter</vt:lpstr>
      <vt:lpstr>mfg empl comp rest of economy</vt:lpstr>
      <vt:lpstr>employment in mfg subsectors</vt:lpstr>
      <vt:lpstr>retrenchment data from CCMA</vt:lpstr>
      <vt:lpstr>trade in constant rand</vt:lpstr>
      <vt:lpstr>trade in USD</vt:lpstr>
      <vt:lpstr>exports in rand &amp; USD by sector</vt:lpstr>
      <vt:lpstr>imports in rand &amp; USD by sector</vt:lpstr>
      <vt:lpstr>expenditure drivers for GDP</vt:lpstr>
      <vt:lpstr>investment by type and rate</vt:lpstr>
      <vt:lpstr>investment by sector</vt:lpstr>
      <vt:lpstr>GDP growth in comparator countr</vt:lpstr>
      <vt:lpstr>World and SA food prices</vt:lpstr>
      <vt:lpstr>real food price increase</vt:lpstr>
      <vt:lpstr>food prices by type of food</vt:lpstr>
      <vt:lpstr>'employment in the third quarter'!Print_Area</vt:lpstr>
      <vt:lpstr>'expenditure drivers for GDP'!Print_Area</vt:lpstr>
      <vt:lpstr>'investment by type and rate'!Print_Area</vt:lpstr>
      <vt:lpstr>'mfg empl comp rest of economy'!Print_Area</vt:lpstr>
      <vt:lpstr>'quarterly production volumes'!Print_Area</vt:lpstr>
      <vt:lpstr>'real econ shares in GDP '!Print_Area</vt:lpstr>
      <vt:lpstr>'expenditure drivers for GDP'!Print_Titles</vt:lpstr>
      <vt:lpstr>'investment by type and rate'!Print_Titles</vt:lpstr>
      <vt:lpstr>'quarterly production volumes'!Print_Titles</vt:lpstr>
      <vt:lpstr>'real econ shares in GDP '!Print_Titles</vt:lpstr>
      <vt:lpstr>'employment in the third quarter'!Summary_Tables_6</vt:lpstr>
      <vt:lpstr>'mfg empl comp rest of economy'!Summary_Tables_6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Neva Makgetla</cp:lastModifiedBy>
  <cp:lastPrinted>2016-12-06T11:37:21Z</cp:lastPrinted>
  <dcterms:created xsi:type="dcterms:W3CDTF">2016-09-12T06:23:29Z</dcterms:created>
  <dcterms:modified xsi:type="dcterms:W3CDTF">2016-12-09T09:48:40Z</dcterms:modified>
</cp:coreProperties>
</file>