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6035" windowHeight="7650" firstSheet="3" activeTab="3"/>
  </bookViews>
  <sheets>
    <sheet name="GDP growth by sector" sheetId="17" r:id="rId1"/>
    <sheet name="quarterly production volumes" sheetId="18" r:id="rId2"/>
    <sheet name="real economy in the GDP" sheetId="39" r:id="rId3"/>
    <sheet name="mfg sales constant rand Q4 2016" sheetId="41" r:id="rId4"/>
    <sheet name="mfg industry groups growth" sheetId="14" r:id="rId5"/>
    <sheet name="GDP annual fm 1994" sheetId="26" r:id="rId6"/>
    <sheet name="GDP growth all sectors" sheetId="21" r:id="rId7"/>
    <sheet name="imf forecasts and actual growth" sheetId="29" r:id="rId8"/>
    <sheet name="employment in the 4th quarter" sheetId="9" r:id="rId9"/>
    <sheet name="mfg empl comp rest of economy" sheetId="7" r:id="rId10"/>
    <sheet name="employment in mfg subsector" sheetId="16" r:id="rId11"/>
    <sheet name="QES re mining" sheetId="12" r:id="rId12"/>
    <sheet name="balance of trade" sheetId="30" r:id="rId13"/>
    <sheet name="trade by sector" sheetId="31" r:id="rId14"/>
    <sheet name="FX rates and metal prices" sheetId="25" r:id="rId15"/>
    <sheet name="profitability" sheetId="27" r:id="rId16"/>
    <sheet name="profit in mining n mfg fm 2010" sheetId="28" r:id="rId17"/>
    <sheet name="investment by type of investor" sheetId="33" r:id="rId18"/>
    <sheet name="investment by sector" sheetId="34" r:id="rId19"/>
    <sheet name="fiscal indicators " sheetId="36" r:id="rId20"/>
    <sheet name="expenditure by econ function" sheetId="40" r:id="rId21"/>
    <sheet name="dti budget" sheetId="38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localSheetId="10" hidden="1">"'Partitions:6'"</definedName>
    <definedName name="_AMO_RefreshMultipleList" localSheetId="8" hidden="1">"'Partitions:6'"</definedName>
    <definedName name="_AMO_RefreshMultipleList" localSheetId="9" hidden="1">"'Partitions:6'"</definedName>
    <definedName name="_AMO_RefreshMultipleList" localSheetId="11" hidden="1">"'Partitions:6'"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10" hidden="1">'[1]Table 2.5'!#REF!</definedName>
    <definedName name="_AMO_SingleObject_104386094_ROM_F0.SEC2.Tabulate_1.SEC2.BDY.Cross_tabular_summary_report_Table_1" localSheetId="8" hidden="1">'[1]Table 2.5'!#REF!</definedName>
    <definedName name="_AMO_SingleObject_104386094_ROM_F0.SEC2.Tabulate_1.SEC2.BDY.Cross_tabular_summary_report_Table_1" localSheetId="6" hidden="1">'[2]Table 2.5'!#REF!</definedName>
    <definedName name="_AMO_SingleObject_104386094_ROM_F0.SEC2.Tabulate_1.SEC2.BDY.Cross_tabular_summary_report_Table_1" localSheetId="0" hidden="1">'[2]Table 2.5'!#REF!</definedName>
    <definedName name="_AMO_SingleObject_104386094_ROM_F0.SEC2.Tabulate_1.SEC2.BDY.Cross_tabular_summary_report_Table_1" localSheetId="9" hidden="1">'[1]Table 2.5'!#REF!</definedName>
    <definedName name="_AMO_SingleObject_104386094_ROM_F0.SEC2.Tabulate_1.SEC2.BDY.Cross_tabular_summary_report_Table_1" localSheetId="4" hidden="1">'[2]Table 2.5'!#REF!</definedName>
    <definedName name="_AMO_SingleObject_104386094_ROM_F0.SEC2.Tabulate_1.SEC2.BDY.Cross_tabular_summary_report_Table_1" localSheetId="3" hidden="1">'[2]Table 2.5'!#REF!</definedName>
    <definedName name="_AMO_SingleObject_104386094_ROM_F0.SEC2.Tabulate_1.SEC2.BDY.Cross_tabular_summary_report_Table_1" localSheetId="11" hidden="1">'[1]Table 2.5'!#REF!</definedName>
    <definedName name="_AMO_SingleObject_104386094_ROM_F0.SEC2.Tabulate_1.SEC2.BDY.Cross_tabular_summary_report_Table_1" localSheetId="1" hidden="1">'[2]Table 2.5'!#REF!</definedName>
    <definedName name="_AMO_SingleObject_104386094_ROM_F0.SEC2.Tabulate_1.SEC2.BDY.Cross_tabular_summary_report_Table_1" hidden="1">'[2]Table 2.5'!#REF!</definedName>
    <definedName name="_AMO_SingleObject_205779628_ROM_F0.SEC2.Tabulate_1.SEC2.BDY.Cross_tabular_summary_report_Table_1" localSheetId="10" hidden="1">[1]Table3.8b!#REF!</definedName>
    <definedName name="_AMO_SingleObject_205779628_ROM_F0.SEC2.Tabulate_1.SEC2.BDY.Cross_tabular_summary_report_Table_1" localSheetId="8" hidden="1">[1]Table3.8b!#REF!</definedName>
    <definedName name="_AMO_SingleObject_205779628_ROM_F0.SEC2.Tabulate_1.SEC2.BDY.Cross_tabular_summary_report_Table_1" localSheetId="6" hidden="1">[2]Table3.8b!#REF!</definedName>
    <definedName name="_AMO_SingleObject_205779628_ROM_F0.SEC2.Tabulate_1.SEC2.BDY.Cross_tabular_summary_report_Table_1" localSheetId="0" hidden="1">[2]Table3.8b!#REF!</definedName>
    <definedName name="_AMO_SingleObject_205779628_ROM_F0.SEC2.Tabulate_1.SEC2.BDY.Cross_tabular_summary_report_Table_1" localSheetId="9" hidden="1">[1]Table3.8b!#REF!</definedName>
    <definedName name="_AMO_SingleObject_205779628_ROM_F0.SEC2.Tabulate_1.SEC2.BDY.Cross_tabular_summary_report_Table_1" localSheetId="4" hidden="1">[2]Table3.8b!#REF!</definedName>
    <definedName name="_AMO_SingleObject_205779628_ROM_F0.SEC2.Tabulate_1.SEC2.BDY.Cross_tabular_summary_report_Table_1" localSheetId="3" hidden="1">[2]Table3.8b!#REF!</definedName>
    <definedName name="_AMO_SingleObject_205779628_ROM_F0.SEC2.Tabulate_1.SEC2.BDY.Cross_tabular_summary_report_Table_1" localSheetId="11" hidden="1">[1]Table3.8b!#REF!</definedName>
    <definedName name="_AMO_SingleObject_205779628_ROM_F0.SEC2.Tabulate_1.SEC2.BDY.Cross_tabular_summary_report_Table_1" localSheetId="1" hidden="1">[2]Table3.8b!#REF!</definedName>
    <definedName name="_AMO_SingleObject_205779628_ROM_F0.SEC2.Tabulate_1.SEC2.BDY.Cross_tabular_summary_report_Table_1" hidden="1">[2]Table3.8b!#REF!</definedName>
    <definedName name="_AMO_SingleObject_30194841_ROM_F0.SEC2.Tabulate_1.SEC1.FTR.TXT1" localSheetId="10" hidden="1">[1]Table6!#REF!</definedName>
    <definedName name="_AMO_SingleObject_30194841_ROM_F0.SEC2.Tabulate_1.SEC1.FTR.TXT1" localSheetId="8" hidden="1">[1]Table6!#REF!</definedName>
    <definedName name="_AMO_SingleObject_30194841_ROM_F0.SEC2.Tabulate_1.SEC1.FTR.TXT1" localSheetId="6" hidden="1">[2]Table6!#REF!</definedName>
    <definedName name="_AMO_SingleObject_30194841_ROM_F0.SEC2.Tabulate_1.SEC1.FTR.TXT1" localSheetId="0" hidden="1">[2]Table6!#REF!</definedName>
    <definedName name="_AMO_SingleObject_30194841_ROM_F0.SEC2.Tabulate_1.SEC1.FTR.TXT1" localSheetId="9" hidden="1">[1]Table6!#REF!</definedName>
    <definedName name="_AMO_SingleObject_30194841_ROM_F0.SEC2.Tabulate_1.SEC1.FTR.TXT1" localSheetId="4" hidden="1">[2]Table6!#REF!</definedName>
    <definedName name="_AMO_SingleObject_30194841_ROM_F0.SEC2.Tabulate_1.SEC1.FTR.TXT1" localSheetId="3" hidden="1">[2]Table6!#REF!</definedName>
    <definedName name="_AMO_SingleObject_30194841_ROM_F0.SEC2.Tabulate_1.SEC1.FTR.TXT1" localSheetId="11" hidden="1">[1]Table6!#REF!</definedName>
    <definedName name="_AMO_SingleObject_30194841_ROM_F0.SEC2.Tabulate_1.SEC1.FTR.TXT1" localSheetId="1" hidden="1">[2]Table6!#REF!</definedName>
    <definedName name="_AMO_SingleObject_30194841_ROM_F0.SEC2.Tabulate_1.SEC1.FTR.TXT1" hidden="1">[2]Table6!#REF!</definedName>
    <definedName name="_AMO_SingleObject_362274166__A1">'[3]Use table 2007 '!$A$2:$BN$121</definedName>
    <definedName name="_AMO_SingleObject_37461558_ROM_F0.SEC2.Tabulate_1.SEC1.HDR.TXT1" localSheetId="10" hidden="1">'[1]Table 2.4'!#REF!</definedName>
    <definedName name="_AMO_SingleObject_37461558_ROM_F0.SEC2.Tabulate_1.SEC1.HDR.TXT1" localSheetId="8" hidden="1">'[1]Table 2.4'!#REF!</definedName>
    <definedName name="_AMO_SingleObject_37461558_ROM_F0.SEC2.Tabulate_1.SEC1.HDR.TXT1" localSheetId="6" hidden="1">'[2]Table 2.4'!#REF!</definedName>
    <definedName name="_AMO_SingleObject_37461558_ROM_F0.SEC2.Tabulate_1.SEC1.HDR.TXT1" localSheetId="0" hidden="1">'[2]Table 2.4'!#REF!</definedName>
    <definedName name="_AMO_SingleObject_37461558_ROM_F0.SEC2.Tabulate_1.SEC1.HDR.TXT1" localSheetId="9" hidden="1">'[1]Table 2.4'!#REF!</definedName>
    <definedName name="_AMO_SingleObject_37461558_ROM_F0.SEC2.Tabulate_1.SEC1.HDR.TXT1" localSheetId="4" hidden="1">'[2]Table 2.4'!#REF!</definedName>
    <definedName name="_AMO_SingleObject_37461558_ROM_F0.SEC2.Tabulate_1.SEC1.HDR.TXT1" localSheetId="3" hidden="1">'[2]Table 2.4'!#REF!</definedName>
    <definedName name="_AMO_SingleObject_37461558_ROM_F0.SEC2.Tabulate_1.SEC1.HDR.TXT1" localSheetId="11" hidden="1">'[1]Table 2.4'!#REF!</definedName>
    <definedName name="_AMO_SingleObject_37461558_ROM_F0.SEC2.Tabulate_1.SEC1.HDR.TXT1" localSheetId="1" hidden="1">'[2]Table 2.4'!#REF!</definedName>
    <definedName name="_AMO_SingleObject_37461558_ROM_F0.SEC2.Tabulate_1.SEC1.HDR.TXT1" hidden="1">'[2]Table 2.4'!#REF!</definedName>
    <definedName name="_AMO_SingleObject_732119577_ROM_F0.SEC2.Tabulate_1.SEC2.BDY.Cross_tabular_summary_report_Table_1" localSheetId="10" hidden="1">[1]Table3.8c!#REF!</definedName>
    <definedName name="_AMO_SingleObject_732119577_ROM_F0.SEC2.Tabulate_1.SEC2.BDY.Cross_tabular_summary_report_Table_1" localSheetId="8" hidden="1">[1]Table3.8c!#REF!</definedName>
    <definedName name="_AMO_SingleObject_732119577_ROM_F0.SEC2.Tabulate_1.SEC2.BDY.Cross_tabular_summary_report_Table_1" localSheetId="6" hidden="1">[2]Table3.8c!#REF!</definedName>
    <definedName name="_AMO_SingleObject_732119577_ROM_F0.SEC2.Tabulate_1.SEC2.BDY.Cross_tabular_summary_report_Table_1" localSheetId="0" hidden="1">[2]Table3.8c!#REF!</definedName>
    <definedName name="_AMO_SingleObject_732119577_ROM_F0.SEC2.Tabulate_1.SEC2.BDY.Cross_tabular_summary_report_Table_1" localSheetId="9" hidden="1">[1]Table3.8c!#REF!</definedName>
    <definedName name="_AMO_SingleObject_732119577_ROM_F0.SEC2.Tabulate_1.SEC2.BDY.Cross_tabular_summary_report_Table_1" localSheetId="4" hidden="1">[2]Table3.8c!#REF!</definedName>
    <definedName name="_AMO_SingleObject_732119577_ROM_F0.SEC2.Tabulate_1.SEC2.BDY.Cross_tabular_summary_report_Table_1" localSheetId="3" hidden="1">[2]Table3.8c!#REF!</definedName>
    <definedName name="_AMO_SingleObject_732119577_ROM_F0.SEC2.Tabulate_1.SEC2.BDY.Cross_tabular_summary_report_Table_1" localSheetId="11" hidden="1">[1]Table3.8c!#REF!</definedName>
    <definedName name="_AMO_SingleObject_732119577_ROM_F0.SEC2.Tabulate_1.SEC2.BDY.Cross_tabular_summary_report_Table_1" localSheetId="1" hidden="1">[2]Table3.8c!#REF!</definedName>
    <definedName name="_AMO_SingleObject_732119577_ROM_F0.SEC2.Tabulate_1.SEC2.BDY.Cross_tabular_summary_report_Table_1" hidden="1">[2]Table3.8c!#REF!</definedName>
    <definedName name="_AMO_SingleObject_921006515_ROM_F0.SEC2.Tabulate_1.SEC1.FTR.TXT1" localSheetId="10" hidden="1">'[1]Table 2'!#REF!</definedName>
    <definedName name="_AMO_SingleObject_921006515_ROM_F0.SEC2.Tabulate_1.SEC1.FTR.TXT1" localSheetId="8" hidden="1">'[1]Table 2'!#REF!</definedName>
    <definedName name="_AMO_SingleObject_921006515_ROM_F0.SEC2.Tabulate_1.SEC1.FTR.TXT1" localSheetId="6" hidden="1">'[2]Table 2'!#REF!</definedName>
    <definedName name="_AMO_SingleObject_921006515_ROM_F0.SEC2.Tabulate_1.SEC1.FTR.TXT1" localSheetId="0" hidden="1">'[2]Table 2'!#REF!</definedName>
    <definedName name="_AMO_SingleObject_921006515_ROM_F0.SEC2.Tabulate_1.SEC1.FTR.TXT1" localSheetId="9" hidden="1">'[1]Table 2'!#REF!</definedName>
    <definedName name="_AMO_SingleObject_921006515_ROM_F0.SEC2.Tabulate_1.SEC1.FTR.TXT1" localSheetId="4" hidden="1">'[2]Table 2'!#REF!</definedName>
    <definedName name="_AMO_SingleObject_921006515_ROM_F0.SEC2.Tabulate_1.SEC1.FTR.TXT1" localSheetId="3" hidden="1">'[2]Table 2'!#REF!</definedName>
    <definedName name="_AMO_SingleObject_921006515_ROM_F0.SEC2.Tabulate_1.SEC1.FTR.TXT1" localSheetId="11" hidden="1">'[1]Table 2'!#REF!</definedName>
    <definedName name="_AMO_SingleObject_921006515_ROM_F0.SEC2.Tabulate_1.SEC1.FTR.TXT1" localSheetId="1" hidden="1">'[2]Table 2'!#REF!</definedName>
    <definedName name="_AMO_SingleObject_921006515_ROM_F0.SEC2.Tabulate_1.SEC1.FTR.TXT1" hidden="1">'[2]Table 2'!#REF!</definedName>
    <definedName name="_AMO_SingleObject_921006515_ROM_F0.SEC2.Tabulate_1.SEC1.HDR.TXT1" localSheetId="10" hidden="1">'[1]Table 2'!#REF!</definedName>
    <definedName name="_AMO_SingleObject_921006515_ROM_F0.SEC2.Tabulate_1.SEC1.HDR.TXT1" localSheetId="8" hidden="1">'[1]Table 2'!#REF!</definedName>
    <definedName name="_AMO_SingleObject_921006515_ROM_F0.SEC2.Tabulate_1.SEC1.HDR.TXT1" localSheetId="6" hidden="1">'[2]Table 2'!#REF!</definedName>
    <definedName name="_AMO_SingleObject_921006515_ROM_F0.SEC2.Tabulate_1.SEC1.HDR.TXT1" localSheetId="0" hidden="1">'[2]Table 2'!#REF!</definedName>
    <definedName name="_AMO_SingleObject_921006515_ROM_F0.SEC2.Tabulate_1.SEC1.HDR.TXT1" localSheetId="9" hidden="1">'[1]Table 2'!#REF!</definedName>
    <definedName name="_AMO_SingleObject_921006515_ROM_F0.SEC2.Tabulate_1.SEC1.HDR.TXT1" localSheetId="4" hidden="1">'[2]Table 2'!#REF!</definedName>
    <definedName name="_AMO_SingleObject_921006515_ROM_F0.SEC2.Tabulate_1.SEC1.HDR.TXT1" localSheetId="3" hidden="1">'[2]Table 2'!#REF!</definedName>
    <definedName name="_AMO_SingleObject_921006515_ROM_F0.SEC2.Tabulate_1.SEC1.HDR.TXT1" localSheetId="11" hidden="1">'[1]Table 2'!#REF!</definedName>
    <definedName name="_AMO_SingleObject_921006515_ROM_F0.SEC2.Tabulate_1.SEC1.HDR.TXT1" localSheetId="1" hidden="1">'[2]Table 2'!#REF!</definedName>
    <definedName name="_AMO_SingleObject_921006515_ROM_F0.SEC2.Tabulate_1.SEC1.HDR.TXT1" hidden="1">'[2]Table 2'!#REF!</definedName>
    <definedName name="_AMO_SingleObject_991905274_ROM_F0.SEC2.Tabulate_1.SEC1.BDY.Cross_tabular_summary_report_Table" localSheetId="8" hidden="1">'employment in the 4th quarter'!$A$1:$M$16</definedName>
    <definedName name="_AMO_SingleObject_991905274_ROM_F0.SEC2.Tabulate_1.SEC1.BDY.Cross_tabular_summary_report_Table" localSheetId="9" hidden="1">'mfg empl comp rest of economy'!$A$1:$M$8</definedName>
    <definedName name="_AMO_SingleObject_991905274_ROM_F0.SEC2.Tabulate_1.SEC1.BDY.Cross_tabular_summary_report_Table_1" localSheetId="8" hidden="1">'employment in the 4th quarter'!$A$1:$M$16</definedName>
    <definedName name="_AMO_SingleObject_991905274_ROM_F0.SEC2.Tabulate_1.SEC1.BDY.Cross_tabular_summary_report_Table_1" localSheetId="9" hidden="1">'mfg empl comp rest of economy'!$A$1:$M$8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10" hidden="1">"'1b747e39-c320-4639-b18d-8c13a71b5592'"</definedName>
    <definedName name="_AMO_UniqueIdentifier" localSheetId="8" hidden="1">"'1b747e39-c320-4639-b18d-8c13a71b5592'"</definedName>
    <definedName name="_AMO_UniqueIdentifier" localSheetId="9" hidden="1">"'1b747e39-c320-4639-b18d-8c13a71b5592'"</definedName>
    <definedName name="_AMO_UniqueIdentifier" localSheetId="16" hidden="1">"'efab4470-c4bd-43e8-8ceb-261361bc6378'"</definedName>
    <definedName name="_AMO_UniqueIdentifier" localSheetId="15" hidden="1">"'efab4470-c4bd-43e8-8ceb-261361bc6378'"</definedName>
    <definedName name="_AMO_UniqueIdentifier" localSheetId="11" hidden="1">"'1b747e39-c320-4639-b18d-8c13a71b5592'"</definedName>
    <definedName name="_AMO_UniqueIdentifier" hidden="1">"'1d42739f-d7fd-4229-a551-64b856bb941d'"</definedName>
    <definedName name="_AMO_XmlVersion" hidden="1">"'1'"</definedName>
    <definedName name="_xlnm._FilterDatabase" localSheetId="19" hidden="1">'fiscal indicators '!#REF!</definedName>
    <definedName name="Asanda" localSheetId="10">'[2]Table 2'!#REF!</definedName>
    <definedName name="Asanda" localSheetId="0">'[2]Table 2'!#REF!</definedName>
    <definedName name="Asanda" localSheetId="1">'[2]Table 2'!#REF!</definedName>
    <definedName name="Asanda">'[2]Table 2'!#REF!</definedName>
    <definedName name="B1_av78" localSheetId="8">#REF!</definedName>
    <definedName name="B1_av78" localSheetId="19">#REF!</definedName>
    <definedName name="B1_av78" localSheetId="6">#REF!</definedName>
    <definedName name="B1_av78" localSheetId="0">#REF!</definedName>
    <definedName name="B1_av78" localSheetId="4">#REF!</definedName>
    <definedName name="B1_av78" localSheetId="3">#REF!</definedName>
    <definedName name="B1_av78" localSheetId="1">#REF!</definedName>
    <definedName name="B1_av78">#REF!</definedName>
    <definedName name="Budget_adjusted_96_97" localSheetId="8">#REF!</definedName>
    <definedName name="Budget_adjusted_96_97" localSheetId="19">#REF!</definedName>
    <definedName name="Budget_adjusted_96_97" localSheetId="6">#REF!</definedName>
    <definedName name="Budget_adjusted_96_97" localSheetId="0">#REF!</definedName>
    <definedName name="Budget_adjusted_96_97" localSheetId="4">#REF!</definedName>
    <definedName name="Budget_adjusted_96_97" localSheetId="3">#REF!</definedName>
    <definedName name="Budget_adjusted_96_97" localSheetId="1">#REF!</definedName>
    <definedName name="Budget_adjusted_96_97">#REF!</definedName>
    <definedName name="Budget_main_96_97" localSheetId="8">#REF!</definedName>
    <definedName name="Budget_main_96_97" localSheetId="19">#REF!</definedName>
    <definedName name="Budget_main_96_97" localSheetId="6">#REF!</definedName>
    <definedName name="Budget_main_96_97" localSheetId="0">#REF!</definedName>
    <definedName name="Budget_main_96_97" localSheetId="4">#REF!</definedName>
    <definedName name="Budget_main_96_97" localSheetId="3">#REF!</definedName>
    <definedName name="Budget_main_96_97" localSheetId="1">#REF!</definedName>
    <definedName name="Budget_main_96_97">#REF!</definedName>
    <definedName name="Budget_main_97_98" localSheetId="8">#REF!</definedName>
    <definedName name="Budget_main_97_98" localSheetId="19">#REF!</definedName>
    <definedName name="Budget_main_97_98" localSheetId="6">#REF!</definedName>
    <definedName name="Budget_main_97_98" localSheetId="0">#REF!</definedName>
    <definedName name="Budget_main_97_98" localSheetId="4">#REF!</definedName>
    <definedName name="Budget_main_97_98" localSheetId="3">#REF!</definedName>
    <definedName name="Budget_main_97_98" localSheetId="1">#REF!</definedName>
    <definedName name="Budget_main_97_98">#REF!</definedName>
    <definedName name="DHDHDH" localSheetId="8">#REF!</definedName>
    <definedName name="DHDHDH" localSheetId="6">#REF!</definedName>
    <definedName name="DHDHDH" localSheetId="0">#REF!</definedName>
    <definedName name="DHDHDH" localSheetId="4">#REF!</definedName>
    <definedName name="DHDHDH" localSheetId="3">#REF!</definedName>
    <definedName name="DHDHDH" localSheetId="1">#REF!</definedName>
    <definedName name="DHDHDH">#REF!</definedName>
    <definedName name="End_column" localSheetId="8">#REF!</definedName>
    <definedName name="End_column" localSheetId="19">#REF!</definedName>
    <definedName name="End_column" localSheetId="6">#REF!</definedName>
    <definedName name="End_column" localSheetId="0">#REF!</definedName>
    <definedName name="End_column" localSheetId="4">#REF!</definedName>
    <definedName name="End_column" localSheetId="3">#REF!</definedName>
    <definedName name="End_column" localSheetId="1">#REF!</definedName>
    <definedName name="End_column">#REF!</definedName>
    <definedName name="End_Row" localSheetId="8">#REF!</definedName>
    <definedName name="End_Row" localSheetId="19">#REF!</definedName>
    <definedName name="End_Row" localSheetId="6">#REF!</definedName>
    <definedName name="End_Row" localSheetId="0">#REF!</definedName>
    <definedName name="End_Row" localSheetId="4">#REF!</definedName>
    <definedName name="End_Row" localSheetId="3">#REF!</definedName>
    <definedName name="End_Row" localSheetId="1">#REF!</definedName>
    <definedName name="End_Row">#REF!</definedName>
    <definedName name="End_sheet" localSheetId="8">#REF!</definedName>
    <definedName name="End_sheet" localSheetId="19">#REF!</definedName>
    <definedName name="End_sheet" localSheetId="6">#REF!</definedName>
    <definedName name="End_sheet" localSheetId="0">#REF!</definedName>
    <definedName name="End_sheet" localSheetId="4">#REF!</definedName>
    <definedName name="End_sheet" localSheetId="3">#REF!</definedName>
    <definedName name="End_sheet" localSheetId="1">#REF!</definedName>
    <definedName name="End_sheet">#REF!</definedName>
    <definedName name="Expend_actual_96_97" localSheetId="8">#REF!</definedName>
    <definedName name="Expend_actual_96_97" localSheetId="19">#REF!</definedName>
    <definedName name="Expend_actual_96_97" localSheetId="6">#REF!</definedName>
    <definedName name="Expend_actual_96_97" localSheetId="0">#REF!</definedName>
    <definedName name="Expend_actual_96_97" localSheetId="4">#REF!</definedName>
    <definedName name="Expend_actual_96_97" localSheetId="3">#REF!</definedName>
    <definedName name="Expend_actual_96_97" localSheetId="1">#REF!</definedName>
    <definedName name="Expend_actual_96_97">#REF!</definedName>
    <definedName name="FitTall" localSheetId="8">#REF!</definedName>
    <definedName name="FitTall" localSheetId="19">#REF!</definedName>
    <definedName name="FitTall" localSheetId="6">#REF!</definedName>
    <definedName name="FitTall" localSheetId="0">#REF!</definedName>
    <definedName name="FitTall" localSheetId="4">#REF!</definedName>
    <definedName name="FitTall" localSheetId="3">#REF!</definedName>
    <definedName name="FitTall" localSheetId="1">#REF!</definedName>
    <definedName name="FitTall">#REF!</definedName>
    <definedName name="FitWide" localSheetId="8">#REF!</definedName>
    <definedName name="FitWide" localSheetId="19">#REF!</definedName>
    <definedName name="FitWide" localSheetId="6">#REF!</definedName>
    <definedName name="FitWide" localSheetId="0">#REF!</definedName>
    <definedName name="FitWide" localSheetId="4">#REF!</definedName>
    <definedName name="FitWide" localSheetId="3">#REF!</definedName>
    <definedName name="FitWide" localSheetId="1">#REF!</definedName>
    <definedName name="FitWide">#REF!</definedName>
    <definedName name="FooterLeft1" localSheetId="8">#REF!</definedName>
    <definedName name="FooterLeft1" localSheetId="19">#REF!</definedName>
    <definedName name="FooterLeft1" localSheetId="6">#REF!</definedName>
    <definedName name="FooterLeft1" localSheetId="0">#REF!</definedName>
    <definedName name="FooterLeft1" localSheetId="4">#REF!</definedName>
    <definedName name="FooterLeft1" localSheetId="3">#REF!</definedName>
    <definedName name="FooterLeft1" localSheetId="1">#REF!</definedName>
    <definedName name="FooterLeft1">#REF!</definedName>
    <definedName name="FooterLeft2" localSheetId="8">#REF!</definedName>
    <definedName name="FooterLeft2" localSheetId="19">#REF!</definedName>
    <definedName name="FooterLeft2" localSheetId="6">#REF!</definedName>
    <definedName name="FooterLeft2" localSheetId="0">#REF!</definedName>
    <definedName name="FooterLeft2" localSheetId="4">#REF!</definedName>
    <definedName name="FooterLeft2" localSheetId="3">#REF!</definedName>
    <definedName name="FooterLeft2" localSheetId="1">#REF!</definedName>
    <definedName name="FooterLeft2">#REF!</definedName>
    <definedName name="FooterLeft3" localSheetId="8">#REF!</definedName>
    <definedName name="FooterLeft3" localSheetId="19">#REF!</definedName>
    <definedName name="FooterLeft3" localSheetId="6">#REF!</definedName>
    <definedName name="FooterLeft3" localSheetId="0">#REF!</definedName>
    <definedName name="FooterLeft3" localSheetId="4">#REF!</definedName>
    <definedName name="FooterLeft3" localSheetId="3">#REF!</definedName>
    <definedName name="FooterLeft3" localSheetId="1">#REF!</definedName>
    <definedName name="FooterLeft3">#REF!</definedName>
    <definedName name="FooterLeft4" localSheetId="8">#REF!</definedName>
    <definedName name="FooterLeft4" localSheetId="19">#REF!</definedName>
    <definedName name="FooterLeft4" localSheetId="6">#REF!</definedName>
    <definedName name="FooterLeft4" localSheetId="0">#REF!</definedName>
    <definedName name="FooterLeft4" localSheetId="4">#REF!</definedName>
    <definedName name="FooterLeft4" localSheetId="3">#REF!</definedName>
    <definedName name="FooterLeft4" localSheetId="1">#REF!</definedName>
    <definedName name="FooterLeft4">#REF!</definedName>
    <definedName name="FooterLeft5" localSheetId="8">#REF!</definedName>
    <definedName name="FooterLeft5" localSheetId="19">#REF!</definedName>
    <definedName name="FooterLeft5" localSheetId="6">#REF!</definedName>
    <definedName name="FooterLeft5" localSheetId="0">#REF!</definedName>
    <definedName name="FooterLeft5" localSheetId="4">#REF!</definedName>
    <definedName name="FooterLeft5" localSheetId="3">#REF!</definedName>
    <definedName name="FooterLeft5" localSheetId="1">#REF!</definedName>
    <definedName name="FooterLeft5">#REF!</definedName>
    <definedName name="FooterLeft6" localSheetId="8">#REF!</definedName>
    <definedName name="FooterLeft6" localSheetId="19">#REF!</definedName>
    <definedName name="FooterLeft6" localSheetId="6">#REF!</definedName>
    <definedName name="FooterLeft6" localSheetId="0">#REF!</definedName>
    <definedName name="FooterLeft6" localSheetId="4">#REF!</definedName>
    <definedName name="FooterLeft6" localSheetId="3">#REF!</definedName>
    <definedName name="FooterLeft6" localSheetId="1">#REF!</definedName>
    <definedName name="FooterLeft6">#REF!</definedName>
    <definedName name="FooterRight1" localSheetId="8">#REF!</definedName>
    <definedName name="FooterRight1" localSheetId="19">#REF!</definedName>
    <definedName name="FooterRight1" localSheetId="6">#REF!</definedName>
    <definedName name="FooterRight1" localSheetId="0">#REF!</definedName>
    <definedName name="FooterRight1" localSheetId="4">#REF!</definedName>
    <definedName name="FooterRight1" localSheetId="3">#REF!</definedName>
    <definedName name="FooterRight1" localSheetId="1">#REF!</definedName>
    <definedName name="FooterRight1">#REF!</definedName>
    <definedName name="FooterRight2" localSheetId="8">#REF!</definedName>
    <definedName name="FooterRight2" localSheetId="19">#REF!</definedName>
    <definedName name="FooterRight2" localSheetId="6">#REF!</definedName>
    <definedName name="FooterRight2" localSheetId="0">#REF!</definedName>
    <definedName name="FooterRight2" localSheetId="4">#REF!</definedName>
    <definedName name="FooterRight2" localSheetId="3">#REF!</definedName>
    <definedName name="FooterRight2" localSheetId="1">#REF!</definedName>
    <definedName name="FooterRight2">#REF!</definedName>
    <definedName name="FooterRight3" localSheetId="8">#REF!</definedName>
    <definedName name="FooterRight3" localSheetId="19">#REF!</definedName>
    <definedName name="FooterRight3" localSheetId="6">#REF!</definedName>
    <definedName name="FooterRight3" localSheetId="0">#REF!</definedName>
    <definedName name="FooterRight3" localSheetId="4">#REF!</definedName>
    <definedName name="FooterRight3" localSheetId="3">#REF!</definedName>
    <definedName name="FooterRight3" localSheetId="1">#REF!</definedName>
    <definedName name="FooterRight3">#REF!</definedName>
    <definedName name="FooterRight4" localSheetId="8">#REF!</definedName>
    <definedName name="FooterRight4" localSheetId="19">#REF!</definedName>
    <definedName name="FooterRight4" localSheetId="6">#REF!</definedName>
    <definedName name="FooterRight4" localSheetId="0">#REF!</definedName>
    <definedName name="FooterRight4" localSheetId="4">#REF!</definedName>
    <definedName name="FooterRight4" localSheetId="3">#REF!</definedName>
    <definedName name="FooterRight4" localSheetId="1">#REF!</definedName>
    <definedName name="FooterRight4">#REF!</definedName>
    <definedName name="FooterRight5" localSheetId="8">#REF!</definedName>
    <definedName name="FooterRight5" localSheetId="19">#REF!</definedName>
    <definedName name="FooterRight5" localSheetId="6">#REF!</definedName>
    <definedName name="FooterRight5" localSheetId="0">#REF!</definedName>
    <definedName name="FooterRight5" localSheetId="4">#REF!</definedName>
    <definedName name="FooterRight5" localSheetId="3">#REF!</definedName>
    <definedName name="FooterRight5" localSheetId="1">#REF!</definedName>
    <definedName name="FooterRight5">#REF!</definedName>
    <definedName name="FooterRight6" localSheetId="8">#REF!</definedName>
    <definedName name="FooterRight6" localSheetId="19">#REF!</definedName>
    <definedName name="FooterRight6" localSheetId="6">#REF!</definedName>
    <definedName name="FooterRight6" localSheetId="0">#REF!</definedName>
    <definedName name="FooterRight6" localSheetId="4">#REF!</definedName>
    <definedName name="FooterRight6" localSheetId="3">#REF!</definedName>
    <definedName name="FooterRight6" localSheetId="1">#REF!</definedName>
    <definedName name="FooterRight6">#REF!</definedName>
    <definedName name="HeaderLeft1" localSheetId="8">#REF!</definedName>
    <definedName name="HeaderLeft1" localSheetId="19">#REF!</definedName>
    <definedName name="HeaderLeft1" localSheetId="6">#REF!</definedName>
    <definedName name="HeaderLeft1" localSheetId="0">#REF!</definedName>
    <definedName name="HeaderLeft1" localSheetId="4">#REF!</definedName>
    <definedName name="HeaderLeft1" localSheetId="3">#REF!</definedName>
    <definedName name="HeaderLeft1" localSheetId="1">#REF!</definedName>
    <definedName name="HeaderLeft1">#REF!</definedName>
    <definedName name="HeaderLeft2" localSheetId="8">#REF!</definedName>
    <definedName name="HeaderLeft2" localSheetId="19">#REF!</definedName>
    <definedName name="HeaderLeft2" localSheetId="6">#REF!</definedName>
    <definedName name="HeaderLeft2" localSheetId="0">#REF!</definedName>
    <definedName name="HeaderLeft2" localSheetId="4">#REF!</definedName>
    <definedName name="HeaderLeft2" localSheetId="3">#REF!</definedName>
    <definedName name="HeaderLeft2" localSheetId="1">#REF!</definedName>
    <definedName name="HeaderLeft2">#REF!</definedName>
    <definedName name="HeaderLeft3" localSheetId="8">#REF!</definedName>
    <definedName name="HeaderLeft3" localSheetId="19">#REF!</definedName>
    <definedName name="HeaderLeft3" localSheetId="6">#REF!</definedName>
    <definedName name="HeaderLeft3" localSheetId="0">#REF!</definedName>
    <definedName name="HeaderLeft3" localSheetId="4">#REF!</definedName>
    <definedName name="HeaderLeft3" localSheetId="3">#REF!</definedName>
    <definedName name="HeaderLeft3" localSheetId="1">#REF!</definedName>
    <definedName name="HeaderLeft3">#REF!</definedName>
    <definedName name="HeaderLeft4" localSheetId="8">#REF!</definedName>
    <definedName name="HeaderLeft4" localSheetId="19">#REF!</definedName>
    <definedName name="HeaderLeft4" localSheetId="6">#REF!</definedName>
    <definedName name="HeaderLeft4" localSheetId="0">#REF!</definedName>
    <definedName name="HeaderLeft4" localSheetId="4">#REF!</definedName>
    <definedName name="HeaderLeft4" localSheetId="3">#REF!</definedName>
    <definedName name="HeaderLeft4" localSheetId="1">#REF!</definedName>
    <definedName name="HeaderLeft4">#REF!</definedName>
    <definedName name="HeaderLeft5" localSheetId="8">#REF!</definedName>
    <definedName name="HeaderLeft5" localSheetId="19">#REF!</definedName>
    <definedName name="HeaderLeft5" localSheetId="6">#REF!</definedName>
    <definedName name="HeaderLeft5" localSheetId="0">#REF!</definedName>
    <definedName name="HeaderLeft5" localSheetId="4">#REF!</definedName>
    <definedName name="HeaderLeft5" localSheetId="3">#REF!</definedName>
    <definedName name="HeaderLeft5" localSheetId="1">#REF!</definedName>
    <definedName name="HeaderLeft5">#REF!</definedName>
    <definedName name="HeaderLeft6" localSheetId="8">#REF!</definedName>
    <definedName name="HeaderLeft6" localSheetId="19">#REF!</definedName>
    <definedName name="HeaderLeft6" localSheetId="6">#REF!</definedName>
    <definedName name="HeaderLeft6" localSheetId="0">#REF!</definedName>
    <definedName name="HeaderLeft6" localSheetId="3">#REF!</definedName>
    <definedName name="HeaderLeft6" localSheetId="1">#REF!</definedName>
    <definedName name="HeaderLeft6">#REF!</definedName>
    <definedName name="HeaderRight1" localSheetId="8">#REF!</definedName>
    <definedName name="HeaderRight1" localSheetId="19">#REF!</definedName>
    <definedName name="HeaderRight1" localSheetId="6">#REF!</definedName>
    <definedName name="HeaderRight1" localSheetId="0">#REF!</definedName>
    <definedName name="HeaderRight1" localSheetId="3">#REF!</definedName>
    <definedName name="HeaderRight1" localSheetId="1">#REF!</definedName>
    <definedName name="HeaderRight1">#REF!</definedName>
    <definedName name="HeaderRight2" localSheetId="8">#REF!</definedName>
    <definedName name="HeaderRight2" localSheetId="19">#REF!</definedName>
    <definedName name="HeaderRight2" localSheetId="6">#REF!</definedName>
    <definedName name="HeaderRight2" localSheetId="0">#REF!</definedName>
    <definedName name="HeaderRight2" localSheetId="3">#REF!</definedName>
    <definedName name="HeaderRight2" localSheetId="1">#REF!</definedName>
    <definedName name="HeaderRight2">#REF!</definedName>
    <definedName name="HeaderRight3" localSheetId="8">#REF!</definedName>
    <definedName name="HeaderRight3" localSheetId="19">#REF!</definedName>
    <definedName name="HeaderRight3" localSheetId="6">#REF!</definedName>
    <definedName name="HeaderRight3" localSheetId="0">#REF!</definedName>
    <definedName name="HeaderRight3" localSheetId="3">#REF!</definedName>
    <definedName name="HeaderRight3" localSheetId="1">#REF!</definedName>
    <definedName name="HeaderRight3">#REF!</definedName>
    <definedName name="HeaderRight4" localSheetId="8">#REF!</definedName>
    <definedName name="HeaderRight4" localSheetId="19">#REF!</definedName>
    <definedName name="HeaderRight4" localSheetId="6">#REF!</definedName>
    <definedName name="HeaderRight4" localSheetId="0">#REF!</definedName>
    <definedName name="HeaderRight4" localSheetId="3">#REF!</definedName>
    <definedName name="HeaderRight4" localSheetId="1">#REF!</definedName>
    <definedName name="HeaderRight4">#REF!</definedName>
    <definedName name="HeaderRight5" localSheetId="8">#REF!</definedName>
    <definedName name="HeaderRight5" localSheetId="19">#REF!</definedName>
    <definedName name="HeaderRight5" localSheetId="6">#REF!</definedName>
    <definedName name="HeaderRight5" localSheetId="0">#REF!</definedName>
    <definedName name="HeaderRight5" localSheetId="3">#REF!</definedName>
    <definedName name="HeaderRight5" localSheetId="1">#REF!</definedName>
    <definedName name="HeaderRight5">#REF!</definedName>
    <definedName name="HeaderRight6" localSheetId="8">#REF!</definedName>
    <definedName name="HeaderRight6" localSheetId="19">#REF!</definedName>
    <definedName name="HeaderRight6" localSheetId="6">#REF!</definedName>
    <definedName name="HeaderRight6" localSheetId="0">#REF!</definedName>
    <definedName name="HeaderRight6" localSheetId="3">#REF!</definedName>
    <definedName name="HeaderRight6" localSheetId="1">#REF!</definedName>
    <definedName name="HeaderRight6">#REF!</definedName>
    <definedName name="Hennie_Table_5_Page_1" localSheetId="8">#REF!</definedName>
    <definedName name="Hennie_Table_5_Page_1" localSheetId="19">#REF!</definedName>
    <definedName name="Hennie_Table_5_Page_1" localSheetId="6">#REF!</definedName>
    <definedName name="Hennie_Table_5_Page_1" localSheetId="0">#REF!</definedName>
    <definedName name="Hennie_Table_5_Page_1" localSheetId="3">#REF!</definedName>
    <definedName name="Hennie_Table_5_Page_1" localSheetId="1">#REF!</definedName>
    <definedName name="Hennie_Table_5_Page_1">#REF!</definedName>
    <definedName name="Hennie_Table_5_page_2" localSheetId="8">#REF!</definedName>
    <definedName name="Hennie_Table_5_page_2" localSheetId="19">#REF!</definedName>
    <definedName name="Hennie_Table_5_page_2" localSheetId="6">#REF!</definedName>
    <definedName name="Hennie_Table_5_page_2" localSheetId="0">#REF!</definedName>
    <definedName name="Hennie_Table_5_page_2" localSheetId="3">#REF!</definedName>
    <definedName name="Hennie_Table_5_page_2" localSheetId="1">#REF!</definedName>
    <definedName name="Hennie_Table_5_page_2">#REF!</definedName>
    <definedName name="huh" localSheetId="8">#REF!</definedName>
    <definedName name="huh" localSheetId="6">#REF!</definedName>
    <definedName name="huh" localSheetId="0">#REF!</definedName>
    <definedName name="huh" localSheetId="3">#REF!</definedName>
    <definedName name="huh" localSheetId="16">#REF!</definedName>
    <definedName name="huh" localSheetId="15">#REF!</definedName>
    <definedName name="huh" localSheetId="1">#REF!</definedName>
    <definedName name="huh">#REF!</definedName>
    <definedName name="IDX" localSheetId="6">'GDP growth all sectors'!#REF!</definedName>
    <definedName name="IDX" localSheetId="0">'GDP growth by sector'!#REF!</definedName>
    <definedName name="IDX" localSheetId="4">'mfg industry groups growth'!#REF!</definedName>
    <definedName name="IDX" localSheetId="3">'mfg sales constant rand Q4 2016'!#REF!</definedName>
    <definedName name="j" hidden="1">'[2]Table 2.5'!#REF!</definedName>
    <definedName name="MTEF_initial_00_01" localSheetId="8">#REF!</definedName>
    <definedName name="MTEF_initial_00_01" localSheetId="19">#REF!</definedName>
    <definedName name="MTEF_initial_00_01" localSheetId="6">#REF!</definedName>
    <definedName name="MTEF_initial_00_01" localSheetId="0">#REF!</definedName>
    <definedName name="MTEF_initial_00_01" localSheetId="3">#REF!</definedName>
    <definedName name="MTEF_initial_00_01" localSheetId="1">#REF!</definedName>
    <definedName name="MTEF_initial_00_01">#REF!</definedName>
    <definedName name="MTEF_initial_98_99" localSheetId="8">#REF!</definedName>
    <definedName name="MTEF_initial_98_99" localSheetId="19">#REF!</definedName>
    <definedName name="MTEF_initial_98_99" localSheetId="6">#REF!</definedName>
    <definedName name="MTEF_initial_98_99" localSheetId="0">#REF!</definedName>
    <definedName name="MTEF_initial_98_99" localSheetId="3">#REF!</definedName>
    <definedName name="MTEF_initial_98_99" localSheetId="1">#REF!</definedName>
    <definedName name="MTEF_initial_98_99">#REF!</definedName>
    <definedName name="MTEF_initial_99_00" localSheetId="8">#REF!</definedName>
    <definedName name="MTEF_initial_99_00" localSheetId="19">#REF!</definedName>
    <definedName name="MTEF_initial_99_00" localSheetId="6">#REF!</definedName>
    <definedName name="MTEF_initial_99_00" localSheetId="0">#REF!</definedName>
    <definedName name="MTEF_initial_99_00" localSheetId="3">#REF!</definedName>
    <definedName name="MTEF_initial_99_00" localSheetId="1">#REF!</definedName>
    <definedName name="MTEF_initial_99_00">#REF!</definedName>
    <definedName name="MTEF_revised_00_01" localSheetId="8">#REF!</definedName>
    <definedName name="MTEF_revised_00_01" localSheetId="19">#REF!</definedName>
    <definedName name="MTEF_revised_00_01" localSheetId="6">#REF!</definedName>
    <definedName name="MTEF_revised_00_01" localSheetId="0">#REF!</definedName>
    <definedName name="MTEF_revised_00_01" localSheetId="3">#REF!</definedName>
    <definedName name="MTEF_revised_00_01" localSheetId="1">#REF!</definedName>
    <definedName name="MTEF_revised_00_01">#REF!</definedName>
    <definedName name="MTEF_revised_98_99" localSheetId="8">#REF!</definedName>
    <definedName name="MTEF_revised_98_99" localSheetId="19">#REF!</definedName>
    <definedName name="MTEF_revised_98_99" localSheetId="6">#REF!</definedName>
    <definedName name="MTEF_revised_98_99" localSheetId="0">#REF!</definedName>
    <definedName name="MTEF_revised_98_99" localSheetId="3">#REF!</definedName>
    <definedName name="MTEF_revised_98_99" localSheetId="1">#REF!</definedName>
    <definedName name="MTEF_revised_98_99">#REF!</definedName>
    <definedName name="MTEF_revised_99_00" localSheetId="8">#REF!</definedName>
    <definedName name="MTEF_revised_99_00" localSheetId="19">#REF!</definedName>
    <definedName name="MTEF_revised_99_00" localSheetId="6">#REF!</definedName>
    <definedName name="MTEF_revised_99_00" localSheetId="0">#REF!</definedName>
    <definedName name="MTEF_revised_99_00" localSheetId="3">#REF!</definedName>
    <definedName name="MTEF_revised_99_00" localSheetId="1">#REF!</definedName>
    <definedName name="MTEF_revised_99_00">#REF!</definedName>
    <definedName name="MyCurYear" localSheetId="8">#REF!</definedName>
    <definedName name="MyCurYear" localSheetId="19">#REF!</definedName>
    <definedName name="MyCurYear" localSheetId="6">#REF!</definedName>
    <definedName name="MyCurYear" localSheetId="0">#REF!</definedName>
    <definedName name="MyCurYear" localSheetId="3">#REF!</definedName>
    <definedName name="MyCurYear" localSheetId="1">#REF!</definedName>
    <definedName name="MyCurYear">#REF!</definedName>
    <definedName name="myHeight" localSheetId="8">#REF!</definedName>
    <definedName name="myHeight" localSheetId="19">#REF!</definedName>
    <definedName name="myHeight" localSheetId="6">#REF!</definedName>
    <definedName name="myHeight" localSheetId="0">#REF!</definedName>
    <definedName name="myHeight" localSheetId="3">#REF!</definedName>
    <definedName name="myHeight" localSheetId="1">#REF!</definedName>
    <definedName name="myHeight">#REF!</definedName>
    <definedName name="myWidth" localSheetId="8">#REF!</definedName>
    <definedName name="myWidth" localSheetId="19">#REF!</definedName>
    <definedName name="myWidth" localSheetId="6">#REF!</definedName>
    <definedName name="myWidth" localSheetId="0">#REF!</definedName>
    <definedName name="myWidth" localSheetId="3">#REF!</definedName>
    <definedName name="myWidth" localSheetId="1">#REF!</definedName>
    <definedName name="myWidth">#REF!</definedName>
    <definedName name="myWodth" localSheetId="8">#REF!</definedName>
    <definedName name="myWodth" localSheetId="19">#REF!</definedName>
    <definedName name="myWodth" localSheetId="6">#REF!</definedName>
    <definedName name="myWodth" localSheetId="0">#REF!</definedName>
    <definedName name="myWodth" localSheetId="3">#REF!</definedName>
    <definedName name="myWodth" localSheetId="1">#REF!</definedName>
    <definedName name="myWodth">#REF!</definedName>
    <definedName name="_xlnm.Print_Area" localSheetId="8">'employment in the 4th quarter'!$A$1:$M$16</definedName>
    <definedName name="_xlnm.Print_Area" localSheetId="19">'fiscal indicators '!$B$1:$R$13</definedName>
    <definedName name="_xlnm.Print_Area" localSheetId="9">'mfg empl comp rest of economy'!$A$1:$M$8</definedName>
    <definedName name="_xlnm.Print_Area" localSheetId="1">'quarterly production volumes'!$N$3:$W$23</definedName>
    <definedName name="_xlnm.Print_Titles" localSheetId="1">'quarterly production volumes'!$A:$A</definedName>
    <definedName name="PrintArea" localSheetId="8">#REF!</definedName>
    <definedName name="PrintArea" localSheetId="19">#REF!</definedName>
    <definedName name="PrintArea" localSheetId="6">#REF!</definedName>
    <definedName name="PrintArea" localSheetId="0">#REF!</definedName>
    <definedName name="PrintArea" localSheetId="3">#REF!</definedName>
    <definedName name="PrintArea" localSheetId="1">#REF!</definedName>
    <definedName name="PrintArea">#REF!</definedName>
    <definedName name="Projection_adjusted_97_98" localSheetId="8">#REF!</definedName>
    <definedName name="Projection_adjusted_97_98" localSheetId="19">#REF!</definedName>
    <definedName name="Projection_adjusted_97_98" localSheetId="6">#REF!</definedName>
    <definedName name="Projection_adjusted_97_98" localSheetId="0">#REF!</definedName>
    <definedName name="Projection_adjusted_97_98" localSheetId="3">#REF!</definedName>
    <definedName name="Projection_adjusted_97_98" localSheetId="1">#REF!</definedName>
    <definedName name="Projection_adjusted_97_98">#REF!</definedName>
    <definedName name="Projection_arithmetic_97_98" localSheetId="8">#REF!</definedName>
    <definedName name="Projection_arithmetic_97_98" localSheetId="19">#REF!</definedName>
    <definedName name="Projection_arithmetic_97_98" localSheetId="6">#REF!</definedName>
    <definedName name="Projection_arithmetic_97_98" localSheetId="0">#REF!</definedName>
    <definedName name="Projection_arithmetic_97_98" localSheetId="3">#REF!</definedName>
    <definedName name="Projection_arithmetic_97_98" localSheetId="1">#REF!</definedName>
    <definedName name="Projection_arithmetic_97_98">#REF!</definedName>
    <definedName name="Projection_initial_97_98" localSheetId="8">#REF!</definedName>
    <definedName name="Projection_initial_97_98" localSheetId="19">#REF!</definedName>
    <definedName name="Projection_initial_97_98" localSheetId="6">#REF!</definedName>
    <definedName name="Projection_initial_97_98" localSheetId="0">#REF!</definedName>
    <definedName name="Projection_initial_97_98" localSheetId="3">#REF!</definedName>
    <definedName name="Projection_initial_97_98" localSheetId="1">#REF!</definedName>
    <definedName name="Projection_initial_97_98">#REF!</definedName>
    <definedName name="RowSettings" localSheetId="8">#REF!</definedName>
    <definedName name="RowSettings" localSheetId="19">#REF!</definedName>
    <definedName name="RowSettings" localSheetId="6">#REF!</definedName>
    <definedName name="RowSettings" localSheetId="0">#REF!</definedName>
    <definedName name="RowSettings" localSheetId="3">#REF!</definedName>
    <definedName name="RowSettings" localSheetId="1">#REF!</definedName>
    <definedName name="RowSettings">#REF!</definedName>
    <definedName name="SASApp_GDPDATA_DISCREPANCY_TABLE" localSheetId="8">#REF!</definedName>
    <definedName name="SASApp_GDPDATA_DISCREPANCY_TABLE" localSheetId="5">#REF!</definedName>
    <definedName name="SASApp_GDPDATA_DISCREPANCY_TABLE" localSheetId="6">#REF!</definedName>
    <definedName name="SASApp_GDPDATA_DISCREPANCY_TABLE" localSheetId="0">#REF!</definedName>
    <definedName name="SASApp_GDPDATA_DISCREPANCY_TABLE" localSheetId="3">#REF!</definedName>
    <definedName name="SASApp_GDPDATA_DISCREPANCY_TABLE" localSheetId="1">#REF!</definedName>
    <definedName name="SASApp_GDPDATA_DISCREPANCY_TABLE">#REF!</definedName>
    <definedName name="SASApp_GDPDATA_SUPPLY_TABLE_FIRST" localSheetId="8">#REF!</definedName>
    <definedName name="SASApp_GDPDATA_SUPPLY_TABLE_FIRST" localSheetId="5">#REF!</definedName>
    <definedName name="SASApp_GDPDATA_SUPPLY_TABLE_FIRST" localSheetId="6">#REF!</definedName>
    <definedName name="SASApp_GDPDATA_SUPPLY_TABLE_FIRST" localSheetId="0">#REF!</definedName>
    <definedName name="SASApp_GDPDATA_SUPPLY_TABLE_FIRST" localSheetId="3">#REF!</definedName>
    <definedName name="SASApp_GDPDATA_SUPPLY_TABLE_FIRST" localSheetId="1">#REF!</definedName>
    <definedName name="SASApp_GDPDATA_SUPPLY_TABLE_FIRST">#REF!</definedName>
    <definedName name="SASApp_GDPDATA_SUPPLY_TABLE_SECOND" localSheetId="8">#REF!</definedName>
    <definedName name="SASApp_GDPDATA_SUPPLY_TABLE_SECOND" localSheetId="5">#REF!</definedName>
    <definedName name="SASApp_GDPDATA_SUPPLY_TABLE_SECOND" localSheetId="6">#REF!</definedName>
    <definedName name="SASApp_GDPDATA_SUPPLY_TABLE_SECOND" localSheetId="0">#REF!</definedName>
    <definedName name="SASApp_GDPDATA_SUPPLY_TABLE_SECOND" localSheetId="3">#REF!</definedName>
    <definedName name="SASApp_GDPDATA_SUPPLY_TABLE_SECOND" localSheetId="1">#REF!</definedName>
    <definedName name="SASApp_GDPDATA_SUPPLY_TABLE_SECOND">#REF!</definedName>
    <definedName name="SASApp_GDPDATA_USE_TABLE_FIRST" localSheetId="8">#REF!</definedName>
    <definedName name="SASApp_GDPDATA_USE_TABLE_FIRST" localSheetId="5">#REF!</definedName>
    <definedName name="SASApp_GDPDATA_USE_TABLE_FIRST" localSheetId="6">#REF!</definedName>
    <definedName name="SASApp_GDPDATA_USE_TABLE_FIRST" localSheetId="0">#REF!</definedName>
    <definedName name="SASApp_GDPDATA_USE_TABLE_FIRST" localSheetId="3">#REF!</definedName>
    <definedName name="SASApp_GDPDATA_USE_TABLE_FIRST" localSheetId="1">#REF!</definedName>
    <definedName name="SASApp_GDPDATA_USE_TABLE_FIRST">#REF!</definedName>
    <definedName name="SASApp_GDPDATA_USE_TABLE_SECOND" localSheetId="8">#REF!</definedName>
    <definedName name="SASApp_GDPDATA_USE_TABLE_SECOND" localSheetId="5">#REF!</definedName>
    <definedName name="SASApp_GDPDATA_USE_TABLE_SECOND" localSheetId="6">#REF!</definedName>
    <definedName name="SASApp_GDPDATA_USE_TABLE_SECOND" localSheetId="0">#REF!</definedName>
    <definedName name="SASApp_GDPDATA_USE_TABLE_SECOND" localSheetId="3">#REF!</definedName>
    <definedName name="SASApp_GDPDATA_USE_TABLE_SECOND" localSheetId="1">#REF!</definedName>
    <definedName name="SASApp_GDPDATA_USE_TABLE_SECOND">#REF!</definedName>
    <definedName name="SEP08N_SML" localSheetId="8">#REF!</definedName>
    <definedName name="SEP08N_SML" localSheetId="6">#REF!</definedName>
    <definedName name="SEP08N_SML" localSheetId="0">#REF!</definedName>
    <definedName name="SEP08N_SML" localSheetId="3">#REF!</definedName>
    <definedName name="SEP08N_SML" localSheetId="16">#REF!</definedName>
    <definedName name="SEP08N_SML" localSheetId="15">#REF!</definedName>
    <definedName name="SEP08N_SML" localSheetId="1">#REF!</definedName>
    <definedName name="SEP08N_SML">#REF!</definedName>
    <definedName name="Start_column" localSheetId="8">#REF!</definedName>
    <definedName name="Start_column" localSheetId="19">#REF!</definedName>
    <definedName name="Start_column" localSheetId="6">#REF!</definedName>
    <definedName name="Start_column" localSheetId="0">#REF!</definedName>
    <definedName name="Start_column" localSheetId="3">#REF!</definedName>
    <definedName name="Start_column" localSheetId="1">#REF!</definedName>
    <definedName name="Start_column">#REF!</definedName>
    <definedName name="Start_Row" localSheetId="8">#REF!</definedName>
    <definedName name="Start_Row" localSheetId="19">#REF!</definedName>
    <definedName name="Start_Row" localSheetId="6">#REF!</definedName>
    <definedName name="Start_Row" localSheetId="0">#REF!</definedName>
    <definedName name="Start_Row" localSheetId="3">#REF!</definedName>
    <definedName name="Start_Row" localSheetId="1">#REF!</definedName>
    <definedName name="Start_Row">#REF!</definedName>
    <definedName name="Start_sheet" localSheetId="8">#REF!</definedName>
    <definedName name="Start_sheet" localSheetId="19">#REF!</definedName>
    <definedName name="Start_sheet" localSheetId="6">#REF!</definedName>
    <definedName name="Start_sheet" localSheetId="0">#REF!</definedName>
    <definedName name="Start_sheet" localSheetId="3">#REF!</definedName>
    <definedName name="Start_sheet" localSheetId="1">#REF!</definedName>
    <definedName name="Start_sheet">#REF!</definedName>
    <definedName name="Summary_Tables" localSheetId="10">[1]Table1!#REF!</definedName>
    <definedName name="Summary_Tables" localSheetId="8">[1]Table1!#REF!</definedName>
    <definedName name="Summary_Tables" localSheetId="6">[2]Table1!#REF!</definedName>
    <definedName name="Summary_Tables" localSheetId="0">[2]Table1!#REF!</definedName>
    <definedName name="Summary_Tables" localSheetId="9">[1]Table1!#REF!</definedName>
    <definedName name="Summary_Tables" localSheetId="4">[2]Table1!#REF!</definedName>
    <definedName name="Summary_Tables" localSheetId="3">[2]Table1!#REF!</definedName>
    <definedName name="Summary_Tables" localSheetId="11">[1]Table1!#REF!</definedName>
    <definedName name="Summary_Tables" localSheetId="1">[2]Table1!#REF!</definedName>
    <definedName name="Summary_Tables">[2]Table1!#REF!</definedName>
    <definedName name="Summary_Tables_10" localSheetId="10">#REF!</definedName>
    <definedName name="Summary_Tables_10" localSheetId="8">#REF!</definedName>
    <definedName name="Summary_Tables_10" localSheetId="6">#REF!</definedName>
    <definedName name="Summary_Tables_10" localSheetId="0">#REF!</definedName>
    <definedName name="Summary_Tables_10" localSheetId="9">#REF!</definedName>
    <definedName name="Summary_Tables_10" localSheetId="3">#REF!</definedName>
    <definedName name="Summary_Tables_10" localSheetId="11">#REF!</definedName>
    <definedName name="Summary_Tables_10" localSheetId="1">#REF!</definedName>
    <definedName name="Summary_Tables_10">#REF!</definedName>
    <definedName name="Summary_Tables_11" localSheetId="10">[1]Table2.1!#REF!</definedName>
    <definedName name="Summary_Tables_11" localSheetId="8">[1]Table2.1!#REF!</definedName>
    <definedName name="Summary_Tables_11" localSheetId="6">[2]Table2.1!#REF!</definedName>
    <definedName name="Summary_Tables_11" localSheetId="0">[2]Table2.1!#REF!</definedName>
    <definedName name="Summary_Tables_11" localSheetId="9">[1]Table2.1!#REF!</definedName>
    <definedName name="Summary_Tables_11" localSheetId="4">[2]Table2.1!#REF!</definedName>
    <definedName name="Summary_Tables_11" localSheetId="3">[2]Table2.1!#REF!</definedName>
    <definedName name="Summary_Tables_11" localSheetId="11">[1]Table2.1!#REF!</definedName>
    <definedName name="Summary_Tables_11" localSheetId="1">[2]Table2.1!#REF!</definedName>
    <definedName name="Summary_Tables_11">[2]Table2.1!#REF!</definedName>
    <definedName name="Summary_Tables_14" localSheetId="10">#REF!</definedName>
    <definedName name="Summary_Tables_14" localSheetId="8">#REF!</definedName>
    <definedName name="Summary_Tables_14" localSheetId="6">#REF!</definedName>
    <definedName name="Summary_Tables_14" localSheetId="0">#REF!</definedName>
    <definedName name="Summary_Tables_14" localSheetId="9">#REF!</definedName>
    <definedName name="Summary_Tables_14" localSheetId="3">#REF!</definedName>
    <definedName name="Summary_Tables_14" localSheetId="11">#REF!</definedName>
    <definedName name="Summary_Tables_14" localSheetId="1">#REF!</definedName>
    <definedName name="Summary_Tables_14">#REF!</definedName>
    <definedName name="Summary_Tables_15" localSheetId="10">#REF!</definedName>
    <definedName name="Summary_Tables_15" localSheetId="8">#REF!</definedName>
    <definedName name="Summary_Tables_15" localSheetId="6">#REF!</definedName>
    <definedName name="Summary_Tables_15" localSheetId="0">#REF!</definedName>
    <definedName name="Summary_Tables_15" localSheetId="9">#REF!</definedName>
    <definedName name="Summary_Tables_15" localSheetId="3">#REF!</definedName>
    <definedName name="Summary_Tables_15" localSheetId="11">#REF!</definedName>
    <definedName name="Summary_Tables_15" localSheetId="1">#REF!</definedName>
    <definedName name="Summary_Tables_15">#REF!</definedName>
    <definedName name="Summary_Tables_17" localSheetId="10">[1]Table3.7!#REF!</definedName>
    <definedName name="Summary_Tables_17" localSheetId="8">[1]Table3.7!#REF!</definedName>
    <definedName name="Summary_Tables_17" localSheetId="6">[2]Table3.7!#REF!</definedName>
    <definedName name="Summary_Tables_17" localSheetId="0">[2]Table3.7!#REF!</definedName>
    <definedName name="Summary_Tables_17" localSheetId="9">[1]Table3.7!#REF!</definedName>
    <definedName name="Summary_Tables_17" localSheetId="4">[2]Table3.7!#REF!</definedName>
    <definedName name="Summary_Tables_17" localSheetId="3">[2]Table3.7!#REF!</definedName>
    <definedName name="Summary_Tables_17" localSheetId="11">[1]Table3.7!#REF!</definedName>
    <definedName name="Summary_Tables_17" localSheetId="1">[2]Table3.7!#REF!</definedName>
    <definedName name="Summary_Tables_17">[2]Table3.7!#REF!</definedName>
    <definedName name="Summary_Tables_18" localSheetId="10">[1]Table3.6!#REF!</definedName>
    <definedName name="Summary_Tables_18" localSheetId="8">[1]Table3.6!#REF!</definedName>
    <definedName name="Summary_Tables_18" localSheetId="6">[2]Table3.6!#REF!</definedName>
    <definedName name="Summary_Tables_18" localSheetId="0">[2]Table3.6!#REF!</definedName>
    <definedName name="Summary_Tables_18" localSheetId="9">[1]Table3.6!#REF!</definedName>
    <definedName name="Summary_Tables_18" localSheetId="4">[2]Table3.6!#REF!</definedName>
    <definedName name="Summary_Tables_18" localSheetId="3">[2]Table3.6!#REF!</definedName>
    <definedName name="Summary_Tables_18" localSheetId="11">[1]Table3.6!#REF!</definedName>
    <definedName name="Summary_Tables_18" localSheetId="1">[2]Table3.6!#REF!</definedName>
    <definedName name="Summary_Tables_18">[2]Table3.6!#REF!</definedName>
    <definedName name="Summary_Tables_19" localSheetId="10">#REF!</definedName>
    <definedName name="Summary_Tables_19" localSheetId="8">#REF!</definedName>
    <definedName name="Summary_Tables_19" localSheetId="6">#REF!</definedName>
    <definedName name="Summary_Tables_19" localSheetId="0">#REF!</definedName>
    <definedName name="Summary_Tables_19" localSheetId="9">#REF!</definedName>
    <definedName name="Summary_Tables_19" localSheetId="3">#REF!</definedName>
    <definedName name="Summary_Tables_19" localSheetId="11">#REF!</definedName>
    <definedName name="Summary_Tables_19" localSheetId="1">#REF!</definedName>
    <definedName name="Summary_Tables_19">#REF!</definedName>
    <definedName name="Summary_Tables_2" localSheetId="10">[1]Table1!#REF!</definedName>
    <definedName name="Summary_Tables_2" localSheetId="8">[1]Table1!#REF!</definedName>
    <definedName name="Summary_Tables_2" localSheetId="6">[2]Table1!#REF!</definedName>
    <definedName name="Summary_Tables_2" localSheetId="0">[2]Table1!#REF!</definedName>
    <definedName name="Summary_Tables_2" localSheetId="9">[1]Table1!#REF!</definedName>
    <definedName name="Summary_Tables_2" localSheetId="4">[2]Table1!#REF!</definedName>
    <definedName name="Summary_Tables_2" localSheetId="3">[2]Table1!#REF!</definedName>
    <definedName name="Summary_Tables_2" localSheetId="11">[1]Table1!#REF!</definedName>
    <definedName name="Summary_Tables_2" localSheetId="1">[2]Table1!#REF!</definedName>
    <definedName name="Summary_Tables_2">[2]Table1!#REF!</definedName>
    <definedName name="Summary_Tables_20" localSheetId="10">[1]Table4!#REF!</definedName>
    <definedName name="Summary_Tables_20" localSheetId="8">[1]Table4!#REF!</definedName>
    <definedName name="Summary_Tables_20" localSheetId="6">[2]Table4!#REF!</definedName>
    <definedName name="Summary_Tables_20" localSheetId="0">[2]Table4!#REF!</definedName>
    <definedName name="Summary_Tables_20" localSheetId="9">[1]Table4!#REF!</definedName>
    <definedName name="Summary_Tables_20" localSheetId="4">[2]Table4!#REF!</definedName>
    <definedName name="Summary_Tables_20" localSheetId="3">[2]Table4!#REF!</definedName>
    <definedName name="Summary_Tables_20" localSheetId="11">[1]Table4!#REF!</definedName>
    <definedName name="Summary_Tables_20" localSheetId="1">[2]Table4!#REF!</definedName>
    <definedName name="Summary_Tables_20">[2]Table4!#REF!</definedName>
    <definedName name="Summary_Tables_24" localSheetId="10">[1]Table8!#REF!</definedName>
    <definedName name="Summary_Tables_24" localSheetId="8">[1]Table8!#REF!</definedName>
    <definedName name="Summary_Tables_24" localSheetId="6">[2]Table8!#REF!</definedName>
    <definedName name="Summary_Tables_24" localSheetId="0">[2]Table8!#REF!</definedName>
    <definedName name="Summary_Tables_24" localSheetId="9">[1]Table8!#REF!</definedName>
    <definedName name="Summary_Tables_24" localSheetId="4">[2]Table8!#REF!</definedName>
    <definedName name="Summary_Tables_24" localSheetId="3">[2]Table8!#REF!</definedName>
    <definedName name="Summary_Tables_24" localSheetId="11">[1]Table8!#REF!</definedName>
    <definedName name="Summary_Tables_24" localSheetId="1">[2]Table8!#REF!</definedName>
    <definedName name="Summary_Tables_24">[2]Table8!#REF!</definedName>
    <definedName name="Summary_Tables_25" localSheetId="10">[1]Table2.2!#REF!</definedName>
    <definedName name="Summary_Tables_25" localSheetId="8">[1]Table2.2!#REF!</definedName>
    <definedName name="Summary_Tables_25" localSheetId="6">[2]Table2.2!#REF!</definedName>
    <definedName name="Summary_Tables_25" localSheetId="0">[2]Table2.2!#REF!</definedName>
    <definedName name="Summary_Tables_25" localSheetId="9">[1]Table2.2!#REF!</definedName>
    <definedName name="Summary_Tables_25" localSheetId="4">[2]Table2.2!#REF!</definedName>
    <definedName name="Summary_Tables_25" localSheetId="3">[2]Table2.2!#REF!</definedName>
    <definedName name="Summary_Tables_25" localSheetId="11">[1]Table2.2!#REF!</definedName>
    <definedName name="Summary_Tables_25" localSheetId="1">[2]Table2.2!#REF!</definedName>
    <definedName name="Summary_Tables_25">[2]Table2.2!#REF!</definedName>
    <definedName name="Summary_Tables_26" localSheetId="10">[1]Table2.2!#REF!</definedName>
    <definedName name="Summary_Tables_26" localSheetId="8">[1]Table2.2!#REF!</definedName>
    <definedName name="Summary_Tables_26" localSheetId="6">[2]Table2.2!#REF!</definedName>
    <definedName name="Summary_Tables_26" localSheetId="0">[2]Table2.2!#REF!</definedName>
    <definedName name="Summary_Tables_26" localSheetId="9">[1]Table2.2!#REF!</definedName>
    <definedName name="Summary_Tables_26" localSheetId="4">[2]Table2.2!#REF!</definedName>
    <definedName name="Summary_Tables_26" localSheetId="3">[2]Table2.2!#REF!</definedName>
    <definedName name="Summary_Tables_26" localSheetId="11">[1]Table2.2!#REF!</definedName>
    <definedName name="Summary_Tables_26" localSheetId="1">[2]Table2.2!#REF!</definedName>
    <definedName name="Summary_Tables_26">[2]Table2.2!#REF!</definedName>
    <definedName name="Summary_Tables_27" localSheetId="10">#REF!</definedName>
    <definedName name="Summary_Tables_27" localSheetId="8">#REF!</definedName>
    <definedName name="Summary_Tables_27" localSheetId="6">#REF!</definedName>
    <definedName name="Summary_Tables_27" localSheetId="0">#REF!</definedName>
    <definedName name="Summary_Tables_27" localSheetId="9">#REF!</definedName>
    <definedName name="Summary_Tables_27" localSheetId="3">#REF!</definedName>
    <definedName name="Summary_Tables_27" localSheetId="11">#REF!</definedName>
    <definedName name="Summary_Tables_27" localSheetId="1">#REF!</definedName>
    <definedName name="Summary_Tables_27">#REF!</definedName>
    <definedName name="Summary_Tables_28" localSheetId="10">'[1]Table 2'!#REF!</definedName>
    <definedName name="Summary_Tables_28" localSheetId="8">'[1]Table 2'!#REF!</definedName>
    <definedName name="Summary_Tables_28" localSheetId="6">'[2]Table 2'!#REF!</definedName>
    <definedName name="Summary_Tables_28" localSheetId="0">'[2]Table 2'!#REF!</definedName>
    <definedName name="Summary_Tables_28" localSheetId="9">'[1]Table 2'!#REF!</definedName>
    <definedName name="Summary_Tables_28" localSheetId="4">'[2]Table 2'!#REF!</definedName>
    <definedName name="Summary_Tables_28" localSheetId="3">'[2]Table 2'!#REF!</definedName>
    <definedName name="Summary_Tables_28" localSheetId="11">'[1]Table 2'!#REF!</definedName>
    <definedName name="Summary_Tables_28" localSheetId="1">'[2]Table 2'!#REF!</definedName>
    <definedName name="Summary_Tables_28">'[2]Table 2'!#REF!</definedName>
    <definedName name="Summary_Tables_29" localSheetId="10">'[1]Table 2'!#REF!</definedName>
    <definedName name="Summary_Tables_29" localSheetId="8">'[1]Table 2'!#REF!</definedName>
    <definedName name="Summary_Tables_29" localSheetId="6">'[2]Table 2'!#REF!</definedName>
    <definedName name="Summary_Tables_29" localSheetId="0">'[2]Table 2'!#REF!</definedName>
    <definedName name="Summary_Tables_29" localSheetId="9">'[1]Table 2'!#REF!</definedName>
    <definedName name="Summary_Tables_29" localSheetId="4">'[2]Table 2'!#REF!</definedName>
    <definedName name="Summary_Tables_29" localSheetId="3">'[2]Table 2'!#REF!</definedName>
    <definedName name="Summary_Tables_29" localSheetId="11">'[1]Table 2'!#REF!</definedName>
    <definedName name="Summary_Tables_29" localSheetId="1">'[2]Table 2'!#REF!</definedName>
    <definedName name="Summary_Tables_29">'[2]Table 2'!#REF!</definedName>
    <definedName name="Summary_Tables_3" localSheetId="10">[4]Table2.2!#REF!</definedName>
    <definedName name="Summary_Tables_3" localSheetId="8">[4]Table2.2!#REF!</definedName>
    <definedName name="Summary_Tables_3" localSheetId="6">[4]Table2.2!#REF!</definedName>
    <definedName name="Summary_Tables_3" localSheetId="0">[4]Table2.2!#REF!</definedName>
    <definedName name="Summary_Tables_3" localSheetId="9">[4]Table2.2!#REF!</definedName>
    <definedName name="Summary_Tables_3" localSheetId="4">[4]Table2.2!#REF!</definedName>
    <definedName name="Summary_Tables_3" localSheetId="3">[4]Table2.2!#REF!</definedName>
    <definedName name="Summary_Tables_3" localSheetId="11">[4]Table2.2!#REF!</definedName>
    <definedName name="Summary_Tables_3" localSheetId="1">[4]Table2.2!#REF!</definedName>
    <definedName name="Summary_Tables_3">[4]Table2.2!#REF!</definedName>
    <definedName name="Summary_Tables_30" localSheetId="10">'[1]Table 2'!#REF!</definedName>
    <definedName name="Summary_Tables_30" localSheetId="8">'[1]Table 2'!#REF!</definedName>
    <definedName name="Summary_Tables_30" localSheetId="6">'[2]Table 2'!#REF!</definedName>
    <definedName name="Summary_Tables_30" localSheetId="0">'[2]Table 2'!#REF!</definedName>
    <definedName name="Summary_Tables_30" localSheetId="9">'[1]Table 2'!#REF!</definedName>
    <definedName name="Summary_Tables_30" localSheetId="4">'[2]Table 2'!#REF!</definedName>
    <definedName name="Summary_Tables_30" localSheetId="3">'[2]Table 2'!#REF!</definedName>
    <definedName name="Summary_Tables_30" localSheetId="11">'[1]Table 2'!#REF!</definedName>
    <definedName name="Summary_Tables_30" localSheetId="1">'[2]Table 2'!#REF!</definedName>
    <definedName name="Summary_Tables_30">'[2]Table 2'!#REF!</definedName>
    <definedName name="Summary_Tables_31" localSheetId="10">'[1]Table 2.3'!#REF!</definedName>
    <definedName name="Summary_Tables_31" localSheetId="8">'[1]Table 2.3'!#REF!</definedName>
    <definedName name="Summary_Tables_31" localSheetId="6">#REF!</definedName>
    <definedName name="Summary_Tables_31" localSheetId="0">#REF!</definedName>
    <definedName name="Summary_Tables_31" localSheetId="9">'[1]Table 2.3'!#REF!</definedName>
    <definedName name="Summary_Tables_31" localSheetId="3">#REF!</definedName>
    <definedName name="Summary_Tables_31" localSheetId="11">'[1]Table 2.3'!#REF!</definedName>
    <definedName name="Summary_Tables_31" localSheetId="1">#REF!</definedName>
    <definedName name="Summary_Tables_31">#REF!</definedName>
    <definedName name="Summary_Tables_32" localSheetId="10">'[1]Table 2.3'!#REF!</definedName>
    <definedName name="Summary_Tables_32" localSheetId="8">'[1]Table 2.3'!#REF!</definedName>
    <definedName name="Summary_Tables_32" localSheetId="6">#REF!</definedName>
    <definedName name="Summary_Tables_32" localSheetId="0">#REF!</definedName>
    <definedName name="Summary_Tables_32" localSheetId="9">'[1]Table 2.3'!#REF!</definedName>
    <definedName name="Summary_Tables_32" localSheetId="3">#REF!</definedName>
    <definedName name="Summary_Tables_32" localSheetId="11">'[1]Table 2.3'!#REF!</definedName>
    <definedName name="Summary_Tables_32" localSheetId="1">#REF!</definedName>
    <definedName name="Summary_Tables_32">#REF!</definedName>
    <definedName name="Summary_Tables_34" localSheetId="10">[1]Table3.8a!#REF!</definedName>
    <definedName name="Summary_Tables_34" localSheetId="8">[1]Table3.8a!#REF!</definedName>
    <definedName name="Summary_Tables_34" localSheetId="6">[2]Table3.8a!#REF!</definedName>
    <definedName name="Summary_Tables_34" localSheetId="0">[2]Table3.8a!#REF!</definedName>
    <definedName name="Summary_Tables_34" localSheetId="9">[1]Table3.8a!#REF!</definedName>
    <definedName name="Summary_Tables_34" localSheetId="4">[2]Table3.8a!#REF!</definedName>
    <definedName name="Summary_Tables_34" localSheetId="3">[2]Table3.8a!#REF!</definedName>
    <definedName name="Summary_Tables_34" localSheetId="11">[1]Table3.8a!#REF!</definedName>
    <definedName name="Summary_Tables_34" localSheetId="1">[2]Table3.8a!#REF!</definedName>
    <definedName name="Summary_Tables_34">[2]Table3.8a!#REF!</definedName>
    <definedName name="Summary_Tables_35" localSheetId="10">[1]Table3.8b!#REF!</definedName>
    <definedName name="Summary_Tables_35" localSheetId="8">[1]Table3.8b!#REF!</definedName>
    <definedName name="Summary_Tables_35" localSheetId="6">[2]Table3.8b!#REF!</definedName>
    <definedName name="Summary_Tables_35" localSheetId="0">[2]Table3.8b!#REF!</definedName>
    <definedName name="Summary_Tables_35" localSheetId="9">[1]Table3.8b!#REF!</definedName>
    <definedName name="Summary_Tables_35" localSheetId="4">[2]Table3.8b!#REF!</definedName>
    <definedName name="Summary_Tables_35" localSheetId="3">[2]Table3.8b!#REF!</definedName>
    <definedName name="Summary_Tables_35" localSheetId="11">[1]Table3.8b!#REF!</definedName>
    <definedName name="Summary_Tables_35" localSheetId="1">[2]Table3.8b!#REF!</definedName>
    <definedName name="Summary_Tables_35">[2]Table3.8b!#REF!</definedName>
    <definedName name="Summary_Tables_36" localSheetId="10">#REF!</definedName>
    <definedName name="Summary_Tables_36" localSheetId="8">#REF!</definedName>
    <definedName name="Summary_Tables_36" localSheetId="6">#REF!</definedName>
    <definedName name="Summary_Tables_36" localSheetId="0">#REF!</definedName>
    <definedName name="Summary_Tables_36" localSheetId="9">#REF!</definedName>
    <definedName name="Summary_Tables_36" localSheetId="3">#REF!</definedName>
    <definedName name="Summary_Tables_36" localSheetId="11">#REF!</definedName>
    <definedName name="Summary_Tables_36" localSheetId="1">#REF!</definedName>
    <definedName name="Summary_Tables_36">#REF!</definedName>
    <definedName name="Summary_Tables_37" localSheetId="10">[1]Table3.8c!#REF!</definedName>
    <definedName name="Summary_Tables_37" localSheetId="8">[1]Table3.8c!#REF!</definedName>
    <definedName name="Summary_Tables_37" localSheetId="6">[2]Table3.8c!#REF!</definedName>
    <definedName name="Summary_Tables_37" localSheetId="0">[2]Table3.8c!#REF!</definedName>
    <definedName name="Summary_Tables_37" localSheetId="9">[1]Table3.8c!#REF!</definedName>
    <definedName name="Summary_Tables_37" localSheetId="4">[2]Table3.8c!#REF!</definedName>
    <definedName name="Summary_Tables_37" localSheetId="3">[2]Table3.8c!#REF!</definedName>
    <definedName name="Summary_Tables_37" localSheetId="11">[1]Table3.8c!#REF!</definedName>
    <definedName name="Summary_Tables_37" localSheetId="1">[2]Table3.8c!#REF!</definedName>
    <definedName name="Summary_Tables_37">[2]Table3.8c!#REF!</definedName>
    <definedName name="Summary_Tables_38" localSheetId="10">[1]Table3.6!#REF!</definedName>
    <definedName name="Summary_Tables_38" localSheetId="8">[1]Table3.6!#REF!</definedName>
    <definedName name="Summary_Tables_38" localSheetId="6">[2]Table3.6!#REF!</definedName>
    <definedName name="Summary_Tables_38" localSheetId="0">[2]Table3.6!#REF!</definedName>
    <definedName name="Summary_Tables_38" localSheetId="9">[1]Table3.6!#REF!</definedName>
    <definedName name="Summary_Tables_38" localSheetId="4">[2]Table3.6!#REF!</definedName>
    <definedName name="Summary_Tables_38" localSheetId="3">[2]Table3.6!#REF!</definedName>
    <definedName name="Summary_Tables_38" localSheetId="11">[1]Table3.6!#REF!</definedName>
    <definedName name="Summary_Tables_38" localSheetId="1">[2]Table3.6!#REF!</definedName>
    <definedName name="Summary_Tables_38">[2]Table3.6!#REF!</definedName>
    <definedName name="Summary_Tables_4" localSheetId="10">[4]Table2.2!#REF!</definedName>
    <definedName name="Summary_Tables_4" localSheetId="8">[4]Table2.2!#REF!</definedName>
    <definedName name="Summary_Tables_4" localSheetId="6">[4]Table2.2!#REF!</definedName>
    <definedName name="Summary_Tables_4" localSheetId="0">[4]Table2.2!#REF!</definedName>
    <definedName name="Summary_Tables_4" localSheetId="9">[4]Table2.2!#REF!</definedName>
    <definedName name="Summary_Tables_4" localSheetId="4">[4]Table2.2!#REF!</definedName>
    <definedName name="Summary_Tables_4" localSheetId="3">[4]Table2.2!#REF!</definedName>
    <definedName name="Summary_Tables_4" localSheetId="11">[4]Table2.2!#REF!</definedName>
    <definedName name="Summary_Tables_4" localSheetId="1">[4]Table2.2!#REF!</definedName>
    <definedName name="Summary_Tables_4">[4]Table2.2!#REF!</definedName>
    <definedName name="Summary_Tables_44" localSheetId="10">[1]Table2.1!#REF!</definedName>
    <definedName name="Summary_Tables_44" localSheetId="8">[1]Table2.1!#REF!</definedName>
    <definedName name="Summary_Tables_44" localSheetId="6">[2]Table2.1!#REF!</definedName>
    <definedName name="Summary_Tables_44" localSheetId="0">[2]Table2.1!#REF!</definedName>
    <definedName name="Summary_Tables_44" localSheetId="9">[1]Table2.1!#REF!</definedName>
    <definedName name="Summary_Tables_44" localSheetId="4">[2]Table2.1!#REF!</definedName>
    <definedName name="Summary_Tables_44" localSheetId="3">[2]Table2.1!#REF!</definedName>
    <definedName name="Summary_Tables_44" localSheetId="11">[1]Table2.1!#REF!</definedName>
    <definedName name="Summary_Tables_44" localSheetId="1">[2]Table2.1!#REF!</definedName>
    <definedName name="Summary_Tables_44">[2]Table2.1!#REF!</definedName>
    <definedName name="Summary_Tables_45" localSheetId="10">[1]Table2.2!#REF!</definedName>
    <definedName name="Summary_Tables_45" localSheetId="8">[1]Table2.2!#REF!</definedName>
    <definedName name="Summary_Tables_45" localSheetId="6">[2]Table2.2!#REF!</definedName>
    <definedName name="Summary_Tables_45" localSheetId="0">[2]Table2.2!#REF!</definedName>
    <definedName name="Summary_Tables_45" localSheetId="9">[1]Table2.2!#REF!</definedName>
    <definedName name="Summary_Tables_45" localSheetId="4">[2]Table2.2!#REF!</definedName>
    <definedName name="Summary_Tables_45" localSheetId="3">[2]Table2.2!#REF!</definedName>
    <definedName name="Summary_Tables_45" localSheetId="11">[1]Table2.2!#REF!</definedName>
    <definedName name="Summary_Tables_45" localSheetId="1">[2]Table2.2!#REF!</definedName>
    <definedName name="Summary_Tables_45">[2]Table2.2!#REF!</definedName>
    <definedName name="Summary_Tables_46" localSheetId="10">[1]Table2.2!#REF!</definedName>
    <definedName name="Summary_Tables_46" localSheetId="8">[1]Table2.2!#REF!</definedName>
    <definedName name="Summary_Tables_46" localSheetId="6">[2]Table2.2!#REF!</definedName>
    <definedName name="Summary_Tables_46" localSheetId="0">[2]Table2.2!#REF!</definedName>
    <definedName name="Summary_Tables_46" localSheetId="9">[1]Table2.2!#REF!</definedName>
    <definedName name="Summary_Tables_46" localSheetId="4">[2]Table2.2!#REF!</definedName>
    <definedName name="Summary_Tables_46" localSheetId="3">[2]Table2.2!#REF!</definedName>
    <definedName name="Summary_Tables_46" localSheetId="11">[1]Table2.2!#REF!</definedName>
    <definedName name="Summary_Tables_46" localSheetId="1">[2]Table2.2!#REF!</definedName>
    <definedName name="Summary_Tables_46">[2]Table2.2!#REF!</definedName>
    <definedName name="Summary_Tables_5" localSheetId="10">[4]Table2.2!#REF!</definedName>
    <definedName name="Summary_Tables_5" localSheetId="8">[4]Table2.2!#REF!</definedName>
    <definedName name="Summary_Tables_5" localSheetId="6">[4]Table2.2!#REF!</definedName>
    <definedName name="Summary_Tables_5" localSheetId="0">[4]Table2.2!#REF!</definedName>
    <definedName name="Summary_Tables_5" localSheetId="9">[4]Table2.2!#REF!</definedName>
    <definedName name="Summary_Tables_5" localSheetId="4">[4]Table2.2!#REF!</definedName>
    <definedName name="Summary_Tables_5" localSheetId="3">[4]Table2.2!#REF!</definedName>
    <definedName name="Summary_Tables_5" localSheetId="11">[4]Table2.2!#REF!</definedName>
    <definedName name="Summary_Tables_5" localSheetId="1">[4]Table2.2!#REF!</definedName>
    <definedName name="Summary_Tables_5">[4]Table2.2!#REF!</definedName>
    <definedName name="Summary_Tables_6" localSheetId="8">'employment in the 4th quarter'!$A$1:$M$16</definedName>
    <definedName name="Summary_Tables_6" localSheetId="9">'mfg empl comp rest of economy'!$A$1:$M$8</definedName>
    <definedName name="Z_B5B3C281_3E7C_11D3_BF6D_444553540000_.wvu.Cols" localSheetId="10" hidden="1">#REF!,#REF!,#REF!,#REF!</definedName>
    <definedName name="Z_B5B3C281_3E7C_11D3_BF6D_444553540000_.wvu.Cols" localSheetId="8" hidden="1">#REF!,#REF!,#REF!,#REF!</definedName>
    <definedName name="Z_B5B3C281_3E7C_11D3_BF6D_444553540000_.wvu.Cols" localSheetId="19" hidden="1">#REF!,#REF!,#REF!,#REF!</definedName>
    <definedName name="Z_B5B3C281_3E7C_11D3_BF6D_444553540000_.wvu.Cols" localSheetId="6" hidden="1">#REF!,#REF!,#REF!,#REF!</definedName>
    <definedName name="Z_B5B3C281_3E7C_11D3_BF6D_444553540000_.wvu.Cols" localSheetId="0" hidden="1">#REF!,#REF!,#REF!,#REF!</definedName>
    <definedName name="Z_B5B3C281_3E7C_11D3_BF6D_444553540000_.wvu.Cols" localSheetId="4" hidden="1">#REF!,#REF!,#REF!,#REF!</definedName>
    <definedName name="Z_B5B3C281_3E7C_11D3_BF6D_444553540000_.wvu.Cols" localSheetId="3" hidden="1">#REF!,#REF!,#REF!,#REF!</definedName>
    <definedName name="Z_B5B3C281_3E7C_11D3_BF6D_444553540000_.wvu.Cols" localSheetId="11" hidden="1">#REF!,#REF!,#REF!,#REF!</definedName>
    <definedName name="Z_B5B3C281_3E7C_11D3_BF6D_444553540000_.wvu.Cols" localSheetId="1" hidden="1">#REF!,#REF!,#REF!,#REF!</definedName>
    <definedName name="Z_B5B3C281_3E7C_11D3_BF6D_444553540000_.wvu.Cols" hidden="1">#REF!,#REF!,#REF!,#REF!</definedName>
    <definedName name="Z_B5B3C281_3E7C_11D3_BF6D_444553540000_.wvu.PrintArea" localSheetId="8" hidden="1">#REF!</definedName>
    <definedName name="Z_B5B3C281_3E7C_11D3_BF6D_444553540000_.wvu.PrintArea" localSheetId="19" hidden="1">#REF!</definedName>
    <definedName name="Z_B5B3C281_3E7C_11D3_BF6D_444553540000_.wvu.PrintArea" localSheetId="6" hidden="1">#REF!</definedName>
    <definedName name="Z_B5B3C281_3E7C_11D3_BF6D_444553540000_.wvu.PrintArea" localSheetId="0" hidden="1">#REF!</definedName>
    <definedName name="Z_B5B3C281_3E7C_11D3_BF6D_444553540000_.wvu.PrintArea" localSheetId="3" hidden="1">#REF!</definedName>
    <definedName name="Z_B5B3C281_3E7C_11D3_BF6D_444553540000_.wvu.PrintArea" localSheetId="1" hidden="1">#REF!</definedName>
    <definedName name="Z_B5B3C281_3E7C_11D3_BF6D_444553540000_.wvu.PrintArea" hidden="1">#REF!</definedName>
    <definedName name="Z_B5B3C281_3E7C_11D3_BF6D_444553540000_.wvu.Rows" localSheetId="8" hidden="1">#REF!</definedName>
    <definedName name="Z_B5B3C281_3E7C_11D3_BF6D_444553540000_.wvu.Rows" localSheetId="19" hidden="1">#REF!</definedName>
    <definedName name="Z_B5B3C281_3E7C_11D3_BF6D_444553540000_.wvu.Rows" localSheetId="6" hidden="1">#REF!</definedName>
    <definedName name="Z_B5B3C281_3E7C_11D3_BF6D_444553540000_.wvu.Rows" localSheetId="0" hidden="1">#REF!</definedName>
    <definedName name="Z_B5B3C281_3E7C_11D3_BF6D_444553540000_.wvu.Rows" localSheetId="3" hidden="1">#REF!</definedName>
    <definedName name="Z_B5B3C281_3E7C_11D3_BF6D_444553540000_.wvu.Rows" localSheetId="1" hidden="1">#REF!</definedName>
    <definedName name="Z_B5B3C281_3E7C_11D3_BF6D_444553540000_.wvu.Rows" hidden="1">#REF!</definedName>
  </definedNames>
  <calcPr calcId="145621"/>
</workbook>
</file>

<file path=xl/calcChain.xml><?xml version="1.0" encoding="utf-8"?>
<calcChain xmlns="http://schemas.openxmlformats.org/spreadsheetml/2006/main">
  <c r="P32" i="40" l="1"/>
  <c r="O32" i="40"/>
  <c r="N32" i="40"/>
  <c r="M32" i="40"/>
  <c r="L32" i="40"/>
  <c r="K32" i="40"/>
  <c r="J32" i="40"/>
  <c r="I32" i="40"/>
  <c r="H32" i="40"/>
  <c r="G32" i="40"/>
  <c r="F32" i="40"/>
  <c r="E32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B4" i="39"/>
  <c r="C4" i="39"/>
  <c r="D4" i="39"/>
  <c r="E4" i="39"/>
  <c r="F4" i="39"/>
  <c r="B5" i="39"/>
  <c r="C5" i="39"/>
  <c r="D5" i="39"/>
  <c r="E5" i="39"/>
  <c r="F5" i="39"/>
  <c r="B6" i="39"/>
  <c r="C6" i="39"/>
  <c r="D6" i="39"/>
  <c r="E6" i="39"/>
  <c r="F6" i="39"/>
  <c r="B7" i="39"/>
  <c r="C7" i="39"/>
  <c r="D7" i="39"/>
  <c r="E7" i="39"/>
  <c r="F7" i="39"/>
  <c r="B8" i="39"/>
  <c r="C8" i="39"/>
  <c r="D8" i="39"/>
  <c r="E8" i="39"/>
  <c r="F8" i="39"/>
  <c r="B9" i="39"/>
  <c r="C9" i="39"/>
  <c r="D9" i="39"/>
  <c r="E9" i="39"/>
  <c r="F9" i="39"/>
  <c r="B10" i="39"/>
  <c r="C10" i="39"/>
  <c r="D10" i="39"/>
  <c r="E10" i="39"/>
  <c r="F10" i="39"/>
  <c r="B11" i="39"/>
  <c r="C11" i="39"/>
  <c r="D11" i="39"/>
  <c r="E11" i="39"/>
  <c r="F11" i="39"/>
  <c r="B12" i="39"/>
  <c r="C12" i="39"/>
  <c r="D12" i="39"/>
  <c r="E12" i="39"/>
  <c r="F12" i="39"/>
  <c r="B13" i="39"/>
  <c r="C13" i="39"/>
  <c r="D13" i="39"/>
  <c r="E13" i="39"/>
  <c r="F13" i="39"/>
  <c r="B14" i="39"/>
  <c r="C14" i="39"/>
  <c r="D14" i="39"/>
  <c r="E14" i="39"/>
  <c r="F14" i="39"/>
  <c r="B15" i="39"/>
  <c r="C15" i="39"/>
  <c r="D15" i="39"/>
  <c r="E15" i="39"/>
  <c r="F15" i="39"/>
  <c r="B16" i="39"/>
  <c r="C16" i="39"/>
  <c r="D16" i="39"/>
  <c r="E16" i="39"/>
  <c r="F16" i="39"/>
  <c r="B17" i="39"/>
  <c r="C17" i="39"/>
  <c r="D17" i="39"/>
  <c r="E17" i="39"/>
  <c r="F17" i="39"/>
  <c r="B18" i="39"/>
  <c r="C18" i="39"/>
  <c r="D18" i="39"/>
  <c r="E18" i="39"/>
  <c r="F18" i="39"/>
  <c r="B19" i="39"/>
  <c r="C19" i="39"/>
  <c r="D19" i="39"/>
  <c r="E19" i="39"/>
  <c r="F19" i="39"/>
  <c r="B20" i="39"/>
  <c r="C20" i="39"/>
  <c r="D20" i="39"/>
  <c r="E20" i="39"/>
  <c r="F20" i="39"/>
  <c r="B21" i="39"/>
  <c r="C21" i="39"/>
  <c r="D21" i="39"/>
  <c r="E21" i="39"/>
  <c r="F21" i="39"/>
  <c r="B22" i="39"/>
  <c r="C22" i="39"/>
  <c r="D22" i="39"/>
  <c r="E22" i="39"/>
  <c r="F22" i="39"/>
  <c r="B23" i="39"/>
  <c r="C23" i="39"/>
  <c r="D23" i="39"/>
  <c r="E23" i="39"/>
  <c r="F23" i="39"/>
  <c r="B24" i="39"/>
  <c r="C24" i="39"/>
  <c r="D24" i="39"/>
  <c r="E24" i="39"/>
  <c r="F24" i="39"/>
  <c r="B25" i="39"/>
  <c r="C25" i="39"/>
  <c r="D25" i="39"/>
  <c r="E25" i="39"/>
  <c r="F25" i="39"/>
  <c r="B26" i="39"/>
  <c r="C26" i="39"/>
  <c r="D26" i="39"/>
  <c r="E26" i="39"/>
  <c r="F26" i="39"/>
  <c r="K10" i="38"/>
  <c r="J10" i="38"/>
  <c r="I10" i="38"/>
  <c r="K9" i="38"/>
  <c r="J9" i="38"/>
  <c r="I9" i="38"/>
  <c r="K8" i="38"/>
  <c r="J8" i="38"/>
  <c r="I8" i="38"/>
  <c r="K7" i="38"/>
  <c r="J7" i="38"/>
  <c r="I7" i="38"/>
  <c r="K6" i="38"/>
  <c r="J6" i="38"/>
  <c r="I6" i="38"/>
  <c r="G22" i="36"/>
  <c r="F22" i="36"/>
  <c r="E22" i="36"/>
  <c r="G21" i="36"/>
  <c r="F21" i="36"/>
  <c r="E21" i="36"/>
  <c r="G20" i="36"/>
  <c r="F20" i="36"/>
  <c r="E20" i="36"/>
  <c r="F17" i="36"/>
  <c r="E17" i="36"/>
  <c r="F16" i="36"/>
  <c r="E16" i="36"/>
  <c r="F15" i="36"/>
  <c r="E15" i="36"/>
  <c r="F14" i="36"/>
  <c r="E14" i="36"/>
  <c r="F13" i="36"/>
  <c r="E13" i="36"/>
  <c r="F12" i="36"/>
  <c r="E12" i="36"/>
  <c r="F11" i="36"/>
  <c r="E11" i="36"/>
  <c r="F10" i="36"/>
  <c r="E10" i="36"/>
  <c r="F9" i="36"/>
  <c r="E9" i="36"/>
  <c r="F8" i="36"/>
  <c r="E8" i="36"/>
  <c r="Q31" i="30"/>
  <c r="R31" i="30"/>
  <c r="S31" i="30"/>
  <c r="K31" i="30"/>
  <c r="L31" i="30"/>
  <c r="M31" i="30"/>
  <c r="Q30" i="30"/>
  <c r="R30" i="30"/>
  <c r="S30" i="30"/>
  <c r="K30" i="30"/>
  <c r="L30" i="30"/>
  <c r="M30" i="30"/>
  <c r="Q29" i="30"/>
  <c r="R29" i="30"/>
  <c r="S29" i="30"/>
  <c r="K29" i="30"/>
  <c r="L29" i="30"/>
  <c r="M29" i="30"/>
  <c r="Q28" i="30"/>
  <c r="R28" i="30"/>
  <c r="S28" i="30"/>
  <c r="K28" i="30"/>
  <c r="L28" i="30"/>
  <c r="M28" i="30"/>
  <c r="Q27" i="30"/>
  <c r="R27" i="30"/>
  <c r="S27" i="30"/>
  <c r="K27" i="30"/>
  <c r="L27" i="30"/>
  <c r="M27" i="30"/>
  <c r="Q26" i="30"/>
  <c r="R26" i="30"/>
  <c r="S26" i="30"/>
  <c r="K26" i="30"/>
  <c r="L26" i="30"/>
  <c r="M26" i="30"/>
  <c r="Q25" i="30"/>
  <c r="R25" i="30"/>
  <c r="S25" i="30"/>
  <c r="K25" i="30"/>
  <c r="L25" i="30"/>
  <c r="M25" i="30"/>
  <c r="Q24" i="30"/>
  <c r="R24" i="30"/>
  <c r="S24" i="30"/>
  <c r="K24" i="30"/>
  <c r="L24" i="30"/>
  <c r="M24" i="30"/>
  <c r="Q23" i="30"/>
  <c r="R23" i="30"/>
  <c r="S23" i="30"/>
  <c r="K23" i="30"/>
  <c r="L23" i="30"/>
  <c r="M23" i="30"/>
  <c r="Q22" i="30"/>
  <c r="R22" i="30"/>
  <c r="S22" i="30"/>
  <c r="K22" i="30"/>
  <c r="L22" i="30"/>
  <c r="M22" i="30"/>
  <c r="Q21" i="30"/>
  <c r="R21" i="30"/>
  <c r="S21" i="30"/>
  <c r="K21" i="30"/>
  <c r="L21" i="30"/>
  <c r="M21" i="30"/>
  <c r="Q20" i="30"/>
  <c r="R20" i="30"/>
  <c r="S20" i="30"/>
  <c r="K20" i="30"/>
  <c r="L20" i="30"/>
  <c r="M20" i="30"/>
  <c r="Q19" i="30"/>
  <c r="R19" i="30"/>
  <c r="S19" i="30"/>
  <c r="K19" i="30"/>
  <c r="L19" i="30"/>
  <c r="M19" i="30"/>
  <c r="Q18" i="30"/>
  <c r="R18" i="30"/>
  <c r="S18" i="30"/>
  <c r="K18" i="30"/>
  <c r="L18" i="30"/>
  <c r="M18" i="30"/>
  <c r="Q17" i="30"/>
  <c r="R17" i="30"/>
  <c r="S17" i="30"/>
  <c r="K17" i="30"/>
  <c r="L17" i="30"/>
  <c r="M17" i="30"/>
  <c r="Q16" i="30"/>
  <c r="R16" i="30"/>
  <c r="S16" i="30"/>
  <c r="K16" i="30"/>
  <c r="L16" i="30"/>
  <c r="M16" i="30"/>
  <c r="Q15" i="30"/>
  <c r="R15" i="30"/>
  <c r="S15" i="30"/>
  <c r="K15" i="30"/>
  <c r="L15" i="30"/>
  <c r="M15" i="30"/>
  <c r="Q14" i="30"/>
  <c r="R14" i="30"/>
  <c r="S14" i="30"/>
  <c r="K14" i="30"/>
  <c r="L14" i="30"/>
  <c r="M14" i="30"/>
  <c r="Q13" i="30"/>
  <c r="R13" i="30"/>
  <c r="S13" i="30"/>
  <c r="K13" i="30"/>
  <c r="L13" i="30"/>
  <c r="M13" i="30"/>
  <c r="Q12" i="30"/>
  <c r="R12" i="30"/>
  <c r="S12" i="30"/>
  <c r="K12" i="30"/>
  <c r="L12" i="30"/>
  <c r="M12" i="30"/>
  <c r="Q11" i="30"/>
  <c r="R11" i="30"/>
  <c r="S11" i="30"/>
  <c r="K11" i="30"/>
  <c r="L11" i="30"/>
  <c r="M11" i="30"/>
  <c r="Q10" i="30"/>
  <c r="R10" i="30"/>
  <c r="S10" i="30"/>
  <c r="K10" i="30"/>
  <c r="L10" i="30"/>
  <c r="M10" i="30"/>
  <c r="Q9" i="30"/>
  <c r="R9" i="30"/>
  <c r="S9" i="30"/>
  <c r="K9" i="30"/>
  <c r="L9" i="30"/>
  <c r="M9" i="30"/>
  <c r="Q8" i="30"/>
  <c r="R8" i="30"/>
  <c r="S8" i="30"/>
  <c r="K8" i="30"/>
  <c r="L8" i="30"/>
  <c r="M8" i="30"/>
  <c r="Q7" i="30"/>
  <c r="R7" i="30"/>
  <c r="S7" i="30"/>
  <c r="K7" i="30"/>
  <c r="L7" i="30"/>
  <c r="M7" i="30"/>
  <c r="Q6" i="30"/>
  <c r="R6" i="30"/>
  <c r="S6" i="30"/>
  <c r="K6" i="30"/>
  <c r="L6" i="30"/>
  <c r="M6" i="30"/>
  <c r="Q5" i="30"/>
  <c r="R5" i="30"/>
  <c r="S5" i="30"/>
  <c r="K5" i="30"/>
  <c r="L5" i="30"/>
  <c r="M5" i="30"/>
  <c r="Q4" i="30"/>
  <c r="R4" i="30"/>
  <c r="S4" i="30"/>
  <c r="K4" i="30"/>
  <c r="L4" i="30"/>
  <c r="M4" i="30"/>
  <c r="E17" i="27"/>
  <c r="E16" i="27"/>
  <c r="E15" i="27"/>
  <c r="E12" i="27"/>
  <c r="E11" i="27"/>
  <c r="E10" i="27"/>
  <c r="L7" i="27"/>
  <c r="K7" i="27"/>
  <c r="J7" i="27"/>
  <c r="I7" i="27"/>
  <c r="H7" i="27"/>
  <c r="G7" i="27"/>
  <c r="E7" i="27"/>
  <c r="D7" i="27"/>
  <c r="C7" i="27"/>
  <c r="B7" i="27"/>
  <c r="L6" i="27"/>
  <c r="K6" i="27"/>
  <c r="J6" i="27"/>
  <c r="I6" i="27"/>
  <c r="H6" i="27"/>
  <c r="G6" i="27"/>
  <c r="E6" i="27"/>
  <c r="D6" i="27"/>
  <c r="C6" i="27"/>
  <c r="B6" i="27"/>
  <c r="L5" i="27"/>
  <c r="K5" i="27"/>
  <c r="J5" i="27"/>
  <c r="I5" i="27"/>
  <c r="H5" i="27"/>
  <c r="G5" i="27"/>
  <c r="E5" i="27"/>
  <c r="D5" i="27"/>
  <c r="C5" i="27"/>
  <c r="B5" i="27"/>
  <c r="C4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D90" i="25"/>
  <c r="E90" i="25"/>
  <c r="C90" i="25"/>
  <c r="E89" i="25"/>
  <c r="D87" i="25"/>
  <c r="D5" i="25"/>
  <c r="C87" i="25"/>
  <c r="C5" i="25"/>
  <c r="D77" i="25"/>
  <c r="D89" i="25"/>
  <c r="C77" i="25"/>
  <c r="C89" i="25"/>
  <c r="E88" i="25"/>
  <c r="E87" i="25"/>
  <c r="E86" i="25"/>
  <c r="D86" i="25"/>
  <c r="C86" i="25"/>
  <c r="E85" i="25"/>
  <c r="D85" i="25"/>
  <c r="C85" i="25"/>
  <c r="E84" i="25"/>
  <c r="D84" i="25"/>
  <c r="C84" i="25"/>
  <c r="E83" i="25"/>
  <c r="D83" i="25"/>
  <c r="C83" i="25"/>
  <c r="E82" i="25"/>
  <c r="D82" i="25"/>
  <c r="C82" i="25"/>
  <c r="E81" i="25"/>
  <c r="D81" i="25"/>
  <c r="C81" i="25"/>
  <c r="E80" i="25"/>
  <c r="D80" i="25"/>
  <c r="C80" i="25"/>
  <c r="E79" i="25"/>
  <c r="D79" i="25"/>
  <c r="C79" i="25"/>
  <c r="E78" i="25"/>
  <c r="D78" i="25"/>
  <c r="C78" i="25"/>
  <c r="E77" i="25"/>
  <c r="E76" i="25"/>
  <c r="D76" i="25"/>
  <c r="C76" i="25"/>
  <c r="E75" i="25"/>
  <c r="D75" i="25"/>
  <c r="C75" i="25"/>
  <c r="E74" i="25"/>
  <c r="D74" i="25"/>
  <c r="C74" i="25"/>
  <c r="E73" i="25"/>
  <c r="D73" i="25"/>
  <c r="C73" i="25"/>
  <c r="E72" i="25"/>
  <c r="D72" i="25"/>
  <c r="C72" i="25"/>
  <c r="E71" i="25"/>
  <c r="D71" i="25"/>
  <c r="C71" i="25"/>
  <c r="E70" i="25"/>
  <c r="D70" i="25"/>
  <c r="C70" i="25"/>
  <c r="E69" i="25"/>
  <c r="D69" i="25"/>
  <c r="C69" i="25"/>
  <c r="E68" i="25"/>
  <c r="D68" i="25"/>
  <c r="C68" i="25"/>
  <c r="E67" i="25"/>
  <c r="D67" i="25"/>
  <c r="C67" i="25"/>
  <c r="E66" i="25"/>
  <c r="D66" i="25"/>
  <c r="C66" i="25"/>
  <c r="E65" i="25"/>
  <c r="D65" i="25"/>
  <c r="C65" i="25"/>
  <c r="E64" i="25"/>
  <c r="D64" i="25"/>
  <c r="C64" i="25"/>
  <c r="E63" i="25"/>
  <c r="D63" i="25"/>
  <c r="C63" i="25"/>
  <c r="E62" i="25"/>
  <c r="D62" i="25"/>
  <c r="C62" i="25"/>
  <c r="E61" i="25"/>
  <c r="D61" i="25"/>
  <c r="C61" i="25"/>
  <c r="E60" i="25"/>
  <c r="D60" i="25"/>
  <c r="C60" i="25"/>
  <c r="E59" i="25"/>
  <c r="D59" i="25"/>
  <c r="C59" i="25"/>
  <c r="E58" i="25"/>
  <c r="D58" i="25"/>
  <c r="C58" i="25"/>
  <c r="E57" i="25"/>
  <c r="D57" i="25"/>
  <c r="C57" i="25"/>
  <c r="E56" i="25"/>
  <c r="D56" i="25"/>
  <c r="C56" i="25"/>
  <c r="E55" i="25"/>
  <c r="D55" i="25"/>
  <c r="C55" i="25"/>
  <c r="E54" i="25"/>
  <c r="D54" i="25"/>
  <c r="C54" i="25"/>
  <c r="E53" i="25"/>
  <c r="D53" i="25"/>
  <c r="C53" i="25"/>
  <c r="E52" i="25"/>
  <c r="D52" i="25"/>
  <c r="C52" i="25"/>
  <c r="E51" i="25"/>
  <c r="D51" i="25"/>
  <c r="C51" i="25"/>
  <c r="E50" i="25"/>
  <c r="D50" i="25"/>
  <c r="C50" i="25"/>
  <c r="E49" i="25"/>
  <c r="D49" i="25"/>
  <c r="C49" i="25"/>
  <c r="E48" i="25"/>
  <c r="D48" i="25"/>
  <c r="C48" i="25"/>
  <c r="E47" i="25"/>
  <c r="D47" i="25"/>
  <c r="C47" i="25"/>
  <c r="E46" i="25"/>
  <c r="D46" i="25"/>
  <c r="C46" i="25"/>
  <c r="E45" i="25"/>
  <c r="D45" i="25"/>
  <c r="C45" i="25"/>
  <c r="E44" i="25"/>
  <c r="D44" i="25"/>
  <c r="C44" i="25"/>
  <c r="E43" i="25"/>
  <c r="D43" i="25"/>
  <c r="C43" i="25"/>
  <c r="E42" i="25"/>
  <c r="D42" i="25"/>
  <c r="C42" i="25"/>
  <c r="E41" i="25"/>
  <c r="D41" i="25"/>
  <c r="C41" i="25"/>
  <c r="E40" i="25"/>
  <c r="D40" i="25"/>
  <c r="C40" i="25"/>
  <c r="E39" i="25"/>
  <c r="D39" i="25"/>
  <c r="C39" i="25"/>
  <c r="E38" i="25"/>
  <c r="D38" i="25"/>
  <c r="C38" i="25"/>
  <c r="E37" i="25"/>
  <c r="D37" i="25"/>
  <c r="C37" i="25"/>
  <c r="E36" i="25"/>
  <c r="D36" i="25"/>
  <c r="C36" i="25"/>
  <c r="E35" i="25"/>
  <c r="D35" i="25"/>
  <c r="C35" i="25"/>
  <c r="E34" i="25"/>
  <c r="D34" i="25"/>
  <c r="C34" i="25"/>
  <c r="E33" i="25"/>
  <c r="D33" i="25"/>
  <c r="C33" i="25"/>
  <c r="E32" i="25"/>
  <c r="D32" i="25"/>
  <c r="C32" i="25"/>
  <c r="E31" i="25"/>
  <c r="D31" i="25"/>
  <c r="C31" i="25"/>
  <c r="E30" i="25"/>
  <c r="D30" i="25"/>
  <c r="C30" i="25"/>
  <c r="E29" i="25"/>
  <c r="D29" i="25"/>
  <c r="C29" i="25"/>
  <c r="E28" i="25"/>
  <c r="D28" i="25"/>
  <c r="C28" i="25"/>
  <c r="E27" i="25"/>
  <c r="D27" i="25"/>
  <c r="C27" i="25"/>
  <c r="E26" i="25"/>
  <c r="D26" i="25"/>
  <c r="C26" i="25"/>
  <c r="E25" i="25"/>
  <c r="D25" i="25"/>
  <c r="C25" i="25"/>
  <c r="E24" i="25"/>
  <c r="D24" i="25"/>
  <c r="C24" i="25"/>
  <c r="E23" i="25"/>
  <c r="D23" i="25"/>
  <c r="C23" i="25"/>
  <c r="E22" i="25"/>
  <c r="D22" i="25"/>
  <c r="C22" i="25"/>
  <c r="E21" i="25"/>
  <c r="D21" i="25"/>
  <c r="C21" i="25"/>
  <c r="E20" i="25"/>
  <c r="D20" i="25"/>
  <c r="C20" i="25"/>
  <c r="E19" i="25"/>
  <c r="D19" i="25"/>
  <c r="C19" i="25"/>
  <c r="E18" i="25"/>
  <c r="D18" i="25"/>
  <c r="C18" i="25"/>
  <c r="E17" i="25"/>
  <c r="D17" i="25"/>
  <c r="C17" i="25"/>
  <c r="E16" i="25"/>
  <c r="D16" i="25"/>
  <c r="C16" i="25"/>
  <c r="E15" i="25"/>
  <c r="D15" i="25"/>
  <c r="C15" i="25"/>
  <c r="E14" i="25"/>
  <c r="D14" i="25"/>
  <c r="C14" i="25"/>
  <c r="E13" i="25"/>
  <c r="D13" i="25"/>
  <c r="C13" i="25"/>
  <c r="E12" i="25"/>
  <c r="D12" i="25"/>
  <c r="C12" i="25"/>
  <c r="E11" i="25"/>
  <c r="D11" i="25"/>
  <c r="C11" i="25"/>
  <c r="E10" i="25"/>
  <c r="D10" i="25"/>
  <c r="C10" i="25"/>
  <c r="E9" i="25"/>
  <c r="D9" i="25"/>
  <c r="C9" i="25"/>
  <c r="E8" i="25"/>
  <c r="D8" i="25"/>
  <c r="C8" i="25"/>
  <c r="E7" i="25"/>
  <c r="D7" i="25"/>
  <c r="C7" i="25"/>
  <c r="E6" i="25"/>
  <c r="D6" i="25"/>
  <c r="C6" i="25"/>
  <c r="E5" i="25"/>
  <c r="F17" i="14"/>
  <c r="F16" i="14"/>
  <c r="F15" i="14"/>
  <c r="F14" i="14"/>
  <c r="F13" i="14"/>
  <c r="E17" i="14"/>
  <c r="E16" i="14"/>
  <c r="E15" i="14"/>
  <c r="E14" i="14"/>
  <c r="E13" i="14"/>
  <c r="D22" i="21"/>
  <c r="C22" i="21"/>
  <c r="B22" i="21"/>
  <c r="D21" i="21"/>
  <c r="C21" i="21"/>
  <c r="B21" i="21"/>
  <c r="D20" i="21"/>
  <c r="C20" i="21"/>
  <c r="B20" i="21"/>
  <c r="D19" i="21"/>
  <c r="C19" i="21"/>
  <c r="B19" i="21"/>
  <c r="D18" i="21"/>
  <c r="C18" i="21"/>
  <c r="B18" i="21"/>
  <c r="D17" i="21"/>
  <c r="C17" i="21"/>
  <c r="B17" i="21"/>
  <c r="D16" i="21"/>
  <c r="C16" i="21"/>
  <c r="B16" i="21"/>
  <c r="D13" i="21"/>
  <c r="C13" i="21"/>
  <c r="B13" i="21"/>
  <c r="D12" i="21"/>
  <c r="C12" i="21"/>
  <c r="B12" i="21"/>
  <c r="D11" i="21"/>
  <c r="C11" i="21"/>
  <c r="B11" i="21"/>
  <c r="D10" i="21"/>
  <c r="C10" i="21"/>
  <c r="B10" i="21"/>
  <c r="J9" i="21"/>
  <c r="D9" i="21"/>
  <c r="I9" i="21"/>
  <c r="C9" i="21"/>
  <c r="H9" i="21"/>
  <c r="G9" i="21"/>
  <c r="F9" i="21"/>
  <c r="E9" i="21"/>
  <c r="B9" i="21"/>
  <c r="D8" i="21"/>
  <c r="C8" i="21"/>
  <c r="B8" i="21"/>
  <c r="D7" i="21"/>
  <c r="C7" i="21"/>
  <c r="B7" i="21"/>
  <c r="D6" i="21"/>
  <c r="C6" i="21"/>
  <c r="B6" i="21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1" i="17"/>
  <c r="C11" i="17"/>
  <c r="B11" i="17"/>
  <c r="J10" i="17"/>
  <c r="D10" i="17"/>
  <c r="I10" i="17"/>
  <c r="H10" i="17"/>
  <c r="G10" i="17"/>
  <c r="F10" i="17"/>
  <c r="E10" i="17"/>
  <c r="C10" i="17"/>
  <c r="B10" i="17"/>
  <c r="D9" i="17"/>
  <c r="C9" i="17"/>
  <c r="B9" i="17"/>
  <c r="D8" i="17"/>
  <c r="C8" i="17"/>
  <c r="B8" i="17"/>
  <c r="D7" i="17"/>
  <c r="C7" i="17"/>
  <c r="B7" i="17"/>
  <c r="D6" i="17"/>
  <c r="C6" i="17"/>
  <c r="B6" i="17"/>
  <c r="G15" i="16"/>
  <c r="H15" i="16"/>
  <c r="F15" i="16"/>
  <c r="E15" i="16"/>
  <c r="D15" i="16"/>
  <c r="C15" i="16"/>
  <c r="B15" i="16"/>
  <c r="G14" i="16"/>
  <c r="F14" i="16"/>
  <c r="E14" i="16"/>
  <c r="D14" i="16"/>
  <c r="C14" i="16"/>
  <c r="B14" i="16"/>
  <c r="H13" i="16"/>
  <c r="G13" i="16"/>
  <c r="F13" i="16"/>
  <c r="E13" i="16"/>
  <c r="D13" i="16"/>
  <c r="C13" i="16"/>
  <c r="B13" i="16"/>
  <c r="G12" i="16"/>
  <c r="H12" i="16"/>
  <c r="F12" i="16"/>
  <c r="E12" i="16"/>
  <c r="D12" i="16"/>
  <c r="C12" i="16"/>
  <c r="B12" i="16"/>
  <c r="G11" i="16"/>
  <c r="H11" i="16"/>
  <c r="F11" i="16"/>
  <c r="E11" i="16"/>
  <c r="D11" i="16"/>
  <c r="C11" i="16"/>
  <c r="B11" i="16"/>
  <c r="G10" i="16"/>
  <c r="F10" i="16"/>
  <c r="E10" i="16"/>
  <c r="D10" i="16"/>
  <c r="C10" i="16"/>
  <c r="B10" i="16"/>
  <c r="H9" i="16"/>
  <c r="G9" i="16"/>
  <c r="F9" i="16"/>
  <c r="E9" i="16"/>
  <c r="D9" i="16"/>
  <c r="C9" i="16"/>
  <c r="B9" i="16"/>
  <c r="G8" i="16"/>
  <c r="F8" i="16"/>
  <c r="E8" i="16"/>
  <c r="D8" i="16"/>
  <c r="C8" i="16"/>
  <c r="B8" i="16"/>
  <c r="H7" i="16"/>
  <c r="G7" i="16"/>
  <c r="F7" i="16"/>
  <c r="E7" i="16"/>
  <c r="D7" i="16"/>
  <c r="C7" i="16"/>
  <c r="B7" i="16"/>
  <c r="G6" i="16"/>
  <c r="H6" i="16"/>
  <c r="F6" i="16"/>
  <c r="F16" i="16"/>
  <c r="E6" i="16"/>
  <c r="E16" i="16"/>
  <c r="D6" i="16"/>
  <c r="D16" i="16"/>
  <c r="C6" i="16"/>
  <c r="C16" i="16"/>
  <c r="B6" i="16"/>
  <c r="B16" i="16"/>
  <c r="J10" i="16"/>
  <c r="J14" i="16"/>
  <c r="H8" i="16"/>
  <c r="H10" i="16"/>
  <c r="H14" i="16"/>
  <c r="G16" i="16"/>
  <c r="D16" i="14"/>
  <c r="D14" i="14"/>
  <c r="T9" i="14"/>
  <c r="S9" i="14"/>
  <c r="R9" i="14"/>
  <c r="Q9" i="14"/>
  <c r="P9" i="14"/>
  <c r="O9" i="14"/>
  <c r="D17" i="14"/>
  <c r="N9" i="14"/>
  <c r="M9" i="14"/>
  <c r="C17" i="14"/>
  <c r="L9" i="14"/>
  <c r="K9" i="14"/>
  <c r="J9" i="14"/>
  <c r="I9" i="14"/>
  <c r="H9" i="14"/>
  <c r="G9" i="14"/>
  <c r="F9" i="14"/>
  <c r="E9" i="14"/>
  <c r="D9" i="14"/>
  <c r="C9" i="14"/>
  <c r="B9" i="14"/>
  <c r="T8" i="14"/>
  <c r="S8" i="14"/>
  <c r="R8" i="14"/>
  <c r="Q8" i="14"/>
  <c r="P8" i="14"/>
  <c r="O8" i="14"/>
  <c r="N8" i="14"/>
  <c r="M8" i="14"/>
  <c r="C16" i="14"/>
  <c r="L8" i="14"/>
  <c r="K8" i="14"/>
  <c r="J8" i="14"/>
  <c r="I8" i="14"/>
  <c r="H8" i="14"/>
  <c r="G8" i="14"/>
  <c r="F8" i="14"/>
  <c r="E8" i="14"/>
  <c r="D8" i="14"/>
  <c r="C8" i="14"/>
  <c r="B8" i="14"/>
  <c r="B16" i="14"/>
  <c r="T7" i="14"/>
  <c r="S7" i="14"/>
  <c r="R7" i="14"/>
  <c r="Q7" i="14"/>
  <c r="P7" i="14"/>
  <c r="O7" i="14"/>
  <c r="N7" i="14"/>
  <c r="M7" i="14"/>
  <c r="D15" i="14"/>
  <c r="L7" i="14"/>
  <c r="K7" i="14"/>
  <c r="J7" i="14"/>
  <c r="I7" i="14"/>
  <c r="H7" i="14"/>
  <c r="G7" i="14"/>
  <c r="F7" i="14"/>
  <c r="E7" i="14"/>
  <c r="D7" i="14"/>
  <c r="C7" i="14"/>
  <c r="B7" i="14"/>
  <c r="T6" i="14"/>
  <c r="S6" i="14"/>
  <c r="R6" i="14"/>
  <c r="Q6" i="14"/>
  <c r="P6" i="14"/>
  <c r="O6" i="14"/>
  <c r="N6" i="14"/>
  <c r="M6" i="14"/>
  <c r="C14" i="14"/>
  <c r="L6" i="14"/>
  <c r="K6" i="14"/>
  <c r="J6" i="14"/>
  <c r="I6" i="14"/>
  <c r="H6" i="14"/>
  <c r="G6" i="14"/>
  <c r="F6" i="14"/>
  <c r="E6" i="14"/>
  <c r="D6" i="14"/>
  <c r="C6" i="14"/>
  <c r="B6" i="14"/>
  <c r="B14" i="14"/>
  <c r="T5" i="14"/>
  <c r="S5" i="14"/>
  <c r="R5" i="14"/>
  <c r="Q5" i="14"/>
  <c r="P5" i="14"/>
  <c r="O5" i="14"/>
  <c r="D13" i="14"/>
  <c r="N5" i="14"/>
  <c r="M5" i="14"/>
  <c r="C13" i="14"/>
  <c r="L5" i="14"/>
  <c r="K5" i="14"/>
  <c r="J5" i="14"/>
  <c r="I5" i="14"/>
  <c r="H5" i="14"/>
  <c r="G5" i="14"/>
  <c r="F5" i="14"/>
  <c r="E5" i="14"/>
  <c r="D5" i="14"/>
  <c r="C5" i="14"/>
  <c r="B5" i="14"/>
  <c r="H16" i="16"/>
  <c r="J13" i="16"/>
  <c r="J9" i="16"/>
  <c r="J7" i="16"/>
  <c r="L8" i="16"/>
  <c r="J16" i="16"/>
  <c r="J12" i="16"/>
  <c r="J6" i="16"/>
  <c r="J15" i="16"/>
  <c r="J11" i="16"/>
  <c r="J8" i="16"/>
  <c r="B13" i="14"/>
  <c r="B15" i="14"/>
  <c r="B17" i="14"/>
  <c r="C15" i="14"/>
  <c r="I16" i="16"/>
  <c r="I12" i="16"/>
  <c r="I9" i="16"/>
  <c r="I13" i="16"/>
  <c r="I7" i="16"/>
  <c r="I11" i="16"/>
  <c r="I15" i="16"/>
  <c r="I6" i="16"/>
  <c r="I8" i="16"/>
  <c r="I14" i="16"/>
  <c r="I10" i="16"/>
  <c r="AK5" i="7"/>
  <c r="AK6" i="7"/>
  <c r="AK9" i="7"/>
  <c r="K8" i="16"/>
  <c r="J21" i="9"/>
  <c r="I21" i="9"/>
  <c r="H21" i="9"/>
  <c r="G21" i="9"/>
  <c r="F21" i="9"/>
  <c r="E21" i="9"/>
  <c r="D21" i="9"/>
  <c r="C21" i="9"/>
  <c r="B21" i="9"/>
  <c r="E22" i="9"/>
  <c r="I22" i="9"/>
  <c r="F22" i="9"/>
  <c r="J22" i="9"/>
  <c r="C22" i="9"/>
  <c r="G22" i="9"/>
  <c r="D22" i="9"/>
  <c r="H22" i="9"/>
  <c r="AJ9" i="7"/>
  <c r="AJ5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H6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I6" i="7"/>
  <c r="E6" i="7"/>
  <c r="I6" i="7"/>
  <c r="M6" i="7"/>
  <c r="Q6" i="7"/>
  <c r="U6" i="7"/>
  <c r="AC6" i="7"/>
  <c r="AG6" i="7"/>
  <c r="D6" i="7"/>
  <c r="H6" i="7"/>
  <c r="L6" i="7"/>
  <c r="P6" i="7"/>
  <c r="T6" i="7"/>
  <c r="AB6" i="7"/>
  <c r="AF6" i="7"/>
  <c r="AJ6" i="7"/>
  <c r="S6" i="7"/>
  <c r="Y6" i="7"/>
  <c r="AA6" i="7"/>
  <c r="C6" i="7"/>
  <c r="O6" i="7"/>
  <c r="K6" i="7"/>
  <c r="X6" i="7"/>
  <c r="AE6" i="7"/>
  <c r="G6" i="7"/>
  <c r="W6" i="7"/>
  <c r="B6" i="7"/>
  <c r="F6" i="7"/>
  <c r="J6" i="7"/>
  <c r="N6" i="7"/>
  <c r="R6" i="7"/>
  <c r="V6" i="7"/>
  <c r="Z6" i="7"/>
  <c r="AD6" i="7"/>
</calcChain>
</file>

<file path=xl/sharedStrings.xml><?xml version="1.0" encoding="utf-8"?>
<sst xmlns="http://schemas.openxmlformats.org/spreadsheetml/2006/main" count="774" uniqueCount="436">
  <si>
    <t>Agriculture</t>
  </si>
  <si>
    <t>Mining</t>
  </si>
  <si>
    <t>Manufacturing</t>
  </si>
  <si>
    <t>Construction</t>
  </si>
  <si>
    <t>Other</t>
  </si>
  <si>
    <t>Total</t>
  </si>
  <si>
    <t>Food and beverages</t>
  </si>
  <si>
    <t>Transport equipment</t>
  </si>
  <si>
    <t>Wood and paper</t>
  </si>
  <si>
    <t>Glass and non-metallic minerals</t>
  </si>
  <si>
    <t>Clothing and footwear</t>
  </si>
  <si>
    <t>Apr-Jun 2008</t>
  </si>
  <si>
    <t>Apr-Jun 2009</t>
  </si>
  <si>
    <t>Apr-Jun 2010</t>
  </si>
  <si>
    <t>Apr-Jun 2011</t>
  </si>
  <si>
    <t>Apr-Jun 2012</t>
  </si>
  <si>
    <t>Apr-Jun 2013</t>
  </si>
  <si>
    <t>Apr-Jun 2014</t>
  </si>
  <si>
    <t>Apr-Jun 2015</t>
  </si>
  <si>
    <t>Apr-Jun 2016</t>
  </si>
  <si>
    <t>Utilities</t>
  </si>
  <si>
    <t>Other (right axis)</t>
  </si>
  <si>
    <t>Trade</t>
  </si>
  <si>
    <t>Transport</t>
  </si>
  <si>
    <t>Business services</t>
  </si>
  <si>
    <t>Community and social services</t>
  </si>
  <si>
    <t>Private households</t>
  </si>
  <si>
    <t>total ex mining and ag</t>
  </si>
  <si>
    <t>Jan-Mar 2008</t>
  </si>
  <si>
    <t>Jul-Sep 2008</t>
  </si>
  <si>
    <t>Oct-Dec 2008</t>
  </si>
  <si>
    <t>Jan-Mar 2009</t>
  </si>
  <si>
    <t>Jul-Sep 2009</t>
  </si>
  <si>
    <t>Oct-Dec 2009</t>
  </si>
  <si>
    <t>Jan-Mar 2010</t>
  </si>
  <si>
    <t>Jul-Sep 2010</t>
  </si>
  <si>
    <t>Oct-Dec 2010</t>
  </si>
  <si>
    <t>Jan-Mar 2011</t>
  </si>
  <si>
    <t>Jul-Sep 2011</t>
  </si>
  <si>
    <t>Oct-Dec 2011</t>
  </si>
  <si>
    <t>Jan-Mar 2012</t>
  </si>
  <si>
    <t>Jul-Sep 2012</t>
  </si>
  <si>
    <t>Oct-Dec 2012</t>
  </si>
  <si>
    <t>Jan-Mar 2013</t>
  </si>
  <si>
    <t>Jul-Sep 2013</t>
  </si>
  <si>
    <t>Oct-Dec 2013</t>
  </si>
  <si>
    <t>Jan-Mar 2014</t>
  </si>
  <si>
    <t>Jul-Sep 2014</t>
  </si>
  <si>
    <t>Oct-Dec 2014</t>
  </si>
  <si>
    <t>Jan-Mar 2015</t>
  </si>
  <si>
    <t>Jul-Sep 2015</t>
  </si>
  <si>
    <t>Oct-Dec 2015</t>
  </si>
  <si>
    <t>Jan-Mar 2016</t>
  </si>
  <si>
    <t>Total ex manufacturing</t>
  </si>
  <si>
    <t>Employment in manufacturing and the rest of the economy</t>
  </si>
  <si>
    <t>Column Labels</t>
  </si>
  <si>
    <t>Sum of Frequency</t>
  </si>
  <si>
    <t>Food and 
beverages</t>
  </si>
  <si>
    <t>Clothing and 
footwear</t>
  </si>
  <si>
    <t>Wood and 
paper</t>
  </si>
  <si>
    <t>Publishing 
and printing</t>
  </si>
  <si>
    <t>Chemicals, 
rubber, plastic</t>
  </si>
  <si>
    <t>Metals and 
metal products</t>
  </si>
  <si>
    <t>Machinery and 
equipment</t>
  </si>
  <si>
    <t>Transport 
equipment</t>
  </si>
  <si>
    <t>Glass and non-
metallic minerals</t>
  </si>
  <si>
    <t>Furniture, 
recycling, other</t>
  </si>
  <si>
    <t>Publishing and printing</t>
  </si>
  <si>
    <t>Chemicals, rubber, plastic</t>
  </si>
  <si>
    <t>Metals and metal products</t>
  </si>
  <si>
    <t>Machinery and equipment</t>
  </si>
  <si>
    <t>Furniture, recycling, other</t>
  </si>
  <si>
    <t>Employment in manufacturing subsectors</t>
  </si>
  <si>
    <t>Q3 2016</t>
  </si>
  <si>
    <t>Oct-Dec 2016</t>
  </si>
  <si>
    <t xml:space="preserve">  Manufacturing</t>
  </si>
  <si>
    <t>StatsSA. QLFS trends 2008 - 2016 Q4. Downloaded from www.statssa.gov.za in February 2017</t>
  </si>
  <si>
    <t>transport equipment</t>
  </si>
  <si>
    <t>StatsSA. QLFS Oct-Dec 2016. Electronic database. Downloaded from www.statssa.gov.za in February 2017</t>
  </si>
  <si>
    <t>Q4 2008</t>
  </si>
  <si>
    <t>Q4 2010</t>
  </si>
  <si>
    <t>Q4 2014</t>
  </si>
  <si>
    <t>Q4 2015</t>
  </si>
  <si>
    <t>Q4 2016</t>
  </si>
  <si>
    <t>Employed</t>
  </si>
  <si>
    <t xml:space="preserve">Year and quarter </t>
  </si>
  <si>
    <t>Mining employment</t>
  </si>
  <si>
    <t>StatsSA. Quarterly Employment Statistics. February 2017.</t>
  </si>
  <si>
    <t>Sales in constant rand, not seasonally adjusted</t>
  </si>
  <si>
    <t>ICT</t>
  </si>
  <si>
    <t>Petroleum</t>
  </si>
  <si>
    <t>Metal products</t>
  </si>
  <si>
    <t>Furniture</t>
  </si>
  <si>
    <t>Total manufacturing</t>
  </si>
  <si>
    <t xml:space="preserve">StatsSA. Manufacturing volume and sales from 1998. Excel spreadsheet. Downloaded in September 2016. </t>
  </si>
  <si>
    <t>Indices of growth in manufacturing industries, not seasonally adjusted, 1998=100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</si>
  <si>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</si>
  <si>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</si>
  <si>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</si>
  <si>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</si>
  <si>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</si>
  <si>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</si>
  <si>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</si>
  <si>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</si>
  <si>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</si>
  <si>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</si>
  <si>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</si>
  <si>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</si>
  <si>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</si>
  <si>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</si>
  <si>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</si>
  <si>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</si>
  <si>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</si>
  <si>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</si>
  <si>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</si>
  <si>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consumer goods ex clothing</t>
  </si>
  <si>
    <t>clothing/textiles</t>
  </si>
  <si>
    <t>wood/metals/ machinery</t>
  </si>
  <si>
    <t>petroleum/basic chems</t>
  </si>
  <si>
    <t>1998 to 2008</t>
  </si>
  <si>
    <t>2008 to 2009</t>
  </si>
  <si>
    <t>2009 to 2011</t>
  </si>
  <si>
    <t>Consumer goods</t>
  </si>
  <si>
    <t>Textiles, clothing, leather and footwear</t>
  </si>
  <si>
    <t>Gross Domestic Product By Industry</t>
  </si>
  <si>
    <t>At Constant 2010 Prices</t>
  </si>
  <si>
    <t>Actual Figures</t>
  </si>
  <si>
    <t>year to fourth quarter</t>
  </si>
  <si>
    <t>2011 to 2014</t>
  </si>
  <si>
    <t>2014 to 2015</t>
  </si>
  <si>
    <t>2015 to 2016</t>
  </si>
  <si>
    <t>GDP At Market Prices</t>
  </si>
  <si>
    <t>Other sectors:</t>
  </si>
  <si>
    <t>Electricity, Gas And Water</t>
  </si>
  <si>
    <t>Wholesale And Retail Trade, Hotels And Restaurants</t>
  </si>
  <si>
    <t>Transport, Storage And Communication</t>
  </si>
  <si>
    <t>Finance, Real Estate And Business Services</t>
  </si>
  <si>
    <t>General Government Services</t>
  </si>
  <si>
    <t>Personal Sevices</t>
  </si>
  <si>
    <t>Taxes Less Subsidies On Products</t>
  </si>
  <si>
    <t>Source: StatsSA GDP quarterly figures. Excel spreadsheet downloaded www.statssa.gov.za in March 2017</t>
  </si>
  <si>
    <t>Index of quarterly production in volume terms, Q1 2011 = 100</t>
  </si>
  <si>
    <t>Statistics South Africa</t>
  </si>
  <si>
    <t>Industry value added and GDP</t>
  </si>
  <si>
    <t>Constant 2010 prices, seasonally adjusted, annualised</t>
  </si>
  <si>
    <t>R million</t>
  </si>
  <si>
    <t>Total value added</t>
  </si>
  <si>
    <t>year to forth quarter</t>
  </si>
  <si>
    <t>Utilities and logistics</t>
  </si>
  <si>
    <t>Government services</t>
  </si>
  <si>
    <t>2011 to 2015</t>
  </si>
  <si>
    <t>2011 to 2014 (annual average)</t>
  </si>
  <si>
    <t>Employment in the fourth quarter</t>
  </si>
  <si>
    <t>dollars per rand</t>
  </si>
  <si>
    <t>nominal trade weighted</t>
  </si>
  <si>
    <t>metals and coal price index (a)</t>
  </si>
  <si>
    <t>Nominal effective exchange rate of the rand: Average for the period - 20 trading partners</t>
  </si>
  <si>
    <t>metals prices index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</si>
  <si>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</si>
  <si>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</si>
  <si>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</si>
  <si>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</si>
  <si>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</si>
  <si>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</si>
  <si>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</si>
  <si>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</si>
  <si>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</si>
  <si>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</si>
  <si>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</si>
  <si>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</si>
  <si>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</si>
  <si>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</si>
  <si>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</si>
  <si>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</si>
  <si>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</si>
  <si>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</si>
  <si>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</si>
  <si>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</si>
  <si>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</si>
  <si>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</si>
  <si>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</si>
  <si>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</si>
  <si>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</si>
  <si>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</si>
  <si>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</si>
  <si>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</si>
  <si>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</si>
  <si>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</si>
  <si>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</si>
  <si>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</si>
  <si>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</si>
  <si>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</si>
  <si>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</si>
  <si>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</si>
  <si>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</si>
  <si>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</si>
  <si>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</si>
  <si>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</si>
  <si>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</si>
  <si>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</si>
  <si>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</si>
  <si>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</si>
  <si>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</si>
  <si>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</si>
  <si>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</si>
  <si>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</si>
  <si>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</si>
  <si>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</si>
  <si>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</si>
  <si>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</si>
  <si>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</si>
  <si>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</si>
  <si>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</si>
  <si>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</si>
  <si>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</si>
  <si>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</si>
  <si>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</si>
  <si>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</si>
  <si>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</si>
  <si>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</si>
  <si>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</si>
  <si>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</si>
  <si>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</si>
  <si>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</si>
  <si>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</si>
  <si>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</si>
  <si>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</si>
  <si>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</si>
  <si>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</si>
  <si>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</si>
  <si>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</si>
  <si>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</si>
  <si>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</si>
  <si>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</si>
  <si>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</si>
  <si>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</si>
  <si>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</si>
  <si>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</si>
  <si>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</si>
  <si>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</si>
  <si>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</si>
  <si>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Exchange rates and metals prices</t>
  </si>
  <si>
    <t>Exchange rates from SARB and metal and coal prices from Kitco and the IMF</t>
  </si>
  <si>
    <t>change,January to November 2016</t>
  </si>
  <si>
    <t>change, January 2011 to November 2016</t>
  </si>
  <si>
    <t>GDP at market prices</t>
  </si>
  <si>
    <r>
      <t>Year</t>
    </r>
    <r>
      <rPr>
        <vertAlign val="superscript"/>
        <sz val="10"/>
        <rFont val="Arial"/>
        <family val="2"/>
      </rPr>
      <t xml:space="preserve"> </t>
    </r>
  </si>
  <si>
    <t>GDP growth from 1994</t>
  </si>
  <si>
    <t>source: StatsSA GDP data</t>
  </si>
  <si>
    <t>Mining (R14 bn)</t>
  </si>
  <si>
    <t>Manufacturing (R84 bn)</t>
  </si>
  <si>
    <t>Construction (R0,03 bn)</t>
  </si>
  <si>
    <t>Other (R108 bn)</t>
  </si>
  <si>
    <t>All industries</t>
  </si>
  <si>
    <r>
      <t>Trade industry</t>
    </r>
    <r>
      <rPr>
        <vertAlign val="superscript"/>
        <sz val="11"/>
        <color theme="1"/>
        <rFont val="Calibri"/>
        <family val="2"/>
        <scheme val="minor"/>
      </rPr>
      <t>3</t>
    </r>
  </si>
  <si>
    <t>Transport industry</t>
  </si>
  <si>
    <t>Real estate and other business services industry</t>
  </si>
  <si>
    <t>Community, social and personal services industry</t>
  </si>
  <si>
    <t>Electricity, gas and water supply industry</t>
  </si>
  <si>
    <t>profits in R bn</t>
  </si>
  <si>
    <t>assets in R bn</t>
  </si>
  <si>
    <t>Source: StatsSA, QFS</t>
  </si>
  <si>
    <t>DATA FOR THIRD QUARTER</t>
  </si>
  <si>
    <t>Return on Assets</t>
  </si>
  <si>
    <t>Actual, 2010 to 2016</t>
  </si>
  <si>
    <t>projections</t>
  </si>
  <si>
    <t>IMF forecasts and actual growth</t>
  </si>
  <si>
    <t>Nominal rand</t>
  </si>
  <si>
    <t>Constant rand - deflated with CPI</t>
  </si>
  <si>
    <t>Current U.S. dollars</t>
  </si>
  <si>
    <t>Exports</t>
  </si>
  <si>
    <t>Imports</t>
  </si>
  <si>
    <t>CPI</t>
  </si>
  <si>
    <t>Rands/dollar</t>
  </si>
  <si>
    <t>Balance</t>
  </si>
  <si>
    <t>Q1</t>
  </si>
  <si>
    <t>Q2</t>
  </si>
  <si>
    <t>Q3</t>
  </si>
  <si>
    <t>Q4</t>
  </si>
  <si>
    <t>Balance of trade</t>
  </si>
  <si>
    <t>Q42010</t>
  </si>
  <si>
    <t>Q42011</t>
  </si>
  <si>
    <t>Q42012</t>
  </si>
  <si>
    <t>Q42013</t>
  </si>
  <si>
    <t>Q42014</t>
  </si>
  <si>
    <t>Q42015</t>
  </si>
  <si>
    <t>Q42016</t>
  </si>
  <si>
    <t>constant rand</t>
  </si>
  <si>
    <t>USD</t>
  </si>
  <si>
    <t>Mining and
 petrol</t>
  </si>
  <si>
    <t>Trade by sector</t>
  </si>
  <si>
    <t>R mns, seasonally adjusted</t>
  </si>
  <si>
    <t>General government</t>
  </si>
  <si>
    <t>SOCs</t>
  </si>
  <si>
    <t>Private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</si>
  <si>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</si>
  <si>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</si>
  <si>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</si>
  <si>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</si>
  <si>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</si>
  <si>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</si>
  <si>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</si>
  <si>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</si>
  <si>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</si>
  <si>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</si>
  <si>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</si>
  <si>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</si>
  <si>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</si>
  <si>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</si>
  <si>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</si>
  <si>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</si>
  <si>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</si>
  <si>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</si>
  <si>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</si>
  <si>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</si>
  <si>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</si>
  <si>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</si>
  <si>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</si>
  <si>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</si>
  <si>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</si>
  <si>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</si>
  <si>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</si>
  <si>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</si>
  <si>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</si>
  <si>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</si>
  <si>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</si>
  <si>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</si>
  <si>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</si>
  <si>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</si>
  <si>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</si>
  <si>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</si>
  <si>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</si>
  <si>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</si>
  <si>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</si>
  <si>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</si>
  <si>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change</t>
  </si>
  <si>
    <t>Q4 2009 to Q4 2013</t>
  </si>
  <si>
    <t>Q4 2013 to Q3 2015</t>
  </si>
  <si>
    <t>Q3 2015 to Q3 2016</t>
  </si>
  <si>
    <t>% of change</t>
  </si>
  <si>
    <t>source: SARB</t>
  </si>
  <si>
    <t>Investment by type of investor in constant R bns</t>
  </si>
  <si>
    <t>Profit in mining and manufacturing</t>
  </si>
  <si>
    <t>Source: Statistics South Africa. Quarterly Financial Statistics</t>
  </si>
  <si>
    <t>constant 2016 R bns</t>
  </si>
  <si>
    <t>constant 2016 rand</t>
  </si>
  <si>
    <t>Manufac-
turing</t>
  </si>
  <si>
    <t>Logistics</t>
  </si>
  <si>
    <t>Social services</t>
  </si>
  <si>
    <t>YEAR TO THIRD QUARTER</t>
  </si>
  <si>
    <t>Investment by sector</t>
  </si>
  <si>
    <t>SARB</t>
  </si>
  <si>
    <t>Main budget:</t>
  </si>
  <si>
    <r>
      <t xml:space="preserve">Revenue, expenditure, budget balance and financing </t>
    </r>
    <r>
      <rPr>
        <i/>
        <sz val="11"/>
        <color theme="1"/>
        <rFont val="Calibri"/>
        <family val="2"/>
        <scheme val="minor"/>
      </rPr>
      <t>1)</t>
    </r>
  </si>
  <si>
    <t>deflated w cpi</t>
  </si>
  <si>
    <t>Total revenue</t>
  </si>
  <si>
    <t xml:space="preserve">Total expenditure </t>
  </si>
  <si>
    <t>GDP growth</t>
  </si>
  <si>
    <t>GDP</t>
  </si>
  <si>
    <t>actual</t>
  </si>
  <si>
    <t>2008/09</t>
  </si>
  <si>
    <t>2009/10</t>
  </si>
  <si>
    <t>2012/13</t>
  </si>
  <si>
    <t>2013/14</t>
  </si>
  <si>
    <t>2014/15</t>
  </si>
  <si>
    <t>2015/16</t>
  </si>
  <si>
    <t>2016/17</t>
  </si>
  <si>
    <t>budgeted</t>
  </si>
  <si>
    <t>2017/18</t>
  </si>
  <si>
    <t>2018/19</t>
  </si>
  <si>
    <t>2019/20</t>
  </si>
  <si>
    <t>% change in</t>
  </si>
  <si>
    <t>revenue</t>
  </si>
  <si>
    <t>expenditure</t>
  </si>
  <si>
    <t>average</t>
  </si>
  <si>
    <t>2008/9 to 2015/6</t>
  </si>
  <si>
    <t>2008/9 to 2015/6 (actual)</t>
  </si>
  <si>
    <t>2016/7</t>
  </si>
  <si>
    <t>2015/6 to 2016/7 (actual)</t>
  </si>
  <si>
    <t>2017/8 to 2019/20</t>
  </si>
  <si>
    <t>2016/7 to 2019/20 (planned)</t>
  </si>
  <si>
    <t>Table 34.5 Vote transfers and subsidies trends and estimates</t>
  </si>
  <si>
    <t>Audited outcome</t>
  </si>
  <si>
    <t>Adjusted 
appropriation</t>
  </si>
  <si>
    <t>Medium-term expenditure 
estimate</t>
  </si>
  <si>
    <t>2013 to 2016</t>
  </si>
  <si>
    <t>projected fm 2016</t>
  </si>
  <si>
    <t>Staff and agencies</t>
  </si>
  <si>
    <t>IDC</t>
  </si>
  <si>
    <t>Transfers to private business (b)</t>
  </si>
  <si>
    <t>Spatial initiatives (c)</t>
  </si>
  <si>
    <t>Total budget</t>
  </si>
  <si>
    <t>Subsidies on products and production (public and private enterprise)</t>
  </si>
  <si>
    <t>Other transfers to private enterprise</t>
  </si>
  <si>
    <t>SEZs, IDZs and critical infrastructure</t>
  </si>
  <si>
    <t>Departmental agencies (non-business entities)</t>
  </si>
  <si>
    <t>a. subsidies on production and other transfers</t>
  </si>
  <si>
    <t>b. SEZs, IDZs and critical infrastructure</t>
  </si>
  <si>
    <t>In constant (2016) rand, deflated by CPI</t>
  </si>
  <si>
    <t>Source: National Treasury, Estimates of National Expenditure, Vote 34 tables in excel</t>
  </si>
  <si>
    <t>dti budget projections</t>
  </si>
  <si>
    <t>Fiscal indicators</t>
  </si>
  <si>
    <t>Mining and quarrying</t>
  </si>
  <si>
    <t>Agriculture, forestry and fishing</t>
  </si>
  <si>
    <t xml:space="preserve">Quarterly gross domestic product by industry at current prices (R million) </t>
  </si>
  <si>
    <t>Real economy shares in the GDP</t>
  </si>
  <si>
    <t>Source: StatsSA</t>
  </si>
  <si>
    <t>rebased to 2017/8</t>
  </si>
  <si>
    <t>Budget</t>
  </si>
  <si>
    <t>Estimated outcome</t>
  </si>
  <si>
    <t>Revised estimate</t>
  </si>
  <si>
    <t>Projection</t>
  </si>
  <si>
    <t>Average annual change, 2009/10 to 2016/7</t>
  </si>
  <si>
    <t>Change, 2016/7 to 2018/9</t>
  </si>
  <si>
    <t>Average annual change, 2018/9 to 2019/20</t>
  </si>
  <si>
    <t>General economic and labour affairs (R28 bn)</t>
  </si>
  <si>
    <t>Agriculture (R19 bn)</t>
  </si>
  <si>
    <t>Energy (R8 bn)</t>
  </si>
  <si>
    <t>Mining, manufacturing, construction (R2 bn)</t>
  </si>
  <si>
    <t>Transport (R84 bn)</t>
  </si>
  <si>
    <t xml:space="preserve">Economic affairs </t>
  </si>
  <si>
    <t>General economic, commercial, and labour affairs</t>
  </si>
  <si>
    <t>Agriculture, forestry, fishing and hunting</t>
  </si>
  <si>
    <t>Fuel and energy</t>
  </si>
  <si>
    <t>Mining, manufacturing, and construction</t>
  </si>
  <si>
    <t>Communication</t>
  </si>
  <si>
    <t>Other industries</t>
  </si>
  <si>
    <t>Research and development economic affairs</t>
  </si>
  <si>
    <t>Economic affairs not elsewhere classified</t>
  </si>
  <si>
    <t>% transport</t>
  </si>
  <si>
    <t>Change in expenditure on economic functions</t>
  </si>
  <si>
    <t>Other manufacturing groups</t>
  </si>
  <si>
    <t>Electrical machinery</t>
  </si>
  <si>
    <t>Printing and publishing</t>
  </si>
  <si>
    <t>Machinery and appliances</t>
  </si>
  <si>
    <t>Chemicals, rubber, plastics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</si>
</sst>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&quot;$&quot;#,##0,;\(&quot;$&quot;#,##0,\)"/>
    <numFmt numFmtId="174" formatCode="&quot;R&quot;#,##0\ ;\(&quot;R&quot;#,##0\)"/>
    <numFmt numFmtId="175" formatCode="[Red]0%;[Red]\(0%\)"/>
    <numFmt numFmtId="176" formatCode="0%;\(0%\)"/>
    <numFmt numFmtId="177" formatCode="\ \ @"/>
    <numFmt numFmtId="178" formatCode="\ \ \ \ @"/>
    <numFmt numFmtId="179" formatCode="_ * #,##0.0_ ;_ * \-#,##0.0_ ;_ * &quot;-&quot;??_ ;_ @_ "/>
    <numFmt numFmtId="180" formatCode="[$-409]mmm\-yy;@"/>
    <numFmt numFmtId="181" formatCode="_(* #,##0_);_(* \(#,##0\);_(* &quot;-&quot;??_);_(@_)"/>
    <numFmt numFmtId="182" formatCode="0.0"/>
    <numFmt numFmtId="183" formatCode="_(* #,##0.0___);_*\ \-#,##0.0___);_(* &quot;–&quot;_____);_(@___)"/>
    <numFmt numFmtId="184" formatCode="_(* #,##0.0_____);_*\ \-#,##0.0_____);_(* &quot;–&quot;_______);_(@_____)"/>
    <numFmt numFmtId="185" formatCode="#,##0.0_);\(#,##0.0\)"/>
    <numFmt numFmtId="186" formatCode="_(* #,##0.0___);_*\ \-#,##0.0___);_(* &quot;–  &quot;_);_(@_)"/>
    <numFmt numFmtId="187" formatCode="_-* #,##0_-;\-* #,##0_-;_-* &quot;-&quot;_-;_-@_-"/>
    <numFmt numFmtId="188" formatCode="_-* #,##0.00_-;\-* #,##0.00_-;_-* &quot;-&quot;??_-;_-@_-"/>
    <numFmt numFmtId="189" formatCode="_(&quot;$&quot;* #,##0.00_);_(&quot;$&quot;* \(#,##0.00\);_(&quot;$&quot;* &quot;-&quot;??_);_(@_)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</font>
    <font>
      <sz val="1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0.249977111117893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</font>
    <font>
      <sz val="10"/>
      <name val="Arial"/>
    </font>
    <font>
      <b/>
      <sz val="8"/>
      <name val="Arial"/>
      <family val="2"/>
    </font>
    <font>
      <sz val="10"/>
      <name val="Courier"/>
      <family val="3"/>
    </font>
    <font>
      <b/>
      <sz val="12"/>
      <name val="Arial Narrow"/>
      <family val="2"/>
    </font>
    <font>
      <b/>
      <sz val="1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8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66" fontId="3" fillId="0" borderId="0" applyFill="0" applyBorder="0" applyAlignment="0"/>
    <xf numFmtId="171" fontId="3" fillId="0" borderId="0" applyFill="0" applyBorder="0" applyAlignment="0"/>
    <xf numFmtId="167" fontId="3" fillId="0" borderId="0" applyFill="0" applyBorder="0" applyAlignment="0"/>
    <xf numFmtId="166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3" fillId="0" borderId="0" applyFill="0" applyBorder="0" applyAlignment="0"/>
    <xf numFmtId="166" fontId="7" fillId="0" borderId="0" applyFill="0" applyBorder="0" applyAlignment="0"/>
    <xf numFmtId="167" fontId="7" fillId="0" borderId="0" applyFill="0" applyBorder="0" applyAlignment="0"/>
    <xf numFmtId="166" fontId="7" fillId="0" borderId="0" applyFill="0" applyBorder="0" applyAlignment="0"/>
    <xf numFmtId="171" fontId="7" fillId="0" borderId="0" applyFill="0" applyBorder="0" applyAlignment="0"/>
    <xf numFmtId="167" fontId="7" fillId="0" borderId="0" applyFill="0" applyBorder="0" applyAlignment="0"/>
    <xf numFmtId="2" fontId="4" fillId="0" borderId="0" applyFont="0" applyFill="0" applyBorder="0" applyAlignment="0" applyProtection="0"/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66" fontId="10" fillId="0" borderId="0" applyFill="0" applyBorder="0" applyAlignment="0"/>
    <xf numFmtId="167" fontId="10" fillId="0" borderId="0" applyFill="0" applyBorder="0" applyAlignment="0"/>
    <xf numFmtId="166" fontId="10" fillId="0" borderId="0" applyFill="0" applyBorder="0" applyAlignment="0"/>
    <xf numFmtId="171" fontId="10" fillId="0" borderId="0" applyFill="0" applyBorder="0" applyAlignment="0"/>
    <xf numFmtId="167" fontId="10" fillId="0" borderId="0" applyFill="0" applyBorder="0" applyAlignment="0"/>
    <xf numFmtId="175" fontId="11" fillId="0" borderId="0"/>
    <xf numFmtId="0" fontId="5" fillId="0" borderId="0" applyFont="0"/>
    <xf numFmtId="37" fontId="12" fillId="0" borderId="0" applyFill="0"/>
    <xf numFmtId="0" fontId="1" fillId="0" borderId="0"/>
    <xf numFmtId="0" fontId="13" fillId="0" borderId="0"/>
    <xf numFmtId="0" fontId="4" fillId="0" borderId="0"/>
    <xf numFmtId="0" fontId="1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17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5" fillId="0" borderId="0" applyFill="0" applyBorder="0" applyAlignment="0"/>
    <xf numFmtId="167" fontId="15" fillId="0" borderId="0" applyFill="0" applyBorder="0" applyAlignment="0"/>
    <xf numFmtId="166" fontId="15" fillId="0" borderId="0" applyFill="0" applyBorder="0" applyAlignment="0"/>
    <xf numFmtId="171" fontId="15" fillId="0" borderId="0" applyFill="0" applyBorder="0" applyAlignment="0"/>
    <xf numFmtId="167" fontId="15" fillId="0" borderId="0" applyFill="0" applyBorder="0" applyAlignment="0"/>
    <xf numFmtId="0" fontId="8" fillId="0" borderId="0" applyNumberFormat="0" applyFont="0" applyAlignment="0"/>
    <xf numFmtId="49" fontId="3" fillId="0" borderId="0" applyFill="0" applyBorder="0" applyAlignment="0"/>
    <xf numFmtId="177" fontId="3" fillId="0" borderId="0" applyFill="0" applyBorder="0" applyAlignment="0"/>
    <xf numFmtId="178" fontId="3" fillId="0" borderId="0" applyFill="0" applyBorder="0" applyAlignment="0"/>
    <xf numFmtId="0" fontId="16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4" fillId="0" borderId="0"/>
    <xf numFmtId="0" fontId="30" fillId="0" borderId="0"/>
    <xf numFmtId="0" fontId="32" fillId="0" borderId="0"/>
    <xf numFmtId="0" fontId="6" fillId="0" borderId="0"/>
    <xf numFmtId="185" fontId="34" fillId="0" borderId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4" fillId="0" borderId="11" applyNumberFormat="0" applyFont="0" applyFill="0" applyAlignment="0" applyProtection="0"/>
    <xf numFmtId="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4" borderId="0" applyNumberFormat="0" applyFill="0" applyBorder="0" applyAlignment="0" applyProtection="0"/>
    <xf numFmtId="0" fontId="9" fillId="4" borderId="0" applyNumberFormat="0" applyFill="0" applyBorder="0" applyAlignment="0" applyProtection="0"/>
    <xf numFmtId="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5" borderId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164" fontId="0" fillId="0" borderId="0" xfId="2" applyNumberFormat="1" applyFont="1"/>
    <xf numFmtId="165" fontId="0" fillId="0" borderId="0" xfId="1" applyNumberFormat="1" applyFont="1"/>
    <xf numFmtId="0" fontId="0" fillId="0" borderId="0" xfId="1" applyNumberFormat="1" applyFont="1"/>
    <xf numFmtId="179" fontId="0" fillId="0" borderId="0" xfId="1" applyNumberFormat="1" applyFont="1"/>
    <xf numFmtId="43" fontId="0" fillId="0" borderId="0" xfId="1" applyNumberFormat="1" applyFont="1"/>
    <xf numFmtId="165" fontId="4" fillId="0" borderId="0" xfId="1" applyNumberFormat="1" applyFont="1"/>
    <xf numFmtId="9" fontId="0" fillId="0" borderId="0" xfId="2" applyFont="1"/>
    <xf numFmtId="165" fontId="0" fillId="0" borderId="0" xfId="74" applyNumberFormat="1" applyFont="1"/>
    <xf numFmtId="165" fontId="0" fillId="0" borderId="0" xfId="74" applyNumberFormat="1" applyFont="1" applyAlignment="1">
      <alignment horizontal="left"/>
    </xf>
    <xf numFmtId="0" fontId="0" fillId="0" borderId="0" xfId="74" applyNumberFormat="1" applyFont="1"/>
    <xf numFmtId="0" fontId="4" fillId="0" borderId="0" xfId="74" applyNumberFormat="1" applyFont="1"/>
    <xf numFmtId="165" fontId="4" fillId="0" borderId="0" xfId="74" applyNumberFormat="1" applyFont="1" applyAlignment="1">
      <alignment horizontal="left" wrapText="1"/>
    </xf>
    <xf numFmtId="165" fontId="4" fillId="0" borderId="0" xfId="74" applyNumberFormat="1" applyFont="1" applyAlignment="1">
      <alignment horizontal="left"/>
    </xf>
    <xf numFmtId="0" fontId="19" fillId="0" borderId="0" xfId="0" applyFont="1"/>
    <xf numFmtId="165" fontId="19" fillId="0" borderId="0" xfId="74" applyNumberFormat="1" applyFont="1"/>
    <xf numFmtId="165" fontId="19" fillId="0" borderId="0" xfId="1" applyNumberFormat="1" applyFont="1"/>
    <xf numFmtId="0" fontId="4" fillId="0" borderId="0" xfId="80"/>
    <xf numFmtId="0" fontId="4" fillId="0" borderId="0" xfId="80" applyNumberFormat="1"/>
    <xf numFmtId="43" fontId="0" fillId="0" borderId="0" xfId="1" applyFont="1" applyAlignment="1">
      <alignment horizontal="left"/>
    </xf>
    <xf numFmtId="43" fontId="0" fillId="0" borderId="0" xfId="1" applyFont="1" applyAlignment="1">
      <alignment horizontal="right"/>
    </xf>
    <xf numFmtId="43" fontId="0" fillId="0" borderId="0" xfId="1" applyFont="1" applyBorder="1" applyAlignment="1">
      <alignment horizontal="right"/>
    </xf>
    <xf numFmtId="43" fontId="0" fillId="0" borderId="4" xfId="1" applyFont="1" applyBorder="1" applyAlignment="1">
      <alignment horizontal="right"/>
    </xf>
    <xf numFmtId="43" fontId="1" fillId="0" borderId="0" xfId="1" applyFont="1" applyAlignment="1">
      <alignment horizontal="right"/>
    </xf>
    <xf numFmtId="43" fontId="0" fillId="0" borderId="4" xfId="1" applyFont="1" applyBorder="1" applyAlignment="1">
      <alignment horizontal="left"/>
    </xf>
    <xf numFmtId="165" fontId="0" fillId="0" borderId="0" xfId="1" applyNumberFormat="1" applyFont="1" applyAlignment="1">
      <alignment horizontal="left"/>
    </xf>
    <xf numFmtId="165" fontId="1" fillId="0" borderId="0" xfId="1" applyNumberFormat="1" applyFont="1"/>
    <xf numFmtId="164" fontId="0" fillId="0" borderId="4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1" fillId="0" borderId="4" xfId="1" applyNumberFormat="1" applyFont="1" applyBorder="1"/>
    <xf numFmtId="165" fontId="0" fillId="0" borderId="0" xfId="1" applyNumberFormat="1" applyFont="1" applyFill="1"/>
    <xf numFmtId="0" fontId="20" fillId="0" borderId="0" xfId="80" applyNumberFormat="1" applyFont="1"/>
    <xf numFmtId="0" fontId="20" fillId="0" borderId="0" xfId="80" applyFont="1"/>
    <xf numFmtId="0" fontId="21" fillId="0" borderId="0" xfId="1" applyNumberFormat="1" applyFont="1"/>
    <xf numFmtId="165" fontId="21" fillId="0" borderId="0" xfId="1" applyNumberFormat="1" applyFont="1"/>
    <xf numFmtId="165" fontId="20" fillId="0" borderId="0" xfId="1" applyNumberFormat="1" applyFont="1"/>
    <xf numFmtId="164" fontId="21" fillId="0" borderId="0" xfId="2" applyNumberFormat="1" applyFont="1"/>
    <xf numFmtId="3" fontId="20" fillId="0" borderId="0" xfId="80" applyNumberFormat="1" applyFont="1"/>
    <xf numFmtId="9" fontId="21" fillId="0" borderId="0" xfId="2" applyFont="1"/>
    <xf numFmtId="0" fontId="22" fillId="0" borderId="0" xfId="0" applyFont="1"/>
    <xf numFmtId="0" fontId="0" fillId="0" borderId="0" xfId="0" quotePrefix="1"/>
    <xf numFmtId="0" fontId="23" fillId="0" borderId="0" xfId="0" applyFont="1"/>
    <xf numFmtId="0" fontId="24" fillId="0" borderId="0" xfId="0" applyFont="1" applyAlignment="1">
      <alignment vertical="center"/>
    </xf>
    <xf numFmtId="164" fontId="24" fillId="0" borderId="0" xfId="2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4" fontId="26" fillId="0" borderId="0" xfId="2" applyNumberFormat="1" applyFont="1" applyAlignment="1">
      <alignment horizontal="right" vertical="center"/>
    </xf>
    <xf numFmtId="180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2" applyNumberFormat="1" applyFont="1" applyAlignment="1">
      <alignment vertical="center"/>
    </xf>
    <xf numFmtId="165" fontId="24" fillId="0" borderId="0" xfId="1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165" fontId="0" fillId="0" borderId="0" xfId="1" applyNumberFormat="1" applyFont="1" applyAlignment="1">
      <alignment wrapText="1"/>
    </xf>
    <xf numFmtId="43" fontId="0" fillId="0" borderId="0" xfId="1" applyFont="1"/>
    <xf numFmtId="181" fontId="0" fillId="0" borderId="0" xfId="15" applyNumberFormat="1" applyFont="1"/>
    <xf numFmtId="181" fontId="4" fillId="0" borderId="0" xfId="15" applyNumberFormat="1" applyFont="1"/>
    <xf numFmtId="0" fontId="0" fillId="0" borderId="0" xfId="15" applyNumberFormat="1" applyFont="1"/>
    <xf numFmtId="165" fontId="0" fillId="0" borderId="0" xfId="15" applyNumberFormat="1" applyFont="1"/>
    <xf numFmtId="43" fontId="0" fillId="0" borderId="0" xfId="15" applyNumberFormat="1" applyFont="1"/>
    <xf numFmtId="181" fontId="27" fillId="0" borderId="0" xfId="15" applyNumberFormat="1" applyFont="1"/>
    <xf numFmtId="9" fontId="27" fillId="0" borderId="0" xfId="56" applyFont="1"/>
    <xf numFmtId="165" fontId="0" fillId="0" borderId="0" xfId="18" applyNumberFormat="1" applyFont="1"/>
    <xf numFmtId="0" fontId="0" fillId="0" borderId="0" xfId="18" applyNumberFormat="1" applyFont="1"/>
    <xf numFmtId="0" fontId="0" fillId="0" borderId="0" xfId="18" quotePrefix="1" applyNumberFormat="1" applyFont="1"/>
    <xf numFmtId="9" fontId="0" fillId="0" borderId="0" xfId="56" applyFont="1"/>
    <xf numFmtId="164" fontId="0" fillId="0" borderId="0" xfId="56" applyNumberFormat="1" applyFont="1"/>
    <xf numFmtId="9" fontId="0" fillId="0" borderId="0" xfId="2" applyNumberFormat="1" applyFont="1"/>
    <xf numFmtId="165" fontId="0" fillId="0" borderId="0" xfId="1" quotePrefix="1" applyNumberFormat="1" applyFont="1"/>
    <xf numFmtId="165" fontId="23" fillId="0" borderId="0" xfId="1" applyNumberFormat="1" applyFont="1"/>
    <xf numFmtId="164" fontId="0" fillId="0" borderId="0" xfId="0" applyNumberFormat="1"/>
    <xf numFmtId="182" fontId="0" fillId="0" borderId="0" xfId="0" applyNumberFormat="1"/>
    <xf numFmtId="164" fontId="23" fillId="0" borderId="0" xfId="2" applyNumberFormat="1" applyFont="1"/>
    <xf numFmtId="0" fontId="31" fillId="0" borderId="0" xfId="76" applyNumberFormat="1" applyFont="1" applyFill="1" applyBorder="1"/>
    <xf numFmtId="165" fontId="31" fillId="0" borderId="0" xfId="76" applyNumberFormat="1" applyFont="1" applyFill="1" applyBorder="1"/>
    <xf numFmtId="0" fontId="31" fillId="0" borderId="0" xfId="75" applyFont="1" applyFill="1" applyBorder="1"/>
    <xf numFmtId="9" fontId="31" fillId="0" borderId="0" xfId="77" applyFont="1" applyFill="1" applyBorder="1"/>
    <xf numFmtId="182" fontId="0" fillId="0" borderId="0" xfId="76" applyNumberFormat="1" applyFont="1"/>
    <xf numFmtId="165" fontId="31" fillId="0" borderId="0" xfId="75" applyNumberFormat="1" applyFont="1" applyFill="1" applyBorder="1"/>
    <xf numFmtId="182" fontId="17" fillId="0" borderId="0" xfId="75" applyNumberFormat="1"/>
    <xf numFmtId="182" fontId="23" fillId="0" borderId="0" xfId="76" applyNumberFormat="1" applyFont="1" applyBorder="1"/>
    <xf numFmtId="0" fontId="31" fillId="0" borderId="0" xfId="75" applyNumberFormat="1" applyFont="1" applyFill="1" applyBorder="1"/>
    <xf numFmtId="0" fontId="23" fillId="0" borderId="0" xfId="1" applyNumberFormat="1" applyFont="1"/>
    <xf numFmtId="0" fontId="32" fillId="0" borderId="0" xfId="82"/>
    <xf numFmtId="0" fontId="4" fillId="0" borderId="0" xfId="82" applyFont="1"/>
    <xf numFmtId="181" fontId="32" fillId="0" borderId="0" xfId="82" applyNumberFormat="1"/>
    <xf numFmtId="0" fontId="4" fillId="0" borderId="0" xfId="82" applyFont="1" applyAlignment="1">
      <alignment wrapText="1"/>
    </xf>
    <xf numFmtId="2" fontId="0" fillId="0" borderId="0" xfId="0" applyNumberFormat="1"/>
    <xf numFmtId="164" fontId="0" fillId="0" borderId="0" xfId="2" quotePrefix="1" applyNumberFormat="1" applyFont="1"/>
    <xf numFmtId="179" fontId="0" fillId="0" borderId="0" xfId="1" quotePrefix="1" applyNumberFormat="1" applyFont="1"/>
    <xf numFmtId="183" fontId="33" fillId="0" borderId="5" xfId="58" applyNumberFormat="1" applyFont="1" applyFill="1" applyBorder="1" applyAlignment="1">
      <alignment horizontal="right" vertical="center"/>
    </xf>
    <xf numFmtId="183" fontId="8" fillId="0" borderId="0" xfId="58" applyNumberFormat="1" applyFont="1" applyFill="1" applyBorder="1" applyAlignment="1">
      <alignment horizontal="right" vertical="top"/>
    </xf>
    <xf numFmtId="183" fontId="33" fillId="0" borderId="6" xfId="58" applyNumberFormat="1" applyFont="1" applyFill="1" applyBorder="1" applyAlignment="1">
      <alignment horizontal="right" vertical="center"/>
    </xf>
    <xf numFmtId="184" fontId="33" fillId="0" borderId="7" xfId="83" applyNumberFormat="1" applyFont="1" applyFill="1" applyBorder="1" applyAlignment="1" applyProtection="1">
      <alignment horizontal="right" vertical="top"/>
    </xf>
    <xf numFmtId="183" fontId="8" fillId="0" borderId="8" xfId="58" applyNumberFormat="1" applyFont="1" applyFill="1" applyBorder="1" applyAlignment="1">
      <alignment horizontal="right" vertical="top"/>
    </xf>
    <xf numFmtId="165" fontId="0" fillId="0" borderId="9" xfId="1" applyNumberFormat="1" applyFont="1" applyBorder="1"/>
    <xf numFmtId="165" fontId="0" fillId="0" borderId="9" xfId="1" quotePrefix="1" applyNumberFormat="1" applyFont="1" applyBorder="1"/>
    <xf numFmtId="164" fontId="0" fillId="0" borderId="9" xfId="2" quotePrefix="1" applyNumberFormat="1" applyFont="1" applyBorder="1"/>
    <xf numFmtId="164" fontId="0" fillId="0" borderId="9" xfId="2" applyNumberFormat="1" applyFont="1" applyBorder="1"/>
    <xf numFmtId="184" fontId="33" fillId="0" borderId="0" xfId="83" applyNumberFormat="1" applyFont="1" applyFill="1" applyBorder="1" applyAlignment="1" applyProtection="1">
      <alignment horizontal="right" vertical="top"/>
    </xf>
    <xf numFmtId="179" fontId="0" fillId="0" borderId="9" xfId="1" applyNumberFormat="1" applyFont="1" applyBorder="1"/>
    <xf numFmtId="183" fontId="33" fillId="0" borderId="0" xfId="58" applyNumberFormat="1" applyFont="1" applyFill="1" applyBorder="1" applyAlignment="1">
      <alignment horizontal="right" vertical="top"/>
    </xf>
    <xf numFmtId="186" fontId="35" fillId="0" borderId="10" xfId="84" applyNumberFormat="1" applyFont="1" applyFill="1" applyBorder="1" applyAlignment="1" applyProtection="1">
      <alignment horizontal="right"/>
    </xf>
    <xf numFmtId="183" fontId="33" fillId="0" borderId="8" xfId="58" applyNumberFormat="1" applyFont="1" applyFill="1" applyBorder="1" applyAlignment="1">
      <alignment horizontal="right" vertical="top"/>
    </xf>
    <xf numFmtId="165" fontId="0" fillId="0" borderId="0" xfId="0" applyNumberFormat="1"/>
    <xf numFmtId="0" fontId="0" fillId="0" borderId="0" xfId="1" quotePrefix="1" applyNumberFormat="1" applyFont="1"/>
    <xf numFmtId="3" fontId="37" fillId="0" borderId="0" xfId="0" applyNumberFormat="1" applyFont="1" applyAlignment="1">
      <alignment vertical="center"/>
    </xf>
    <xf numFmtId="1" fontId="37" fillId="0" borderId="0" xfId="0" applyNumberFormat="1" applyFont="1" applyAlignment="1">
      <alignment horizontal="right" vertical="center"/>
    </xf>
    <xf numFmtId="43" fontId="0" fillId="0" borderId="0" xfId="1" quotePrefix="1" applyNumberFormat="1" applyFont="1"/>
  </cellXfs>
  <cellStyles count="99">
    <cellStyle name="Calc Currency (0)" xfId="3"/>
    <cellStyle name="Calc Currency (2)" xfId="4"/>
    <cellStyle name="Calc Percent (0)" xfId="5"/>
    <cellStyle name="Calc Percent (1)" xfId="6"/>
    <cellStyle name="Calc Percent (2)" xfId="7"/>
    <cellStyle name="Calc Units (0)" xfId="8"/>
    <cellStyle name="Calc Units (1)" xfId="9"/>
    <cellStyle name="Calc Units (2)" xfId="10"/>
    <cellStyle name="Comma" xfId="1" builtinId="3"/>
    <cellStyle name="Comma [00]" xfId="11"/>
    <cellStyle name="Comma 12" xfId="12"/>
    <cellStyle name="Comma 2" xfId="13"/>
    <cellStyle name="Comma 2 2" xfId="14"/>
    <cellStyle name="Comma 2 3" xfId="74"/>
    <cellStyle name="Comma 3" xfId="15"/>
    <cellStyle name="Comma 4" xfId="16"/>
    <cellStyle name="Comma 5" xfId="17"/>
    <cellStyle name="Comma 6" xfId="18"/>
    <cellStyle name="Comma 7" xfId="76"/>
    <cellStyle name="Comma 8" xfId="79"/>
    <cellStyle name="Comma0" xfId="19"/>
    <cellStyle name="Couma_#B P&amp;L Evolution_BINV" xfId="20"/>
    <cellStyle name="Currency [00]" xfId="21"/>
    <cellStyle name="Currency0" xfId="22"/>
    <cellStyle name="Date" xfId="23"/>
    <cellStyle name="Date Short" xfId="24"/>
    <cellStyle name="Date_1" xfId="89"/>
    <cellStyle name="Dezimal [0]_Compiling Utility Macros" xfId="90"/>
    <cellStyle name="Dezimal_Compiling Utility Macros" xfId="91"/>
    <cellStyle name="Enter Currency (0)" xfId="25"/>
    <cellStyle name="Enter Currency (2)" xfId="26"/>
    <cellStyle name="Enter Units (0)" xfId="27"/>
    <cellStyle name="Enter Units (1)" xfId="28"/>
    <cellStyle name="Enter Units (2)" xfId="29"/>
    <cellStyle name="Fixed" xfId="30"/>
    <cellStyle name="Grey" xfId="31"/>
    <cellStyle name="Header1" xfId="32"/>
    <cellStyle name="Header2" xfId="33"/>
    <cellStyle name="Heading 1 2" xfId="85"/>
    <cellStyle name="Heading 2 2" xfId="86"/>
    <cellStyle name="HEADING1" xfId="92"/>
    <cellStyle name="HEADING2" xfId="93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Monétaire [0]_rwhite" xfId="94"/>
    <cellStyle name="Monétaire_rwhite" xfId="95"/>
    <cellStyle name="Normal" xfId="0" builtinId="0"/>
    <cellStyle name="Normal - Style1" xfId="40"/>
    <cellStyle name="Normal 10" xfId="78"/>
    <cellStyle name="Normal 11" xfId="82"/>
    <cellStyle name="Normal 12" xfId="41"/>
    <cellStyle name="Normal 2" xfId="42"/>
    <cellStyle name="Normal 2 2" xfId="43"/>
    <cellStyle name="Normal 2 2 2" xfId="44"/>
    <cellStyle name="Normal 2 3" xfId="87"/>
    <cellStyle name="Normal 3" xfId="45"/>
    <cellStyle name="Normal 3 2" xfId="46"/>
    <cellStyle name="Normal 3 2 2" xfId="47"/>
    <cellStyle name="Normal 3 3" xfId="48"/>
    <cellStyle name="Normal 3 4" xfId="83"/>
    <cellStyle name="Normal 4" xfId="49"/>
    <cellStyle name="Normal 5" xfId="50"/>
    <cellStyle name="Normal 5 2" xfId="81"/>
    <cellStyle name="Normal 6" xfId="51"/>
    <cellStyle name="Normal 7" xfId="52"/>
    <cellStyle name="Normal 8" xfId="73"/>
    <cellStyle name="Normal 8 2" xfId="80"/>
    <cellStyle name="Normal 9" xfId="75"/>
    <cellStyle name="Normal_Budget 199899 master table" xfId="84"/>
    <cellStyle name="Percent" xfId="2" builtinId="5"/>
    <cellStyle name="Percent [0]" xfId="53"/>
    <cellStyle name="Percent [00]" xfId="54"/>
    <cellStyle name="Percent [2]" xfId="55"/>
    <cellStyle name="Percent 10" xfId="56"/>
    <cellStyle name="Percent 2" xfId="57"/>
    <cellStyle name="Percent 2 2" xfId="58"/>
    <cellStyle name="Percent 3" xfId="59"/>
    <cellStyle name="Percent 4" xfId="60"/>
    <cellStyle name="Percent 5" xfId="61"/>
    <cellStyle name="Percent 6" xfId="62"/>
    <cellStyle name="Percent 7" xfId="63"/>
    <cellStyle name="Percent 8" xfId="77"/>
    <cellStyle name="PrePop Currency (0)" xfId="64"/>
    <cellStyle name="PrePop Currency (2)" xfId="65"/>
    <cellStyle name="PrePop Units (0)" xfId="66"/>
    <cellStyle name="PrePop Units (1)" xfId="67"/>
    <cellStyle name="PrePop Units (2)" xfId="68"/>
    <cellStyle name="Standard_Anpassen der Amortisation" xfId="96"/>
    <cellStyle name="Table Text" xfId="69"/>
    <cellStyle name="Text Indent A" xfId="70"/>
    <cellStyle name="Text Indent B" xfId="71"/>
    <cellStyle name="Text Indent C" xfId="72"/>
    <cellStyle name="Total 2" xfId="88"/>
    <cellStyle name="Währung [0]_Compiling Utility Macros" xfId="97"/>
    <cellStyle name="Währung_Compiling Utility Macros" xfId="98"/>
  </cellStyles>
  <dxfs count="62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 growth by sector'!$B$5</c:f>
              <c:strCache>
                <c:ptCount val="1"/>
                <c:pt idx="0">
                  <c:v>2011 to 2014 (annual average)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dLbl>
              <c:idx val="1"/>
              <c:layout>
                <c:manualLayout>
                  <c:x val="-2.7307206285731855E-3"/>
                  <c:y val="5.2685568455775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30-40CC-A191-79584F4578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'GDP growth by sector'!$A$6:$A$10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 by sector'!$B$6:$B$10</c:f>
              <c:numCache>
                <c:formatCode>0.0%</c:formatCode>
                <c:ptCount val="5"/>
                <c:pt idx="0">
                  <c:v>4.3549115924643056E-2</c:v>
                </c:pt>
                <c:pt idx="1">
                  <c:v>-1.6413367805641066E-3</c:v>
                </c:pt>
                <c:pt idx="2">
                  <c:v>1.1082278057683803E-2</c:v>
                </c:pt>
                <c:pt idx="3">
                  <c:v>3.5731361192153255E-2</c:v>
                </c:pt>
                <c:pt idx="4">
                  <c:v>2.5497413897698662E-2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30-40CC-A191-79584F4578F6}"/>
            </c:ext>
          </c:extLst>
        </c:ser>
        <c:ser>
          <c:idx val="1"/>
          <c:order val="1"/>
          <c:tx>
            <c:strRef>
              <c:f>'GDP growth by sector'!$C$5</c:f>
              <c:strCache>
                <c:ptCount val="1"/>
                <c:pt idx="0">
                  <c:v>2014 to 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3.0498539609184055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30-40CC-A191-79584F4578F6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'GDP growth by sector'!$A$6:$A$10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 by sector'!$C$6:$C$10</c:f>
              <c:numCache>
                <c:formatCode>0.0%</c:formatCode>
                <c:ptCount val="5"/>
                <c:pt idx="0">
                  <c:v>-6.0792434838453646E-2</c:v>
                </c:pt>
                <c:pt idx="1">
                  <c:v>3.9275246727604518E-2</c:v>
                </c:pt>
                <c:pt idx="2">
                  <c:v>-2.4297075450836481E-3</c:v>
                </c:pt>
                <c:pt idx="3">
                  <c:v>1.733172366873581E-2</c:v>
                </c:pt>
                <c:pt idx="4">
                  <c:v>1.5117273472808446E-2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30-40CC-A191-79584F4578F6}"/>
            </c:ext>
          </c:extLst>
        </c:ser>
        <c:ser>
          <c:idx val="2"/>
          <c:order val="2"/>
          <c:tx>
            <c:strRef>
              <c:f>'GDP growth by sector'!$D$5</c:f>
              <c:strCache>
                <c:ptCount val="1"/>
                <c:pt idx="0">
                  <c:v>2015 to 2016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4.20349444373806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730-40CC-A191-79584F4578F6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'GDP growth by sector'!$A$6:$A$10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 by sector'!$D$6:$D$10</c:f>
              <c:numCache>
                <c:formatCode>0.0%</c:formatCode>
                <c:ptCount val="5"/>
                <c:pt idx="0">
                  <c:v>-7.8062700162668031E-2</c:v>
                </c:pt>
                <c:pt idx="1">
                  <c:v>-4.7184075758302746E-2</c:v>
                </c:pt>
                <c:pt idx="2">
                  <c:v>6.7205447005393992E-3</c:v>
                </c:pt>
                <c:pt idx="3">
                  <c:v>7.193692803495022E-3</c:v>
                </c:pt>
                <c:pt idx="4">
                  <c:v>1.2028575165390576E-2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730-40CC-A191-79584F4578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"/>
        <c:overlap val="19"/>
        <c:axId val="206877824"/>
        <c:axId val="206879360"/>
      </c:barChart>
      <c:catAx>
        <c:axId val="2068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06879360"/>
        <c:crosses val="autoZero"/>
        <c:auto val="1"/>
        <c:lblAlgn val="ctr"/>
        <c:lblOffset val="100"/>
        <c:noMultiLvlLbl val="0"/>
      </c:catAx>
      <c:valAx>
        <c:axId val="206879360"/>
        <c:scaling>
          <c:orientation val="minMax"/>
          <c:max val="6.0000000000000012E-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6877824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'mfg empl comp rest of economy'!$A$5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'mfg empl comp rest of economy'!$B$4:$AK$4</c:f>
              <c:numCache>
                <c:formatCode>General</c:formatCode>
                <c:ptCount val="3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'mfg empl comp rest of economy'!$B$5:$AK$5</c:f>
              <c:numCache>
                <c:formatCode>_ * #,##0_ ;_ * \-#,##0_ ;_ * "-"??_ ;_ @_ </c:formatCode>
                <c:ptCount val="36"/>
                <c:pt idx="0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77.89904614213404</c:v>
                </c:pt>
                <c:pt idx="33">
                  <c:v>81.06420748790822</c:v>
                </c:pt>
                <c:pt idx="34">
                  <c:v>79.721997543334012</c:v>
                </c:pt>
                <c:pt idx="35">
                  <c:v>81.815294299576252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B20-46A9-AAB9-C001FB446B61}"/>
            </c:ext>
          </c:extLst>
        </c:ser>
        <c:ser>
          <c:idx val="1"/>
          <c:order val="1"/>
          <c:tx>
            <c:strRef>
              <c:f>'mfg empl comp rest of economy'!$A$6</c:f>
              <c:strCache>
                <c:ptCount val="1"/>
                <c:pt idx="0">
                  <c:v>Total ex manufacturing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'mfg empl comp rest of economy'!$B$4:$AK$4</c:f>
              <c:numCache>
                <c:formatCode>General</c:formatCode>
                <c:ptCount val="3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'mfg empl comp rest of economy'!$B$6:$AK$6</c:f>
              <c:numCache>
                <c:formatCode>_ * #,##0_ ;_ * \-#,##0_ ;_ * "-"??_ ;_ @_ </c:formatCode>
                <c:ptCount val="36"/>
                <c:pt idx="0">
                  <c:v>100</c:v>
                </c:pt>
                <c:pt idx="1">
                  <c:v>101.29045841176602</c:v>
                </c:pt>
                <c:pt idx="2">
                  <c:v>101.35248623208383</c:v>
                </c:pt>
                <c:pt idx="3">
                  <c:v>102.79954680739314</c:v>
                </c:pt>
                <c:pt idx="4">
                  <c:v>102.08981354763935</c:v>
                </c:pt>
                <c:pt idx="5">
                  <c:v>99.989936415360958</c:v>
                </c:pt>
                <c:pt idx="6">
                  <c:v>97.062774634476995</c:v>
                </c:pt>
                <c:pt idx="7">
                  <c:v>98.055786597880527</c:v>
                </c:pt>
                <c:pt idx="8">
                  <c:v>96.953685508968192</c:v>
                </c:pt>
                <c:pt idx="9">
                  <c:v>97.370001165657712</c:v>
                </c:pt>
                <c:pt idx="10">
                  <c:v>95.997939798541495</c:v>
                </c:pt>
                <c:pt idx="11">
                  <c:v>97.429314561209921</c:v>
                </c:pt>
                <c:pt idx="12">
                  <c:v>97.333815860156122</c:v>
                </c:pt>
                <c:pt idx="13">
                  <c:v>98.078216981383235</c:v>
                </c:pt>
                <c:pt idx="14">
                  <c:v>99.639476202806577</c:v>
                </c:pt>
                <c:pt idx="15">
                  <c:v>100.81612132438585</c:v>
                </c:pt>
                <c:pt idx="16">
                  <c:v>100.9735199927176</c:v>
                </c:pt>
                <c:pt idx="17">
                  <c:v>101.80329218931115</c:v>
                </c:pt>
                <c:pt idx="18">
                  <c:v>103.26461176692013</c:v>
                </c:pt>
                <c:pt idx="19">
                  <c:v>103.10657335297077</c:v>
                </c:pt>
                <c:pt idx="20">
                  <c:v>103.04823632702815</c:v>
                </c:pt>
                <c:pt idx="21">
                  <c:v>104.27751224370314</c:v>
                </c:pt>
                <c:pt idx="22">
                  <c:v>107.55432398604306</c:v>
                </c:pt>
                <c:pt idx="23">
                  <c:v>108.7938547693162</c:v>
                </c:pt>
                <c:pt idx="24">
                  <c:v>107.49753074048454</c:v>
                </c:pt>
                <c:pt idx="25">
                  <c:v>108.30061470991473</c:v>
                </c:pt>
                <c:pt idx="26">
                  <c:v>108.51521509221004</c:v>
                </c:pt>
                <c:pt idx="27">
                  <c:v>110.09019488257019</c:v>
                </c:pt>
                <c:pt idx="28">
                  <c:v>110.98763023895444</c:v>
                </c:pt>
                <c:pt idx="29">
                  <c:v>112.77360212222796</c:v>
                </c:pt>
                <c:pt idx="30">
                  <c:v>114.0163146529942</c:v>
                </c:pt>
                <c:pt idx="31">
                  <c:v>115.84791208937834</c:v>
                </c:pt>
                <c:pt idx="32">
                  <c:v>113.81899635296018</c:v>
                </c:pt>
                <c:pt idx="33">
                  <c:v>112.22979438293666</c:v>
                </c:pt>
                <c:pt idx="34">
                  <c:v>114.79408497046846</c:v>
                </c:pt>
                <c:pt idx="35">
                  <c:v>116.34539525200569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B20-46A9-AAB9-C001FB446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11232"/>
        <c:axId val="207725696"/>
      </c:lineChart>
      <c:catAx>
        <c:axId val="2077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07725696"/>
        <c:crosses val="autoZero"/>
        <c:auto val="1"/>
        <c:lblAlgn val="ctr"/>
        <c:lblOffset val="100"/>
        <c:noMultiLvlLbl val="0"/>
      </c:catAx>
      <c:valAx>
        <c:axId val="207725696"/>
        <c:scaling>
          <c:orientation val="minMax"/>
          <c:max val="120"/>
          <c:min val="7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Q1 2008 = 100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771123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'employment in mfg subsector'!$B$5</c:f>
              <c:strCache>
                <c:ptCount val="1"/>
                <c:pt idx="0">
                  <c:v>Q4 2008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'employment in mfg subsector'!$A$6:$A$15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subsector'!$B$6:$B$15</c:f>
              <c:numCache>
                <c:formatCode>_ * #,##0_ ;_ * \-#,##0_ ;_ * "-"??_ ;_ @_ </c:formatCode>
                <c:ptCount val="10"/>
                <c:pt idx="0">
                  <c:v>308.14772799027014</c:v>
                </c:pt>
                <c:pt idx="1">
                  <c:v>294.92193129389022</c:v>
                </c:pt>
                <c:pt idx="2">
                  <c:v>175.2341512879801</c:v>
                </c:pt>
                <c:pt idx="3">
                  <c:v>92.342712066099992</c:v>
                </c:pt>
                <c:pt idx="4">
                  <c:v>189.55505012119997</c:v>
                </c:pt>
                <c:pt idx="5">
                  <c:v>344.6829577162602</c:v>
                </c:pt>
                <c:pt idx="6">
                  <c:v>144.86870597088006</c:v>
                </c:pt>
                <c:pt idx="7">
                  <c:v>166.43790917414009</c:v>
                </c:pt>
                <c:pt idx="8">
                  <c:v>135.85356841094003</c:v>
                </c:pt>
                <c:pt idx="9">
                  <c:v>53.479726774180001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C9-45E1-B1C9-D489DA596749}"/>
            </c:ext>
          </c:extLst>
        </c:ser>
        <c:ser>
          <c:idx val="1"/>
          <c:order val="1"/>
          <c:tx>
            <c:strRef>
              <c:f>'employment in mfg subsector'!$C$5</c:f>
              <c:strCache>
                <c:ptCount val="1"/>
                <c:pt idx="0">
                  <c:v>Q4 2010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cat>
            <c:strRef>
              <c:f>'employment in mfg subsector'!$A$6:$A$15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subsector'!$C$6:$C$15</c:f>
              <c:numCache>
                <c:formatCode>_ * #,##0_ ;_ * \-#,##0_ ;_ * "-"??_ ;_ @_ </c:formatCode>
                <c:ptCount val="10"/>
                <c:pt idx="0">
                  <c:v>353.97945365780032</c:v>
                </c:pt>
                <c:pt idx="1">
                  <c:v>263.54171910599973</c:v>
                </c:pt>
                <c:pt idx="2">
                  <c:v>160.67669867160001</c:v>
                </c:pt>
                <c:pt idx="3">
                  <c:v>80.106313822600015</c:v>
                </c:pt>
                <c:pt idx="4">
                  <c:v>158.53834145669995</c:v>
                </c:pt>
                <c:pt idx="5">
                  <c:v>316.36798061009989</c:v>
                </c:pt>
                <c:pt idx="6">
                  <c:v>106.58739106559996</c:v>
                </c:pt>
                <c:pt idx="7">
                  <c:v>138.6675691400001</c:v>
                </c:pt>
                <c:pt idx="8">
                  <c:v>123.55594399250003</c:v>
                </c:pt>
                <c:pt idx="9">
                  <c:v>51.973563028699999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C9-45E1-B1C9-D489DA596749}"/>
            </c:ext>
          </c:extLst>
        </c:ser>
        <c:ser>
          <c:idx val="3"/>
          <c:order val="2"/>
          <c:tx>
            <c:strRef>
              <c:f>'employment in mfg subsector'!$E$5</c:f>
              <c:strCache>
                <c:ptCount val="1"/>
                <c:pt idx="0">
                  <c:v>Q4 2015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cat>
            <c:strRef>
              <c:f>'employment in mfg subsector'!$A$6:$A$15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subsector'!$E$6:$E$15</c:f>
              <c:numCache>
                <c:formatCode>_ * #,##0_ ;_ * \-#,##0_ ;_ * "-"??_ ;_ @_ </c:formatCode>
                <c:ptCount val="10"/>
                <c:pt idx="0">
                  <c:v>365.36409013539975</c:v>
                </c:pt>
                <c:pt idx="1">
                  <c:v>235.16734475619984</c:v>
                </c:pt>
                <c:pt idx="2">
                  <c:v>97.529793773199998</c:v>
                </c:pt>
                <c:pt idx="3">
                  <c:v>96.79194397740001</c:v>
                </c:pt>
                <c:pt idx="4">
                  <c:v>148.21680782830009</c:v>
                </c:pt>
                <c:pt idx="5">
                  <c:v>289.37768556739962</c:v>
                </c:pt>
                <c:pt idx="6">
                  <c:v>102.45202644210002</c:v>
                </c:pt>
                <c:pt idx="7">
                  <c:v>100.04765887409995</c:v>
                </c:pt>
                <c:pt idx="8">
                  <c:v>102.3091055166</c:v>
                </c:pt>
                <c:pt idx="9">
                  <c:v>44.500572424099992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C9-45E1-B1C9-D489DA596749}"/>
            </c:ext>
          </c:extLst>
        </c:ser>
        <c:ser>
          <c:idx val="4"/>
          <c:order val="3"/>
          <c:tx>
            <c:strRef>
              <c:f>'employment in mfg subsector'!$F$5</c:f>
              <c:strCache>
                <c:ptCount val="1"/>
                <c:pt idx="0">
                  <c:v>Q3 2016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'employment in mfg subsector'!$A$6:$A$15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subsector'!$F$6:$F$15</c:f>
              <c:numCache>
                <c:formatCode>_ * #,##0_ ;_ * \-#,##0_ ;_ * "-"??_ ;_ @_ </c:formatCode>
                <c:ptCount val="10"/>
                <c:pt idx="0">
                  <c:v>356.48099999999999</c:v>
                </c:pt>
                <c:pt idx="1">
                  <c:v>248.43748784359988</c:v>
                </c:pt>
                <c:pt idx="2">
                  <c:v>114.47667865109989</c:v>
                </c:pt>
                <c:pt idx="3">
                  <c:v>91.816650365600026</c:v>
                </c:pt>
                <c:pt idx="4">
                  <c:v>163.86113828279994</c:v>
                </c:pt>
                <c:pt idx="5">
                  <c:v>258.23671296220004</c:v>
                </c:pt>
                <c:pt idx="6">
                  <c:v>102.72262682969999</c:v>
                </c:pt>
                <c:pt idx="7">
                  <c:v>92.170688175300015</c:v>
                </c:pt>
                <c:pt idx="8">
                  <c:v>97.029986932200032</c:v>
                </c:pt>
                <c:pt idx="9">
                  <c:v>35.842942424799993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C9-45E1-B1C9-D489DA596749}"/>
            </c:ext>
          </c:extLst>
        </c:ser>
        <c:ser>
          <c:idx val="5"/>
          <c:order val="4"/>
          <c:tx>
            <c:strRef>
              <c:f>'employment in mfg subsector'!$G$5</c:f>
              <c:strCache>
                <c:ptCount val="1"/>
                <c:pt idx="0">
                  <c:v>Q4 2016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</c:spPr>
          <c:invertIfNegative val="0"/>
          <c:cat>
            <c:strRef>
              <c:f>'employment in mfg subsector'!$A$6:$A$15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subsector'!$G$6:$G$15</c:f>
              <c:numCache>
                <c:formatCode>_ * #,##0_ ;_ * \-#,##0_ ;_ * "-"??_ ;_ @_ </c:formatCode>
                <c:ptCount val="10"/>
                <c:pt idx="0">
                  <c:v>356.84953689449986</c:v>
                </c:pt>
                <c:pt idx="1">
                  <c:v>239.77691795899997</c:v>
                </c:pt>
                <c:pt idx="2">
                  <c:v>111.0012402607</c:v>
                </c:pt>
                <c:pt idx="3">
                  <c:v>94.366015380099967</c:v>
                </c:pt>
                <c:pt idx="4">
                  <c:v>159.9079066109</c:v>
                </c:pt>
                <c:pt idx="5">
                  <c:v>279.09193555789989</c:v>
                </c:pt>
                <c:pt idx="6">
                  <c:v>75.605034649299981</c:v>
                </c:pt>
                <c:pt idx="7">
                  <c:v>107.4455426391</c:v>
                </c:pt>
                <c:pt idx="8">
                  <c:v>105.30668597590002</c:v>
                </c:pt>
                <c:pt idx="9">
                  <c:v>45.277618007200005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C9-45E1-B1C9-D489DA596749}"/>
            </c:ext>
          </c:extLst>
        </c:ser>
        <c:ser>
          <c:idx val="6"/>
          <c:order val="5"/>
          <c:tx>
            <c:strRef>
              <c:f>'employment in mfg subsector'!$H$5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'employment in mfg subsector'!$A$6:$A$15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subsector'!$H$6:$H$15</c:f>
              <c:numCache>
                <c:formatCode>_ * #,##0_ ;_ * \-#,##0_ ;_ * "-"??_ ;_ @_ </c:formatCode>
                <c:ptCount val="10"/>
                <c:pt idx="0">
                  <c:v>0.36853689449986859</c:v>
                </c:pt>
                <c:pt idx="1">
                  <c:v>-8.6605698845999086</c:v>
                </c:pt>
                <c:pt idx="2">
                  <c:v>-3.4754383903998871</c:v>
                </c:pt>
                <c:pt idx="3">
                  <c:v>2.5493650144999407</c:v>
                </c:pt>
                <c:pt idx="4">
                  <c:v>-3.9532316718999425</c:v>
                </c:pt>
                <c:pt idx="5">
                  <c:v>20.855222595699843</c:v>
                </c:pt>
                <c:pt idx="6">
                  <c:v>-27.11759218040001</c:v>
                </c:pt>
                <c:pt idx="7">
                  <c:v>15.274854463799983</c:v>
                </c:pt>
                <c:pt idx="8">
                  <c:v>8.2766990436999919</c:v>
                </c:pt>
                <c:pt idx="9">
                  <c:v>9.4346755824000113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C9-45E1-B1C9-D489DA596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09031552"/>
        <c:axId val="209033088"/>
      </c:barChart>
      <c:catAx>
        <c:axId val="2090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209033088"/>
        <c:crosses val="autoZero"/>
        <c:auto val="1"/>
        <c:lblAlgn val="ctr"/>
        <c:lblOffset val="100"/>
        <c:noMultiLvlLbl val="0"/>
      </c:catAx>
      <c:valAx>
        <c:axId val="20903308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thousands employed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031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'QES re mining'!$B$6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cat>
            <c:numRef>
              <c:f>'QES re mining'!$A$7:$A$31</c:f>
              <c:numCache>
                <c:formatCode>General</c:formatCode>
                <c:ptCount val="25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'QES re mining'!$B$7:$B$33</c:f>
              <c:numCache>
                <c:formatCode>_ * #,##0_ ;_ * \-#,##0_ ;_ * "-"??_ ;_ @_ </c:formatCode>
                <c:ptCount val="27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 formatCode="#,##0">
                  <c:v>459000</c:v>
                </c:pt>
                <c:pt idx="24" formatCode="#,##0">
                  <c:v>458000</c:v>
                </c:pt>
                <c:pt idx="25" formatCode="#,##0">
                  <c:v>458000</c:v>
                </c:pt>
                <c:pt idx="26" formatCode="#,##0">
                  <c:v>460000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EF-4381-A6F0-BD9D0A792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9"/>
        <c:axId val="209070720"/>
        <c:axId val="209084800"/>
      </c:barChart>
      <c:catAx>
        <c:axId val="2090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09084800"/>
        <c:crosses val="autoZero"/>
        <c:auto val="1"/>
        <c:lblAlgn val="ctr"/>
        <c:lblOffset val="100"/>
        <c:noMultiLvlLbl val="0"/>
      </c:catAx>
      <c:valAx>
        <c:axId val="2090848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07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'balance of trade'!$M$3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'balance of trade'!$I$4:$J$31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'balance of trade'!$M$4:$M$31</c:f>
              <c:numCache>
                <c:formatCode>_ * #,##0_ ;_ * \-#,##0_ ;_ * "-"??_ ;_ @_ </c:formatCode>
                <c:ptCount val="28"/>
                <c:pt idx="0">
                  <c:v>3.4199268933143685</c:v>
                </c:pt>
                <c:pt idx="1">
                  <c:v>21.385910647308776</c:v>
                </c:pt>
                <c:pt idx="2">
                  <c:v>19.923444081575269</c:v>
                </c:pt>
                <c:pt idx="3">
                  <c:v>39.811590186014001</c:v>
                </c:pt>
                <c:pt idx="4">
                  <c:v>12.651371837431697</c:v>
                </c:pt>
                <c:pt idx="5">
                  <c:v>22.937973808367076</c:v>
                </c:pt>
                <c:pt idx="6">
                  <c:v>17.47599369148935</c:v>
                </c:pt>
                <c:pt idx="7">
                  <c:v>5.64812142028984</c:v>
                </c:pt>
                <c:pt idx="8">
                  <c:v>-9.5642259162371204</c:v>
                </c:pt>
                <c:pt idx="9">
                  <c:v>-6.2032775127877358</c:v>
                </c:pt>
                <c:pt idx="10">
                  <c:v>-17.644442518284961</c:v>
                </c:pt>
                <c:pt idx="11">
                  <c:v>-14.633294114713237</c:v>
                </c:pt>
                <c:pt idx="12">
                  <c:v>-26.095615419708054</c:v>
                </c:pt>
                <c:pt idx="13">
                  <c:v>-16.73859539757575</c:v>
                </c:pt>
                <c:pt idx="14">
                  <c:v>-32.402922145238108</c:v>
                </c:pt>
                <c:pt idx="15">
                  <c:v>-7.8105051100591822</c:v>
                </c:pt>
                <c:pt idx="16">
                  <c:v>-27.313266433486262</c:v>
                </c:pt>
                <c:pt idx="17">
                  <c:v>-19.87396568863636</c:v>
                </c:pt>
                <c:pt idx="18">
                  <c:v>-25.486533143820168</c:v>
                </c:pt>
                <c:pt idx="19">
                  <c:v>-21.011578600000007</c:v>
                </c:pt>
                <c:pt idx="20">
                  <c:v>-32.573327544652727</c:v>
                </c:pt>
                <c:pt idx="21">
                  <c:v>7.3010118469055101</c:v>
                </c:pt>
                <c:pt idx="22">
                  <c:v>-15.437698544575767</c:v>
                </c:pt>
                <c:pt idx="23">
                  <c:v>-16.167220963713987</c:v>
                </c:pt>
                <c:pt idx="24">
                  <c:v>-26.502393893151464</c:v>
                </c:pt>
                <c:pt idx="25">
                  <c:v>18.183005023726025</c:v>
                </c:pt>
                <c:pt idx="26">
                  <c:v>-0.94792517238386154</c:v>
                </c:pt>
                <c:pt idx="27">
                  <c:v>7.9908511590000444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208688640"/>
        <c:axId val="208690560"/>
      </c:barChart>
      <c:lineChart>
        <c:grouping val="standard"/>
        <c:varyColors val="0"/>
        <c:ser>
          <c:idx val="0"/>
          <c:order val="0"/>
          <c:tx>
            <c:strRef>
              <c:f>'balance of trade'!$K$3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'balance of trade'!$I$4:$J$31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'balance of trade'!$K$4:$K$31</c:f>
              <c:numCache>
                <c:formatCode>_ * #,##0_ ;_ * \-#,##0_ ;_ * "-"??_ ;_ @_ </c:formatCode>
                <c:ptCount val="28"/>
                <c:pt idx="0">
                  <c:v>206.83888504125179</c:v>
                </c:pt>
                <c:pt idx="1">
                  <c:v>230.39053145184138</c:v>
                </c:pt>
                <c:pt idx="2">
                  <c:v>247.68357366947964</c:v>
                </c:pt>
                <c:pt idx="3">
                  <c:v>254.84792920839161</c:v>
                </c:pt>
                <c:pt idx="4">
                  <c:v>239.08968622540985</c:v>
                </c:pt>
                <c:pt idx="5">
                  <c:v>255.64314296221323</c:v>
                </c:pt>
                <c:pt idx="6">
                  <c:v>278.39186278191488</c:v>
                </c:pt>
                <c:pt idx="7">
                  <c:v>284.81597767588931</c:v>
                </c:pt>
                <c:pt idx="8">
                  <c:v>251.77532266623714</c:v>
                </c:pt>
                <c:pt idx="9">
                  <c:v>258.38876384782606</c:v>
                </c:pt>
                <c:pt idx="10">
                  <c:v>260.44505989659524</c:v>
                </c:pt>
                <c:pt idx="11">
                  <c:v>265.6100197369077</c:v>
                </c:pt>
                <c:pt idx="12">
                  <c:v>251.53210471654501</c:v>
                </c:pt>
                <c:pt idx="13">
                  <c:v>277.02430796848489</c:v>
                </c:pt>
                <c:pt idx="14">
                  <c:v>291.64657827857144</c:v>
                </c:pt>
                <c:pt idx="15">
                  <c:v>294.3084731739645</c:v>
                </c:pt>
                <c:pt idx="16">
                  <c:v>280.03938266972477</c:v>
                </c:pt>
                <c:pt idx="17">
                  <c:v>270.47144210454547</c:v>
                </c:pt>
                <c:pt idx="18">
                  <c:v>288.77048814269665</c:v>
                </c:pt>
                <c:pt idx="19">
                  <c:v>293.84676797640446</c:v>
                </c:pt>
                <c:pt idx="20">
                  <c:v>262.19608542668135</c:v>
                </c:pt>
                <c:pt idx="21">
                  <c:v>284.39300086862107</c:v>
                </c:pt>
                <c:pt idx="22">
                  <c:v>290.48787770998928</c:v>
                </c:pt>
                <c:pt idx="23">
                  <c:v>283.46445363500533</c:v>
                </c:pt>
                <c:pt idx="24">
                  <c:v>256.69424344917218</c:v>
                </c:pt>
                <c:pt idx="25">
                  <c:v>294.95475367030411</c:v>
                </c:pt>
                <c:pt idx="26">
                  <c:v>283.55074256344614</c:v>
                </c:pt>
                <c:pt idx="27">
                  <c:v>282.06276483300002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'balance of trade'!$L$3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'balance of trade'!$I$4:$J$31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'balance of trade'!$L$4:$L$31</c:f>
              <c:numCache>
                <c:formatCode>_ * #,##0_ ;_ * \-#,##0_ ;_ * "-"??_ ;_ @_ </c:formatCode>
                <c:ptCount val="28"/>
                <c:pt idx="0">
                  <c:v>203.41895814793742</c:v>
                </c:pt>
                <c:pt idx="1">
                  <c:v>209.00462080453261</c:v>
                </c:pt>
                <c:pt idx="2">
                  <c:v>227.76012958790437</c:v>
                </c:pt>
                <c:pt idx="3">
                  <c:v>215.0363390223776</c:v>
                </c:pt>
                <c:pt idx="4">
                  <c:v>226.43831438797815</c:v>
                </c:pt>
                <c:pt idx="5">
                  <c:v>232.70516915384616</c:v>
                </c:pt>
                <c:pt idx="6">
                  <c:v>260.91586909042553</c:v>
                </c:pt>
                <c:pt idx="7">
                  <c:v>279.16785625559947</c:v>
                </c:pt>
                <c:pt idx="8">
                  <c:v>261.33954858247427</c:v>
                </c:pt>
                <c:pt idx="9">
                  <c:v>264.59204136061379</c:v>
                </c:pt>
                <c:pt idx="10">
                  <c:v>278.0895024148802</c:v>
                </c:pt>
                <c:pt idx="11">
                  <c:v>280.24331385162094</c:v>
                </c:pt>
                <c:pt idx="12">
                  <c:v>277.62772013625306</c:v>
                </c:pt>
                <c:pt idx="13">
                  <c:v>293.76290336606064</c:v>
                </c:pt>
                <c:pt idx="14">
                  <c:v>324.04950042380955</c:v>
                </c:pt>
                <c:pt idx="15">
                  <c:v>302.11897828402368</c:v>
                </c:pt>
                <c:pt idx="16">
                  <c:v>307.35264910321104</c:v>
                </c:pt>
                <c:pt idx="17">
                  <c:v>290.34540779318183</c:v>
                </c:pt>
                <c:pt idx="18">
                  <c:v>314.25702128651682</c:v>
                </c:pt>
                <c:pt idx="19">
                  <c:v>314.85834657640447</c:v>
                </c:pt>
                <c:pt idx="20">
                  <c:v>294.76941297133408</c:v>
                </c:pt>
                <c:pt idx="21">
                  <c:v>277.09198902171556</c:v>
                </c:pt>
                <c:pt idx="22">
                  <c:v>305.92557625456504</c:v>
                </c:pt>
                <c:pt idx="23">
                  <c:v>299.63167459871931</c:v>
                </c:pt>
                <c:pt idx="24">
                  <c:v>283.19663734232364</c:v>
                </c:pt>
                <c:pt idx="25">
                  <c:v>276.77174864657809</c:v>
                </c:pt>
                <c:pt idx="26">
                  <c:v>284.49866773583</c:v>
                </c:pt>
                <c:pt idx="27">
                  <c:v>274.07191367399997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8640"/>
        <c:axId val="208690560"/>
      </c:lineChart>
      <c:catAx>
        <c:axId val="2086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08690560"/>
        <c:crosses val="autoZero"/>
        <c:auto val="1"/>
        <c:lblAlgn val="ctr"/>
        <c:lblOffset val="100"/>
        <c:noMultiLvlLbl val="0"/>
      </c:catAx>
      <c:valAx>
        <c:axId val="2086905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(2016) rand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688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'balance of trade'!$S$3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'balance of trade'!$O$4:$P$31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'balance of trade'!$S$4:$S$31</c:f>
              <c:numCache>
                <c:formatCode>_ * #,##0_ ;_ * \-#,##0_ ;_ * "-"??_ ;_ @_ </c:formatCode>
                <c:ptCount val="28"/>
                <c:pt idx="0">
                  <c:v>0.32376425516442353</c:v>
                </c:pt>
                <c:pt idx="1">
                  <c:v>1.9743508057745878</c:v>
                </c:pt>
                <c:pt idx="2">
                  <c:v>1.9842789143985762</c:v>
                </c:pt>
                <c:pt idx="3">
                  <c:v>4.1680509243857458</c:v>
                </c:pt>
                <c:pt idx="4">
                  <c:v>1.3404747973540232</c:v>
                </c:pt>
                <c:pt idx="5">
                  <c:v>2.5041677483609561</c:v>
                </c:pt>
                <c:pt idx="6">
                  <c:v>1.747274078761933</c:v>
                </c:pt>
                <c:pt idx="7">
                  <c:v>0.52442646742919763</c:v>
                </c:pt>
                <c:pt idx="8">
                  <c:v>-0.97658350364483582</c:v>
                </c:pt>
                <c:pt idx="9">
                  <c:v>-0.57775696326909909</c:v>
                </c:pt>
                <c:pt idx="10">
                  <c:v>-1.6901868618332045</c:v>
                </c:pt>
                <c:pt idx="11">
                  <c:v>-1.3585578375875436</c:v>
                </c:pt>
                <c:pt idx="12">
                  <c:v>-2.3380160522959876</c:v>
                </c:pt>
                <c:pt idx="13">
                  <c:v>-1.3767076278824</c:v>
                </c:pt>
                <c:pt idx="14">
                  <c:v>-2.7264804770109201</c:v>
                </c:pt>
                <c:pt idx="15">
                  <c:v>-0.63659289298288257</c:v>
                </c:pt>
                <c:pt idx="16">
                  <c:v>-2.2162102514236821</c:v>
                </c:pt>
                <c:pt idx="17">
                  <c:v>-1.6381994610239978</c:v>
                </c:pt>
                <c:pt idx="18">
                  <c:v>-2.0709407922943477</c:v>
                </c:pt>
                <c:pt idx="19">
                  <c:v>-1.6316041770130774</c:v>
                </c:pt>
                <c:pt idx="20">
                  <c:v>-2.4488584664798907</c:v>
                </c:pt>
                <c:pt idx="21">
                  <c:v>0.54661441690511836</c:v>
                </c:pt>
                <c:pt idx="22">
                  <c:v>-1.0559586528991751</c:v>
                </c:pt>
                <c:pt idx="23">
                  <c:v>-1.0058888474767578</c:v>
                </c:pt>
                <c:pt idx="24">
                  <c:v>-1.6611383428477211</c:v>
                </c:pt>
                <c:pt idx="25">
                  <c:v>1.1818247355224294</c:v>
                </c:pt>
                <c:pt idx="26">
                  <c:v>-6.6720101896077466E-2</c:v>
                </c:pt>
                <c:pt idx="27">
                  <c:v>0.57497376022046964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8733312"/>
        <c:axId val="208735232"/>
      </c:barChart>
      <c:lineChart>
        <c:grouping val="standard"/>
        <c:varyColors val="0"/>
        <c:ser>
          <c:idx val="0"/>
          <c:order val="0"/>
          <c:tx>
            <c:strRef>
              <c:f>'balance of trade'!$Q$3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'balance of trade'!$O$4:$P$31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'balance of trade'!$Q$4:$Q$31</c:f>
              <c:numCache>
                <c:formatCode>_ * #,##0_ ;_ * \-#,##0_ ;_ * "-"??_ ;_ @_ </c:formatCode>
                <c:ptCount val="28"/>
                <c:pt idx="0">
                  <c:v>19.581423709768639</c:v>
                </c:pt>
                <c:pt idx="1">
                  <c:v>21.269691944215605</c:v>
                </c:pt>
                <c:pt idx="2">
                  <c:v>24.668089044390594</c:v>
                </c:pt>
                <c:pt idx="3">
                  <c:v>26.681153451840569</c:v>
                </c:pt>
                <c:pt idx="4">
                  <c:v>25.33272302883363</c:v>
                </c:pt>
                <c:pt idx="5">
                  <c:v>27.908886767587479</c:v>
                </c:pt>
                <c:pt idx="6">
                  <c:v>27.834004415667298</c:v>
                </c:pt>
                <c:pt idx="7">
                  <c:v>26.445082519542478</c:v>
                </c:pt>
                <c:pt idx="8">
                  <c:v>25.708262110713438</c:v>
                </c:pt>
                <c:pt idx="9">
                  <c:v>24.065650333365092</c:v>
                </c:pt>
                <c:pt idx="10">
                  <c:v>24.948411830546966</c:v>
                </c:pt>
                <c:pt idx="11">
                  <c:v>24.659285272790413</c:v>
                </c:pt>
                <c:pt idx="12">
                  <c:v>22.535820253196292</c:v>
                </c:pt>
                <c:pt idx="13">
                  <c:v>22.784556817968834</c:v>
                </c:pt>
                <c:pt idx="14">
                  <c:v>24.540030627466699</c:v>
                </c:pt>
                <c:pt idx="15">
                  <c:v>23.987524459319989</c:v>
                </c:pt>
                <c:pt idx="16">
                  <c:v>22.722516627088993</c:v>
                </c:pt>
                <c:pt idx="17">
                  <c:v>22.294804047659195</c:v>
                </c:pt>
                <c:pt idx="18">
                  <c:v>23.464414721720079</c:v>
                </c:pt>
                <c:pt idx="19">
                  <c:v>22.817972088593788</c:v>
                </c:pt>
                <c:pt idx="20">
                  <c:v>19.711867103378534</c:v>
                </c:pt>
                <c:pt idx="21">
                  <c:v>21.2920232977824</c:v>
                </c:pt>
                <c:pt idx="22">
                  <c:v>19.869748534373304</c:v>
                </c:pt>
                <c:pt idx="23">
                  <c:v>17.636533403452855</c:v>
                </c:pt>
                <c:pt idx="24">
                  <c:v>16.089288080949416</c:v>
                </c:pt>
                <c:pt idx="25">
                  <c:v>19.1709138996905</c:v>
                </c:pt>
                <c:pt idx="26">
                  <c:v>19.957835267698567</c:v>
                </c:pt>
                <c:pt idx="27">
                  <c:v>20.295546154873804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'balance of trade'!$R$3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'balance of trade'!$O$4:$P$31</c:f>
              <c:multiLvlStrCache>
                <c:ptCount val="2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'balance of trade'!$R$4:$R$31</c:f>
              <c:numCache>
                <c:formatCode>_ * #,##0_ ;_ * \-#,##0_ ;_ * "-"??_ ;_ @_ </c:formatCode>
                <c:ptCount val="28"/>
                <c:pt idx="0">
                  <c:v>19.257659454604216</c:v>
                </c:pt>
                <c:pt idx="1">
                  <c:v>19.295341138441017</c:v>
                </c:pt>
                <c:pt idx="2">
                  <c:v>22.683810129992018</c:v>
                </c:pt>
                <c:pt idx="3">
                  <c:v>22.513102527454823</c:v>
                </c:pt>
                <c:pt idx="4">
                  <c:v>23.992248231479607</c:v>
                </c:pt>
                <c:pt idx="5">
                  <c:v>25.404719019226523</c:v>
                </c:pt>
                <c:pt idx="6">
                  <c:v>26.086730336905365</c:v>
                </c:pt>
                <c:pt idx="7">
                  <c:v>25.92065605211328</c:v>
                </c:pt>
                <c:pt idx="8">
                  <c:v>26.684845614358274</c:v>
                </c:pt>
                <c:pt idx="9">
                  <c:v>24.643407296634191</c:v>
                </c:pt>
                <c:pt idx="10">
                  <c:v>26.638598692380171</c:v>
                </c:pt>
                <c:pt idx="11">
                  <c:v>26.017843110377957</c:v>
                </c:pt>
                <c:pt idx="12">
                  <c:v>24.873836305492279</c:v>
                </c:pt>
                <c:pt idx="13">
                  <c:v>24.161264445851234</c:v>
                </c:pt>
                <c:pt idx="14">
                  <c:v>27.266511104477619</c:v>
                </c:pt>
                <c:pt idx="15">
                  <c:v>24.624117352302871</c:v>
                </c:pt>
                <c:pt idx="16">
                  <c:v>24.938726878512675</c:v>
                </c:pt>
                <c:pt idx="17">
                  <c:v>23.933003508683193</c:v>
                </c:pt>
                <c:pt idx="18">
                  <c:v>25.535355514014427</c:v>
                </c:pt>
                <c:pt idx="19">
                  <c:v>24.449576265606865</c:v>
                </c:pt>
                <c:pt idx="20">
                  <c:v>22.160725569858425</c:v>
                </c:pt>
                <c:pt idx="21">
                  <c:v>20.745408880877282</c:v>
                </c:pt>
                <c:pt idx="22">
                  <c:v>20.925707187272479</c:v>
                </c:pt>
                <c:pt idx="23">
                  <c:v>18.642422250929613</c:v>
                </c:pt>
                <c:pt idx="24">
                  <c:v>17.750426423797137</c:v>
                </c:pt>
                <c:pt idx="25">
                  <c:v>17.989089164168071</c:v>
                </c:pt>
                <c:pt idx="26">
                  <c:v>20.024555369594644</c:v>
                </c:pt>
                <c:pt idx="27">
                  <c:v>19.720572394653335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33312"/>
        <c:axId val="208735232"/>
      </c:lineChart>
      <c:catAx>
        <c:axId val="2087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08735232"/>
        <c:crosses val="autoZero"/>
        <c:auto val="1"/>
        <c:lblAlgn val="ctr"/>
        <c:lblOffset val="100"/>
        <c:noMultiLvlLbl val="0"/>
      </c:catAx>
      <c:valAx>
        <c:axId val="208735232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733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Constant</a:t>
            </a:r>
            <a:r>
              <a:rPr lang="en-ZA" sz="1800" baseline="0"/>
              <a:t> (2016) Rand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'trade by sector'!$C$4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'trade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sector'!$C$5:$C$7</c:f>
              <c:numCache>
                <c:formatCode>_ * #,##0.0_ ;_ * \-#,##0.0_ ;_ * "-"??_ ;_ @_ </c:formatCode>
                <c:ptCount val="3"/>
                <c:pt idx="0">
                  <c:v>6.8453680866965616</c:v>
                </c:pt>
                <c:pt idx="1">
                  <c:v>111.83622377622378</c:v>
                </c:pt>
                <c:pt idx="2">
                  <c:v>99.362154260089667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23-470A-9162-37320DD57A69}"/>
            </c:ext>
          </c:extLst>
        </c:ser>
        <c:ser>
          <c:idx val="1"/>
          <c:order val="1"/>
          <c:tx>
            <c:strRef>
              <c:f>'trade by sector'!$D$4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'trade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sector'!$D$5:$D$7</c:f>
              <c:numCache>
                <c:formatCode>_ * #,##0.0_ ;_ * \-#,##0.0_ ;_ * "-"??_ ;_ @_ </c:formatCode>
                <c:ptCount val="3"/>
                <c:pt idx="0">
                  <c:v>7.9617019732205794</c:v>
                </c:pt>
                <c:pt idx="1">
                  <c:v>131.05731225296444</c:v>
                </c:pt>
                <c:pt idx="2">
                  <c:v>111.06223615221987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23-470A-9162-37320DD57A69}"/>
            </c:ext>
          </c:extLst>
        </c:ser>
        <c:ser>
          <c:idx val="2"/>
          <c:order val="2"/>
          <c:tx>
            <c:strRef>
              <c:f>'trade by sector'!$E$4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'trade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sector'!$E$5:$E$7</c:f>
              <c:numCache>
                <c:formatCode>_ * #,##0.0_ ;_ * \-#,##0.0_ ;_ * "-"??_ ;_ @_ </c:formatCode>
                <c:ptCount val="3"/>
                <c:pt idx="0">
                  <c:v>3.8260139666666668</c:v>
                </c:pt>
                <c:pt idx="1">
                  <c:v>89.311970074812947</c:v>
                </c:pt>
                <c:pt idx="2">
                  <c:v>133.75171863333335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23-470A-9162-37320DD57A69}"/>
            </c:ext>
          </c:extLst>
        </c:ser>
        <c:ser>
          <c:idx val="3"/>
          <c:order val="3"/>
          <c:tx>
            <c:strRef>
              <c:f>'trade by sector'!$F$4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'trade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sector'!$F$5:$F$7</c:f>
              <c:numCache>
                <c:formatCode>_ * #,##0.0_ ;_ * \-#,##0.0_ ;_ * "-"??_ ;_ @_ </c:formatCode>
                <c:ptCount val="3"/>
                <c:pt idx="0">
                  <c:v>10.937955281467422</c:v>
                </c:pt>
                <c:pt idx="1">
                  <c:v>126.07550295857988</c:v>
                </c:pt>
                <c:pt idx="2">
                  <c:v>149.14730287792531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23-470A-9162-37320DD57A69}"/>
            </c:ext>
          </c:extLst>
        </c:ser>
        <c:ser>
          <c:idx val="4"/>
          <c:order val="4"/>
          <c:tx>
            <c:strRef>
              <c:f>'trade by sector'!$G$4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'trade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sector'!$G$5:$G$7</c:f>
              <c:numCache>
                <c:formatCode>_ * #,##0.0_ ;_ * \-#,##0.0_ ;_ * "-"??_ ;_ @_ </c:formatCode>
                <c:ptCount val="3"/>
                <c:pt idx="0">
                  <c:v>12.398822432432432</c:v>
                </c:pt>
                <c:pt idx="1">
                  <c:v>116.09853932584271</c:v>
                </c:pt>
                <c:pt idx="2">
                  <c:v>158.48200105105104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23-470A-9162-37320DD57A69}"/>
            </c:ext>
          </c:extLst>
        </c:ser>
        <c:ser>
          <c:idx val="5"/>
          <c:order val="5"/>
          <c:tx>
            <c:strRef>
              <c:f>'trade by sector'!$H$4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'trade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sector'!$H$5:$H$7</c:f>
              <c:numCache>
                <c:formatCode>_ * #,##0.0_ ;_ * \-#,##0.0_ ;_ * "-"??_ ;_ @_ </c:formatCode>
                <c:ptCount val="3"/>
                <c:pt idx="0">
                  <c:v>15.256980793379</c:v>
                </c:pt>
                <c:pt idx="1">
                  <c:v>108.93255069370331</c:v>
                </c:pt>
                <c:pt idx="2">
                  <c:v>155.67755582191782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723-470A-9162-37320DD57A69}"/>
            </c:ext>
          </c:extLst>
        </c:ser>
        <c:ser>
          <c:idx val="6"/>
          <c:order val="6"/>
          <c:tx>
            <c:strRef>
              <c:f>'trade by sector'!$I$4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'trade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sector'!$I$5:$I$7</c:f>
              <c:numCache>
                <c:formatCode>_ * #,##0.0_ ;_ * \-#,##0.0_ ;_ * "-"??_ ;_ @_ </c:formatCode>
                <c:ptCount val="3"/>
                <c:pt idx="0">
                  <c:v>14.478999999999999</c:v>
                </c:pt>
                <c:pt idx="1">
                  <c:v>113.3839</c:v>
                </c:pt>
                <c:pt idx="2">
                  <c:v>148.1671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723-470A-9162-37320DD57A69}"/>
            </c:ext>
          </c:extLst>
        </c:ser>
        <c:ser>
          <c:idx val="7"/>
          <c:order val="7"/>
          <c:tx>
            <c:strRef>
              <c:f>'trade by sector'!$J$4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'trade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sector'!$J$5:$J$7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09764352"/>
        <c:axId val="209765888"/>
      </c:barChart>
      <c:catAx>
        <c:axId val="2097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09765888"/>
        <c:crosses val="autoZero"/>
        <c:auto val="1"/>
        <c:lblAlgn val="ctr"/>
        <c:lblOffset val="100"/>
        <c:noMultiLvlLbl val="0"/>
      </c:catAx>
      <c:valAx>
        <c:axId val="209765888"/>
        <c:scaling>
          <c:orientation val="minMax"/>
          <c:max val="16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</a:t>
                </a:r>
              </a:p>
            </c:rich>
          </c:tx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764352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8.1921618857195566E-3"/>
          <c:y val="0.20515542548717119"/>
          <c:w val="0.12455527559055118"/>
          <c:h val="0.4638392693390960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Current U.S. dollars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'trade by sector'!$C$8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'trade by sector'!$B$9:$B$11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sector'!$C$9:$C$11</c:f>
              <c:numCache>
                <c:formatCode>_ * #,##0.0_ ;_ * \-#,##0.0_ ;_ * "-"??_ ;_ @_ </c:formatCode>
                <c:ptCount val="3"/>
                <c:pt idx="0">
                  <c:v>0.72021265628860542</c:v>
                </c:pt>
                <c:pt idx="1">
                  <c:v>11.7086274050429</c:v>
                </c:pt>
                <c:pt idx="2">
                  <c:v>10.445834141380294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F-4E0F-9BF0-1BCBF2866C68}"/>
            </c:ext>
          </c:extLst>
        </c:ser>
        <c:ser>
          <c:idx val="1"/>
          <c:order val="1"/>
          <c:tx>
            <c:strRef>
              <c:f>'trade by sector'!$D$8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'trade by sector'!$B$9:$B$11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sector'!$D$9:$D$11</c:f>
              <c:numCache>
                <c:formatCode>_ * #,##0.0_ ;_ * \-#,##0.0_ ;_ * "-"??_ ;_ @_ </c:formatCode>
                <c:ptCount val="3"/>
                <c:pt idx="0">
                  <c:v>0.74100895438015113</c:v>
                </c:pt>
                <c:pt idx="1">
                  <c:v>12.168634167227355</c:v>
                </c:pt>
                <c:pt idx="2">
                  <c:v>10.346299137857907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5F-4E0F-9BF0-1BCBF2866C68}"/>
            </c:ext>
          </c:extLst>
        </c:ser>
        <c:ser>
          <c:idx val="2"/>
          <c:order val="2"/>
          <c:tx>
            <c:strRef>
              <c:f>'trade by sector'!$E$8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'trade by sector'!$B$9:$B$11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sector'!$E$9:$E$11</c:f>
              <c:numCache>
                <c:formatCode>_ * #,##0.0_ ;_ * \-#,##0.0_ ;_ * "-"??_ ;_ @_ </c:formatCode>
                <c:ptCount val="3"/>
                <c:pt idx="0">
                  <c:v>0.35719147228082992</c:v>
                </c:pt>
                <c:pt idx="1">
                  <c:v>8.2917404642009611</c:v>
                </c:pt>
                <c:pt idx="2">
                  <c:v>12.46232580502426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5F-4E0F-9BF0-1BCBF2866C68}"/>
            </c:ext>
          </c:extLst>
        </c:ser>
        <c:ser>
          <c:idx val="3"/>
          <c:order val="3"/>
          <c:tx>
            <c:strRef>
              <c:f>'trade by sector'!$F$8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'trade by sector'!$B$9:$B$11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sector'!$F$9:$F$11</c:f>
              <c:numCache>
                <c:formatCode>_ * #,##0.0_ ;_ * \-#,##0.0_ ;_ * "-"??_ ;_ @_ </c:formatCode>
                <c:ptCount val="3"/>
                <c:pt idx="0">
                  <c:v>0.89349280586202351</c:v>
                </c:pt>
                <c:pt idx="1">
                  <c:v>10.275746322642874</c:v>
                </c:pt>
                <c:pt idx="2">
                  <c:v>12.206762800600478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35F-4E0F-9BF0-1BCBF2866C68}"/>
            </c:ext>
          </c:extLst>
        </c:ser>
        <c:ser>
          <c:idx val="4"/>
          <c:order val="4"/>
          <c:tx>
            <c:strRef>
              <c:f>'trade by sector'!$G$8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'trade by sector'!$B$9:$B$11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sector'!$G$9:$G$11</c:f>
              <c:numCache>
                <c:formatCode>_ * #,##0.0_ ;_ * \-#,##0.0_ ;_ * "-"??_ ;_ @_ </c:formatCode>
                <c:ptCount val="3"/>
                <c:pt idx="0">
                  <c:v>0.96518194310834382</c:v>
                </c:pt>
                <c:pt idx="1">
                  <c:v>9.0153560241857384</c:v>
                </c:pt>
                <c:pt idx="2">
                  <c:v>12.356046887827063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5F-4E0F-9BF0-1BCBF2866C68}"/>
            </c:ext>
          </c:extLst>
        </c:ser>
        <c:ser>
          <c:idx val="5"/>
          <c:order val="5"/>
          <c:tx>
            <c:strRef>
              <c:f>'trade by sector'!$H$8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'trade by sector'!$B$9:$B$11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sector'!$H$9:$H$11</c:f>
              <c:numCache>
                <c:formatCode>_ * #,##0.0_ ;_ * \-#,##0.0_ ;_ * "-"??_ ;_ @_ </c:formatCode>
                <c:ptCount val="3"/>
                <c:pt idx="0">
                  <c:v>0.94976802429321905</c:v>
                </c:pt>
                <c:pt idx="1">
                  <c:v>6.7775431606905716</c:v>
                </c:pt>
                <c:pt idx="2">
                  <c:v>9.721340873449142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35F-4E0F-9BF0-1BCBF2866C68}"/>
            </c:ext>
          </c:extLst>
        </c:ser>
        <c:ser>
          <c:idx val="6"/>
          <c:order val="6"/>
          <c:tx>
            <c:strRef>
              <c:f>'trade by sector'!$I$8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'trade by sector'!$B$9:$B$11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sector'!$I$9:$I$11</c:f>
              <c:numCache>
                <c:formatCode>_ * #,##0.0_ ;_ * \-#,##0.0_ ;_ * "-"??_ ;_ @_ </c:formatCode>
                <c:ptCount val="3"/>
                <c:pt idx="0">
                  <c:v>1.0418157711254925</c:v>
                </c:pt>
                <c:pt idx="1">
                  <c:v>8.1584259341428957</c:v>
                </c:pt>
                <c:pt idx="2">
                  <c:v>10.661222846590062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5F-4E0F-9BF0-1BCBF2866C68}"/>
            </c:ext>
          </c:extLst>
        </c:ser>
        <c:ser>
          <c:idx val="7"/>
          <c:order val="7"/>
          <c:tx>
            <c:strRef>
              <c:f>'trade by sector'!$J$8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'trade by sector'!$B$9:$B$11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'trade by sector'!$J$9:$J$11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09881344"/>
        <c:axId val="209883136"/>
      </c:barChart>
      <c:catAx>
        <c:axId val="2098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09883136"/>
        <c:crosses val="autoZero"/>
        <c:auto val="1"/>
        <c:lblAlgn val="ctr"/>
        <c:lblOffset val="100"/>
        <c:noMultiLvlLbl val="0"/>
      </c:catAx>
      <c:valAx>
        <c:axId val="20988313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881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Constant (2016) rand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'trade by sector'!$C$12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'trade by sector'!$B$13:$B$15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sector'!$C$13:$C$15</c:f>
              <c:numCache>
                <c:formatCode>_ * #,##0.0_ ;_ * \-#,##0.0_ ;_ * "-"??_ ;_ @_ </c:formatCode>
                <c:ptCount val="3"/>
                <c:pt idx="0">
                  <c:v>5.471002017937221</c:v>
                </c:pt>
                <c:pt idx="1">
                  <c:v>43.187832167832177</c:v>
                </c:pt>
                <c:pt idx="2">
                  <c:v>150.12860175635274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DC-4B9C-9C91-15890CFDA64A}"/>
            </c:ext>
          </c:extLst>
        </c:ser>
        <c:ser>
          <c:idx val="1"/>
          <c:order val="1"/>
          <c:tx>
            <c:strRef>
              <c:f>'trade by sector'!$D$12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'trade by sector'!$B$13:$B$15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sector'!$D$13:$D$15</c:f>
              <c:numCache>
                <c:formatCode>_ * #,##0.0_ ;_ * \-#,##0.0_ ;_ * "-"??_ ;_ @_ </c:formatCode>
                <c:ptCount val="3"/>
                <c:pt idx="0">
                  <c:v>8.5128724806201532</c:v>
                </c:pt>
                <c:pt idx="1">
                  <c:v>61.559947299077734</c:v>
                </c:pt>
                <c:pt idx="2">
                  <c:v>195.19328587033121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DC-4B9C-9C91-15890CFDA64A}"/>
            </c:ext>
          </c:extLst>
        </c:ser>
        <c:ser>
          <c:idx val="2"/>
          <c:order val="2"/>
          <c:tx>
            <c:strRef>
              <c:f>'trade by sector'!$E$12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'trade by sector'!$B$13:$B$15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sector'!$E$13:$E$15</c:f>
              <c:numCache>
                <c:formatCode>_ * #,##0.0_ ;_ * \-#,##0.0_ ;_ * "-"??_ ;_ @_ </c:formatCode>
                <c:ptCount val="3"/>
                <c:pt idx="0">
                  <c:v>9.0552434333333327</c:v>
                </c:pt>
                <c:pt idx="1">
                  <c:v>62.419451371571078</c:v>
                </c:pt>
                <c:pt idx="2">
                  <c:v>195.34623259999998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DC-4B9C-9C91-15890CFDA64A}"/>
            </c:ext>
          </c:extLst>
        </c:ser>
        <c:ser>
          <c:idx val="3"/>
          <c:order val="3"/>
          <c:tx>
            <c:strRef>
              <c:f>'trade by sector'!$F$12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'trade by sector'!$B$13:$B$15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sector'!$F$13:$F$15</c:f>
              <c:numCache>
                <c:formatCode>_ * #,##0.0_ ;_ * \-#,##0.0_ ;_ * "-"??_ ;_ @_ </c:formatCode>
                <c:ptCount val="3"/>
                <c:pt idx="0">
                  <c:v>8.8446118279569887</c:v>
                </c:pt>
                <c:pt idx="1">
                  <c:v>68.676568047337284</c:v>
                </c:pt>
                <c:pt idx="2">
                  <c:v>217.4291960468058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DC-4B9C-9C91-15890CFDA64A}"/>
            </c:ext>
          </c:extLst>
        </c:ser>
        <c:ser>
          <c:idx val="4"/>
          <c:order val="4"/>
          <c:tx>
            <c:strRef>
              <c:f>'trade by sector'!$G$12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'trade by sector'!$B$13:$B$15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sector'!$G$13:$G$15</c:f>
              <c:numCache>
                <c:formatCode>_ * #,##0.0_ ;_ * \-#,##0.0_ ;_ * "-"??_ ;_ @_ </c:formatCode>
                <c:ptCount val="3"/>
                <c:pt idx="0">
                  <c:v>8.47360870870871</c:v>
                </c:pt>
                <c:pt idx="1">
                  <c:v>75.419213483146066</c:v>
                </c:pt>
                <c:pt idx="2">
                  <c:v>224.34267984984984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DC-4B9C-9C91-15890CFDA64A}"/>
            </c:ext>
          </c:extLst>
        </c:ser>
        <c:ser>
          <c:idx val="5"/>
          <c:order val="5"/>
          <c:tx>
            <c:strRef>
              <c:f>'trade by sector'!$H$12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'trade by sector'!$B$13:$B$15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sector'!$H$13:$H$15</c:f>
              <c:numCache>
                <c:formatCode>_ * #,##0.0_ ;_ * \-#,##0.0_ ;_ * "-"??_ ;_ @_ </c:formatCode>
                <c:ptCount val="3"/>
                <c:pt idx="0">
                  <c:v>10.694277625570777</c:v>
                </c:pt>
                <c:pt idx="1">
                  <c:v>45.320277481323373</c:v>
                </c:pt>
                <c:pt idx="2">
                  <c:v>236.39582414383568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DC-4B9C-9C91-15890CFDA64A}"/>
            </c:ext>
          </c:extLst>
        </c:ser>
        <c:ser>
          <c:idx val="6"/>
          <c:order val="6"/>
          <c:tx>
            <c:strRef>
              <c:f>'trade by sector'!$I$12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'trade by sector'!$B$13:$B$15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sector'!$I$13:$I$15</c:f>
              <c:numCache>
                <c:formatCode>_ * #,##0.0_ ;_ * \-#,##0.0_ ;_ * "-"??_ ;_ @_ </c:formatCode>
                <c:ptCount val="3"/>
                <c:pt idx="0">
                  <c:v>10.349399999999999</c:v>
                </c:pt>
                <c:pt idx="1">
                  <c:v>44.597300000000004</c:v>
                </c:pt>
                <c:pt idx="2">
                  <c:v>197.76223363543627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DC-4B9C-9C91-15890CFDA64A}"/>
            </c:ext>
          </c:extLst>
        </c:ser>
        <c:ser>
          <c:idx val="7"/>
          <c:order val="7"/>
          <c:tx>
            <c:strRef>
              <c:f>'trade by sector'!$J$12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'trade by sector'!$B$13:$B$15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sector'!$J$13:$J$15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10096128"/>
        <c:axId val="210097664"/>
      </c:barChart>
      <c:catAx>
        <c:axId val="2100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0097664"/>
        <c:crosses val="autoZero"/>
        <c:auto val="1"/>
        <c:lblAlgn val="ctr"/>
        <c:lblOffset val="100"/>
        <c:noMultiLvlLbl val="0"/>
      </c:catAx>
      <c:valAx>
        <c:axId val="210097664"/>
        <c:scaling>
          <c:orientation val="minMax"/>
          <c:max val="24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</a:t>
                </a:r>
              </a:p>
            </c:rich>
          </c:tx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009612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8.1921618857195566E-3"/>
          <c:y val="0.15293105379570848"/>
          <c:w val="0.12169193151626639"/>
          <c:h val="0.4638392693390960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Current U.S. dollars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'trade by sector'!$C$16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'trade by sector'!$B$17:$B$19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sector'!$C$17:$C$19</c:f>
              <c:numCache>
                <c:formatCode>_ * #,##0.0_ ;_ * \-#,##0.0_ ;_ * "-"??_ ;_ @_ </c:formatCode>
                <c:ptCount val="3"/>
                <c:pt idx="0">
                  <c:v>0.57767631908743988</c:v>
                </c:pt>
                <c:pt idx="1">
                  <c:v>4.5215245848830055</c:v>
                </c:pt>
                <c:pt idx="2">
                  <c:v>15.781169260319238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67-42F7-9BFE-A0089C635FEE}"/>
            </c:ext>
          </c:extLst>
        </c:ser>
        <c:ser>
          <c:idx val="1"/>
          <c:order val="1"/>
          <c:tx>
            <c:strRef>
              <c:f>'trade by sector'!$D$16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'trade by sector'!$B$17:$B$19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sector'!$D$17:$D$19</c:f>
              <c:numCache>
                <c:formatCode>_ * #,##0.0_ ;_ * \-#,##0.0_ ;_ * "-"??_ ;_ @_ </c:formatCode>
                <c:ptCount val="3"/>
                <c:pt idx="0">
                  <c:v>0.79088872357663398</c:v>
                </c:pt>
                <c:pt idx="1">
                  <c:v>5.7158235977735643</c:v>
                </c:pt>
                <c:pt idx="2">
                  <c:v>18.184730580356327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67-42F7-9BFE-A0089C635FEE}"/>
            </c:ext>
          </c:extLst>
        </c:ser>
        <c:ser>
          <c:idx val="2"/>
          <c:order val="2"/>
          <c:tx>
            <c:strRef>
              <c:f>'trade by sector'!$E$16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'trade by sector'!$B$17:$B$19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sector'!$E$17:$E$19</c:f>
              <c:numCache>
                <c:formatCode>_ * #,##0.0_ ;_ * \-#,##0.0_ ;_ * "-"??_ ;_ @_ </c:formatCode>
                <c:ptCount val="3"/>
                <c:pt idx="0">
                  <c:v>0.84573357251887415</c:v>
                </c:pt>
                <c:pt idx="1">
                  <c:v>5.7950338600451481</c:v>
                </c:pt>
                <c:pt idx="2">
                  <c:v>18.200431849718782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67-42F7-9BFE-A0089C635FEE}"/>
            </c:ext>
          </c:extLst>
        </c:ser>
        <c:ser>
          <c:idx val="3"/>
          <c:order val="3"/>
          <c:tx>
            <c:strRef>
              <c:f>'trade by sector'!$F$16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'trade by sector'!$B$17:$B$19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sector'!$F$17:$F$19</c:f>
              <c:numCache>
                <c:formatCode>_ * #,##0.0_ ;_ * \-#,##0.0_ ;_ * "-"??_ ;_ @_ </c:formatCode>
                <c:ptCount val="3"/>
                <c:pt idx="0">
                  <c:v>0.71873779111633751</c:v>
                </c:pt>
                <c:pt idx="1">
                  <c:v>5.5974632264287436</c:v>
                </c:pt>
                <c:pt idx="2">
                  <c:v>17.797924856580792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567-42F7-9BFE-A0089C635FEE}"/>
            </c:ext>
          </c:extLst>
        </c:ser>
        <c:ser>
          <c:idx val="4"/>
          <c:order val="4"/>
          <c:tx>
            <c:strRef>
              <c:f>'trade by sector'!$G$16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'trade by sector'!$B$17:$B$19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sector'!$G$17:$G$19</c:f>
              <c:numCache>
                <c:formatCode>_ * #,##0.0_ ;_ * \-#,##0.0_ ;_ * "-"??_ ;_ @_ </c:formatCode>
                <c:ptCount val="3"/>
                <c:pt idx="0">
                  <c:v>0.65575975168339629</c:v>
                </c:pt>
                <c:pt idx="1">
                  <c:v>5.8564996989870259</c:v>
                </c:pt>
                <c:pt idx="2">
                  <c:v>17.493725908756513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67-42F7-9BFE-A0089C635FEE}"/>
            </c:ext>
          </c:extLst>
        </c:ser>
        <c:ser>
          <c:idx val="5"/>
          <c:order val="5"/>
          <c:tx>
            <c:strRef>
              <c:f>'trade by sector'!$H$16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'trade by sector'!$B$17:$B$19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sector'!$H$17:$H$19</c:f>
              <c:numCache>
                <c:formatCode>_ * #,##0.0_ ;_ * \-#,##0.0_ ;_ * "-"??_ ;_ @_ </c:formatCode>
                <c:ptCount val="3"/>
                <c:pt idx="0">
                  <c:v>0.65629832518120101</c:v>
                </c:pt>
                <c:pt idx="1">
                  <c:v>2.8197277556440898</c:v>
                </c:pt>
                <c:pt idx="2">
                  <c:v>14.76905360044961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567-42F7-9BFE-A0089C635FEE}"/>
            </c:ext>
          </c:extLst>
        </c:ser>
        <c:ser>
          <c:idx val="6"/>
          <c:order val="6"/>
          <c:tx>
            <c:strRef>
              <c:f>'trade by sector'!$I$16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'trade by sector'!$B$17:$B$19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sector'!$I$17:$I$19</c:f>
              <c:numCache>
                <c:formatCode>_ * #,##0.0_ ;_ * \-#,##0.0_ ;_ * "-"??_ ;_ @_ </c:formatCode>
                <c:ptCount val="3"/>
                <c:pt idx="0">
                  <c:v>0.74468750924571225</c:v>
                </c:pt>
                <c:pt idx="1">
                  <c:v>3.2089544363243019</c:v>
                </c:pt>
                <c:pt idx="2">
                  <c:v>14.229778433874856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567-42F7-9BFE-A0089C635FEE}"/>
            </c:ext>
          </c:extLst>
        </c:ser>
        <c:ser>
          <c:idx val="7"/>
          <c:order val="7"/>
          <c:tx>
            <c:strRef>
              <c:f>'trade by sector'!$J$16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'trade by sector'!$B$17:$B$19</c:f>
              <c:strCache>
                <c:ptCount val="3"/>
                <c:pt idx="0">
                  <c:v>Agriculture</c:v>
                </c:pt>
                <c:pt idx="1">
                  <c:v>Mining and
 petrol</c:v>
                </c:pt>
                <c:pt idx="2">
                  <c:v>Manufacturing</c:v>
                </c:pt>
              </c:strCache>
            </c:strRef>
          </c:cat>
          <c:val>
            <c:numRef>
              <c:f>'trade by sector'!$J$17:$J$19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10041088"/>
        <c:axId val="210116608"/>
      </c:barChart>
      <c:catAx>
        <c:axId val="21004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0116608"/>
        <c:crosses val="autoZero"/>
        <c:auto val="1"/>
        <c:lblAlgn val="ctr"/>
        <c:lblOffset val="100"/>
        <c:noMultiLvlLbl val="0"/>
      </c:catAx>
      <c:valAx>
        <c:axId val="210116608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004108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'FX rates and metal prices'!$E$4</c:f>
              <c:strCache>
                <c:ptCount val="1"/>
                <c:pt idx="0">
                  <c:v>metals and coal price index (a)</c:v>
                </c:pt>
              </c:strCache>
            </c:strRef>
          </c:tx>
          <c:marker>
            <c:symbol val="none"/>
          </c:marker>
          <c:cat>
            <c:numRef>
              <c:f>'FX rates and metal prices'!$B$5:$B$87</c:f>
              <c:numCache>
                <c:formatCode>_(* #,##0_);_(* \(#,##0\);_(* "-"??_);_(@_)</c:formatCode>
                <c:ptCount val="83"/>
                <c:pt idx="0" formatCode="General">
                  <c:v>2010</c:v>
                </c:pt>
                <c:pt idx="12" formatCode="General">
                  <c:v>2011</c:v>
                </c:pt>
                <c:pt idx="24" formatCode="General">
                  <c:v>2012</c:v>
                </c:pt>
                <c:pt idx="36" formatCode="General">
                  <c:v>2013</c:v>
                </c:pt>
                <c:pt idx="48" formatCode="General">
                  <c:v>2014</c:v>
                </c:pt>
                <c:pt idx="60" formatCode="General">
                  <c:v>2015</c:v>
                </c:pt>
                <c:pt idx="72" formatCode="General">
                  <c:v>2016</c:v>
                </c:pt>
              </c:numCache>
            </c:numRef>
          </c:cat>
          <c:val>
            <c:numRef>
              <c:f>'FX rates and metal prices'!$E$5:$E$87</c:f>
              <c:numCache>
                <c:formatCode>_ * #,##0_ ;_ * \-#,##0_ ;_ * "-"??_ ;_ @_ </c:formatCode>
                <c:ptCount val="83"/>
                <c:pt idx="0">
                  <c:v>100</c:v>
                </c:pt>
                <c:pt idx="1">
                  <c:v>91.041007265473581</c:v>
                </c:pt>
                <c:pt idx="2">
                  <c:v>105.45357968964679</c:v>
                </c:pt>
                <c:pt idx="3">
                  <c:v>129.62938481585681</c:v>
                </c:pt>
                <c:pt idx="4">
                  <c:v>113.37572124600968</c:v>
                </c:pt>
                <c:pt idx="5">
                  <c:v>112.55328457608972</c:v>
                </c:pt>
                <c:pt idx="6">
                  <c:v>109.81673111476486</c:v>
                </c:pt>
                <c:pt idx="7">
                  <c:v>90.4757780813446</c:v>
                </c:pt>
                <c:pt idx="8">
                  <c:v>112.56547453417727</c:v>
                </c:pt>
                <c:pt idx="9">
                  <c:v>84.25636132594903</c:v>
                </c:pt>
                <c:pt idx="10">
                  <c:v>139.76284582391042</c:v>
                </c:pt>
                <c:pt idx="11">
                  <c:v>141.479595856917</c:v>
                </c:pt>
                <c:pt idx="12">
                  <c:v>144.37189007703435</c:v>
                </c:pt>
                <c:pt idx="13">
                  <c:v>148.44766907323836</c:v>
                </c:pt>
                <c:pt idx="14">
                  <c:v>139.01920144961429</c:v>
                </c:pt>
                <c:pt idx="15">
                  <c:v>143.3953245166658</c:v>
                </c:pt>
                <c:pt idx="16">
                  <c:v>148.08888019632388</c:v>
                </c:pt>
                <c:pt idx="17">
                  <c:v>143.46920668032871</c:v>
                </c:pt>
                <c:pt idx="18">
                  <c:v>139.82461382182288</c:v>
                </c:pt>
                <c:pt idx="19">
                  <c:v>135.17136721428926</c:v>
                </c:pt>
                <c:pt idx="20">
                  <c:v>141.35716254508864</c:v>
                </c:pt>
                <c:pt idx="21">
                  <c:v>136.83161948223523</c:v>
                </c:pt>
                <c:pt idx="22">
                  <c:v>123.2103341160949</c:v>
                </c:pt>
                <c:pt idx="23">
                  <c:v>121.74924973173087</c:v>
                </c:pt>
                <c:pt idx="24">
                  <c:v>124.11700366954538</c:v>
                </c:pt>
                <c:pt idx="25">
                  <c:v>125.30156080349796</c:v>
                </c:pt>
                <c:pt idx="26">
                  <c:v>133.50196313444067</c:v>
                </c:pt>
                <c:pt idx="27">
                  <c:v>140.72656884105189</c:v>
                </c:pt>
                <c:pt idx="28">
                  <c:v>131.08537360208453</c:v>
                </c:pt>
                <c:pt idx="29">
                  <c:v>118.03349476548293</c:v>
                </c:pt>
                <c:pt idx="30">
                  <c:v>120.05765040901734</c:v>
                </c:pt>
                <c:pt idx="31">
                  <c:v>101.64212072733152</c:v>
                </c:pt>
                <c:pt idx="32">
                  <c:v>106.58682960064816</c:v>
                </c:pt>
                <c:pt idx="33">
                  <c:v>111.11715777594071</c:v>
                </c:pt>
                <c:pt idx="34">
                  <c:v>110.24475382263275</c:v>
                </c:pt>
                <c:pt idx="35">
                  <c:v>117.25315140904671</c:v>
                </c:pt>
                <c:pt idx="36">
                  <c:v>142.68225810807638</c:v>
                </c:pt>
                <c:pt idx="37">
                  <c:v>138.18049323892279</c:v>
                </c:pt>
                <c:pt idx="38">
                  <c:v>127.62912236133184</c:v>
                </c:pt>
                <c:pt idx="39">
                  <c:v>128.15979630718667</c:v>
                </c:pt>
                <c:pt idx="40">
                  <c:v>125.76762747856556</c:v>
                </c:pt>
                <c:pt idx="41">
                  <c:v>105.03889491298797</c:v>
                </c:pt>
                <c:pt idx="42">
                  <c:v>111.18224409959974</c:v>
                </c:pt>
                <c:pt idx="43">
                  <c:v>101.03762572906095</c:v>
                </c:pt>
                <c:pt idx="44">
                  <c:v>122.74457902945781</c:v>
                </c:pt>
                <c:pt idx="45">
                  <c:v>114.38426189144405</c:v>
                </c:pt>
                <c:pt idx="46">
                  <c:v>120.85734049577314</c:v>
                </c:pt>
                <c:pt idx="47">
                  <c:v>119.26246860967613</c:v>
                </c:pt>
                <c:pt idx="48">
                  <c:v>117.80693342289214</c:v>
                </c:pt>
                <c:pt idx="49">
                  <c:v>115.31609016354676</c:v>
                </c:pt>
                <c:pt idx="50">
                  <c:v>110.40523498133032</c:v>
                </c:pt>
                <c:pt idx="51">
                  <c:v>111.69914703011956</c:v>
                </c:pt>
                <c:pt idx="52">
                  <c:v>110.07616175015175</c:v>
                </c:pt>
                <c:pt idx="53">
                  <c:v>98.259938454300368</c:v>
                </c:pt>
                <c:pt idx="54">
                  <c:v>101.27119273350399</c:v>
                </c:pt>
                <c:pt idx="55">
                  <c:v>88.379260395788577</c:v>
                </c:pt>
                <c:pt idx="56">
                  <c:v>85.114966682972479</c:v>
                </c:pt>
                <c:pt idx="57">
                  <c:v>79.136157451744083</c:v>
                </c:pt>
                <c:pt idx="58">
                  <c:v>76.671234881736169</c:v>
                </c:pt>
                <c:pt idx="59">
                  <c:v>78.207776873025523</c:v>
                </c:pt>
                <c:pt idx="60">
                  <c:v>76.322393841097352</c:v>
                </c:pt>
                <c:pt idx="61">
                  <c:v>72.710010719888587</c:v>
                </c:pt>
                <c:pt idx="62">
                  <c:v>68.221220278520775</c:v>
                </c:pt>
                <c:pt idx="63">
                  <c:v>66.054444107658327</c:v>
                </c:pt>
                <c:pt idx="64">
                  <c:v>70.641026756047069</c:v>
                </c:pt>
                <c:pt idx="65">
                  <c:v>68.882968000481597</c:v>
                </c:pt>
                <c:pt idx="66">
                  <c:v>59.884876444672777</c:v>
                </c:pt>
                <c:pt idx="67">
                  <c:v>62.488086748955261</c:v>
                </c:pt>
                <c:pt idx="68">
                  <c:v>62.932892125046514</c:v>
                </c:pt>
                <c:pt idx="69">
                  <c:v>60.463271360778016</c:v>
                </c:pt>
                <c:pt idx="70">
                  <c:v>56.578346676543887</c:v>
                </c:pt>
                <c:pt idx="71">
                  <c:v>52.331878717684702</c:v>
                </c:pt>
                <c:pt idx="72">
                  <c:v>54.564831368145114</c:v>
                </c:pt>
                <c:pt idx="73">
                  <c:v>60.473949108108485</c:v>
                </c:pt>
                <c:pt idx="74">
                  <c:v>64.773436920002951</c:v>
                </c:pt>
                <c:pt idx="75">
                  <c:v>65.548383928015852</c:v>
                </c:pt>
                <c:pt idx="76">
                  <c:v>64.618272625198287</c:v>
                </c:pt>
                <c:pt idx="77">
                  <c:v>65.977416206818617</c:v>
                </c:pt>
                <c:pt idx="78">
                  <c:v>69.437757837412803</c:v>
                </c:pt>
                <c:pt idx="79">
                  <c:v>68.444865061251079</c:v>
                </c:pt>
                <c:pt idx="80">
                  <c:v>70.691676420293589</c:v>
                </c:pt>
                <c:pt idx="81">
                  <c:v>70.927109463526989</c:v>
                </c:pt>
                <c:pt idx="82">
                  <c:v>80.255858790457197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'FX rates and metal prices'!$D$4</c:f>
              <c:strCache>
                <c:ptCount val="1"/>
                <c:pt idx="0">
                  <c:v>nominal trade weighted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'FX rates and metal prices'!$B$5:$B$87</c:f>
              <c:numCache>
                <c:formatCode>_(* #,##0_);_(* \(#,##0\);_(* "-"??_);_(@_)</c:formatCode>
                <c:ptCount val="83"/>
                <c:pt idx="0" formatCode="General">
                  <c:v>2010</c:v>
                </c:pt>
                <c:pt idx="12" formatCode="General">
                  <c:v>2011</c:v>
                </c:pt>
                <c:pt idx="24" formatCode="General">
                  <c:v>2012</c:v>
                </c:pt>
                <c:pt idx="36" formatCode="General">
                  <c:v>2013</c:v>
                </c:pt>
                <c:pt idx="48" formatCode="General">
                  <c:v>2014</c:v>
                </c:pt>
                <c:pt idx="60" formatCode="General">
                  <c:v>2015</c:v>
                </c:pt>
                <c:pt idx="72" formatCode="General">
                  <c:v>2016</c:v>
                </c:pt>
              </c:numCache>
            </c:numRef>
          </c:cat>
          <c:val>
            <c:numRef>
              <c:f>'FX rates and metal prices'!$D$5:$D$87</c:f>
              <c:numCache>
                <c:formatCode>_(* #,##0_);_(* \(#,##0\);_(* "-"??_);_(@_)</c:formatCode>
                <c:ptCount val="83"/>
                <c:pt idx="0">
                  <c:v>100</c:v>
                </c:pt>
                <c:pt idx="1">
                  <c:v>99.093277748827518</c:v>
                </c:pt>
                <c:pt idx="2">
                  <c:v>102.38665971860344</c:v>
                </c:pt>
                <c:pt idx="3">
                  <c:v>103.75195414278269</c:v>
                </c:pt>
                <c:pt idx="4">
                  <c:v>102.82438770192807</c:v>
                </c:pt>
                <c:pt idx="5">
                  <c:v>103.79364252214695</c:v>
                </c:pt>
                <c:pt idx="6">
                  <c:v>102.83480979676915</c:v>
                </c:pt>
                <c:pt idx="7">
                  <c:v>105.46117769671703</c:v>
                </c:pt>
                <c:pt idx="8">
                  <c:v>106.75351745700887</c:v>
                </c:pt>
                <c:pt idx="9">
                  <c:v>106.74309536216779</c:v>
                </c:pt>
                <c:pt idx="10">
                  <c:v>106.5138092756644</c:v>
                </c:pt>
                <c:pt idx="11">
                  <c:v>110.04689942678479</c:v>
                </c:pt>
                <c:pt idx="12">
                  <c:v>108.11881188118811</c:v>
                </c:pt>
                <c:pt idx="13">
                  <c:v>102.79312141740489</c:v>
                </c:pt>
                <c:pt idx="14">
                  <c:v>105.8363731109953</c:v>
                </c:pt>
                <c:pt idx="15">
                  <c:v>107.03491401771757</c:v>
                </c:pt>
                <c:pt idx="16">
                  <c:v>104.98176133402815</c:v>
                </c:pt>
                <c:pt idx="17">
                  <c:v>105.81552892131319</c:v>
                </c:pt>
                <c:pt idx="18">
                  <c:v>105.62793121417404</c:v>
                </c:pt>
                <c:pt idx="19">
                  <c:v>101.24022928608649</c:v>
                </c:pt>
                <c:pt idx="20">
                  <c:v>97.258989056800402</c:v>
                </c:pt>
                <c:pt idx="21">
                  <c:v>92.579468473163104</c:v>
                </c:pt>
                <c:pt idx="22">
                  <c:v>90.755601875977064</c:v>
                </c:pt>
                <c:pt idx="23">
                  <c:v>91.683168316831683</c:v>
                </c:pt>
                <c:pt idx="24">
                  <c:v>93.861386138613852</c:v>
                </c:pt>
                <c:pt idx="25">
                  <c:v>96.904637832204273</c:v>
                </c:pt>
                <c:pt idx="26">
                  <c:v>98.196977592496097</c:v>
                </c:pt>
                <c:pt idx="27">
                  <c:v>95.487232933819698</c:v>
                </c:pt>
                <c:pt idx="28">
                  <c:v>93.079729025534135</c:v>
                </c:pt>
                <c:pt idx="29">
                  <c:v>91.52683689421572</c:v>
                </c:pt>
                <c:pt idx="30">
                  <c:v>93.413236060448142</c:v>
                </c:pt>
                <c:pt idx="31">
                  <c:v>92.610734757686302</c:v>
                </c:pt>
                <c:pt idx="32">
                  <c:v>91.130797290255344</c:v>
                </c:pt>
                <c:pt idx="33">
                  <c:v>86.836894215737345</c:v>
                </c:pt>
                <c:pt idx="34">
                  <c:v>85.888483585200618</c:v>
                </c:pt>
                <c:pt idx="35">
                  <c:v>86.826472120896298</c:v>
                </c:pt>
                <c:pt idx="36">
                  <c:v>85.284002084418958</c:v>
                </c:pt>
                <c:pt idx="37">
                  <c:v>84.637832204273039</c:v>
                </c:pt>
                <c:pt idx="38">
                  <c:v>83.022407503908283</c:v>
                </c:pt>
                <c:pt idx="39">
                  <c:v>83.512245961438254</c:v>
                </c:pt>
                <c:pt idx="40">
                  <c:v>81.594580510682647</c:v>
                </c:pt>
                <c:pt idx="41">
                  <c:v>76.008337675872852</c:v>
                </c:pt>
                <c:pt idx="42">
                  <c:v>77.467430953621673</c:v>
                </c:pt>
                <c:pt idx="43">
                  <c:v>75.737363210005213</c:v>
                </c:pt>
                <c:pt idx="44">
                  <c:v>76.258467952058368</c:v>
                </c:pt>
                <c:pt idx="45">
                  <c:v>75.737363210005213</c:v>
                </c:pt>
                <c:pt idx="46">
                  <c:v>74.205315268368949</c:v>
                </c:pt>
                <c:pt idx="47">
                  <c:v>72.735799895779053</c:v>
                </c:pt>
                <c:pt idx="48">
                  <c:v>69.577905158936943</c:v>
                </c:pt>
                <c:pt idx="49">
                  <c:v>68.848358520062533</c:v>
                </c:pt>
                <c:pt idx="50">
                  <c:v>70.213652944241801</c:v>
                </c:pt>
                <c:pt idx="51">
                  <c:v>71.537258989056795</c:v>
                </c:pt>
                <c:pt idx="52">
                  <c:v>72.652423137050533</c:v>
                </c:pt>
                <c:pt idx="53">
                  <c:v>70.943199583116197</c:v>
                </c:pt>
                <c:pt idx="54">
                  <c:v>70.93277748827515</c:v>
                </c:pt>
                <c:pt idx="55">
                  <c:v>71.433038040646181</c:v>
                </c:pt>
                <c:pt idx="56">
                  <c:v>70.661803022407497</c:v>
                </c:pt>
                <c:pt idx="57">
                  <c:v>70.713913496612818</c:v>
                </c:pt>
                <c:pt idx="58">
                  <c:v>71.495570609692535</c:v>
                </c:pt>
                <c:pt idx="59">
                  <c:v>70.099009900990112</c:v>
                </c:pt>
                <c:pt idx="60">
                  <c:v>70.93277748827515</c:v>
                </c:pt>
                <c:pt idx="61">
                  <c:v>71.631057842626362</c:v>
                </c:pt>
                <c:pt idx="62">
                  <c:v>70.244919228764985</c:v>
                </c:pt>
                <c:pt idx="63">
                  <c:v>70.484627410109425</c:v>
                </c:pt>
                <c:pt idx="64">
                  <c:v>69.83845752996352</c:v>
                </c:pt>
                <c:pt idx="65">
                  <c:v>68.097967691505985</c:v>
                </c:pt>
                <c:pt idx="66">
                  <c:v>67.952058363731112</c:v>
                </c:pt>
                <c:pt idx="67">
                  <c:v>65.982282438770184</c:v>
                </c:pt>
                <c:pt idx="68">
                  <c:v>62.959874934861901</c:v>
                </c:pt>
                <c:pt idx="69">
                  <c:v>63.408025013027626</c:v>
                </c:pt>
                <c:pt idx="70">
                  <c:v>61.844710786868163</c:v>
                </c:pt>
                <c:pt idx="71">
                  <c:v>58.509640437727981</c:v>
                </c:pt>
                <c:pt idx="72">
                  <c:v>53.767587285044293</c:v>
                </c:pt>
                <c:pt idx="73">
                  <c:v>55.330901511203756</c:v>
                </c:pt>
                <c:pt idx="74">
                  <c:v>56.248045857217299</c:v>
                </c:pt>
                <c:pt idx="75">
                  <c:v>58.311620635747786</c:v>
                </c:pt>
                <c:pt idx="76">
                  <c:v>55.904116727462217</c:v>
                </c:pt>
                <c:pt idx="77">
                  <c:v>57.238144867118294</c:v>
                </c:pt>
                <c:pt idx="78">
                  <c:v>60.32308494007296</c:v>
                </c:pt>
                <c:pt idx="79">
                  <c:v>62.803543512245966</c:v>
                </c:pt>
                <c:pt idx="80">
                  <c:v>61.615424700364777</c:v>
                </c:pt>
                <c:pt idx="81">
                  <c:v>62.845231891610212</c:v>
                </c:pt>
                <c:pt idx="82">
                  <c:v>63.929129755080773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'FX rates and metal prices'!$C$4</c:f>
              <c:strCache>
                <c:ptCount val="1"/>
                <c:pt idx="0">
                  <c:v>dollars per rand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'FX rates and metal prices'!$B$5:$B$87</c:f>
              <c:numCache>
                <c:formatCode>_(* #,##0_);_(* \(#,##0\);_(* "-"??_);_(@_)</c:formatCode>
                <c:ptCount val="83"/>
                <c:pt idx="0" formatCode="General">
                  <c:v>2010</c:v>
                </c:pt>
                <c:pt idx="12" formatCode="General">
                  <c:v>2011</c:v>
                </c:pt>
                <c:pt idx="24" formatCode="General">
                  <c:v>2012</c:v>
                </c:pt>
                <c:pt idx="36" formatCode="General">
                  <c:v>2013</c:v>
                </c:pt>
                <c:pt idx="48" formatCode="General">
                  <c:v>2014</c:v>
                </c:pt>
                <c:pt idx="60" formatCode="General">
                  <c:v>2015</c:v>
                </c:pt>
                <c:pt idx="72" formatCode="General">
                  <c:v>2016</c:v>
                </c:pt>
              </c:numCache>
            </c:numRef>
          </c:cat>
          <c:val>
            <c:numRef>
              <c:f>'FX rates and metal prices'!$C$5:$C$87</c:f>
              <c:numCache>
                <c:formatCode>_(* #,##0_);_(* \(#,##0\);_(* "-"??_);_(@_)</c:formatCode>
                <c:ptCount val="83"/>
                <c:pt idx="0">
                  <c:v>100</c:v>
                </c:pt>
                <c:pt idx="1">
                  <c:v>97.278494230668827</c:v>
                </c:pt>
                <c:pt idx="2">
                  <c:v>100.36225053192919</c:v>
                </c:pt>
                <c:pt idx="3">
                  <c:v>101.48841136258409</c:v>
                </c:pt>
                <c:pt idx="4">
                  <c:v>97.63532987475763</c:v>
                </c:pt>
                <c:pt idx="5">
                  <c:v>97.455311024806122</c:v>
                </c:pt>
                <c:pt idx="6">
                  <c:v>98.753113902581234</c:v>
                </c:pt>
                <c:pt idx="7">
                  <c:v>102.12955476683156</c:v>
                </c:pt>
                <c:pt idx="8">
                  <c:v>104.39563518189077</c:v>
                </c:pt>
                <c:pt idx="9">
                  <c:v>107.73378435028984</c:v>
                </c:pt>
                <c:pt idx="10">
                  <c:v>106.89472174411931</c:v>
                </c:pt>
                <c:pt idx="11">
                  <c:v>109.12671684188948</c:v>
                </c:pt>
                <c:pt idx="12">
                  <c:v>107.97728227640862</c:v>
                </c:pt>
                <c:pt idx="13">
                  <c:v>103.63783009553475</c:v>
                </c:pt>
                <c:pt idx="14">
                  <c:v>107.87569116753033</c:v>
                </c:pt>
                <c:pt idx="15">
                  <c:v>110.6990077832571</c:v>
                </c:pt>
                <c:pt idx="16">
                  <c:v>108.62410727299228</c:v>
                </c:pt>
                <c:pt idx="17">
                  <c:v>109.80036832412523</c:v>
                </c:pt>
                <c:pt idx="18">
                  <c:v>109.70985264459527</c:v>
                </c:pt>
                <c:pt idx="19">
                  <c:v>105.56531346497069</c:v>
                </c:pt>
                <c:pt idx="20">
                  <c:v>99.086606216927706</c:v>
                </c:pt>
                <c:pt idx="21">
                  <c:v>93.744654088050311</c:v>
                </c:pt>
                <c:pt idx="22">
                  <c:v>91.384743663629777</c:v>
                </c:pt>
                <c:pt idx="23">
                  <c:v>91.1701021469203</c:v>
                </c:pt>
                <c:pt idx="24">
                  <c:v>93.03547799166104</c:v>
                </c:pt>
                <c:pt idx="25">
                  <c:v>97.354739262200866</c:v>
                </c:pt>
                <c:pt idx="26">
                  <c:v>98.064422747967058</c:v>
                </c:pt>
                <c:pt idx="27">
                  <c:v>95.21175343340785</c:v>
                </c:pt>
                <c:pt idx="28">
                  <c:v>91.417251361562236</c:v>
                </c:pt>
                <c:pt idx="29">
                  <c:v>88.762773635692341</c:v>
                </c:pt>
                <c:pt idx="30">
                  <c:v>90.373002206970156</c:v>
                </c:pt>
                <c:pt idx="31">
                  <c:v>90.06066318638824</c:v>
                </c:pt>
                <c:pt idx="32">
                  <c:v>90.025850405875531</c:v>
                </c:pt>
                <c:pt idx="33">
                  <c:v>86.214196474017839</c:v>
                </c:pt>
                <c:pt idx="34">
                  <c:v>84.743700536705163</c:v>
                </c:pt>
                <c:pt idx="35">
                  <c:v>86.273079817097866</c:v>
                </c:pt>
                <c:pt idx="36">
                  <c:v>84.827617605882281</c:v>
                </c:pt>
                <c:pt idx="37">
                  <c:v>83.901291274049555</c:v>
                </c:pt>
                <c:pt idx="38">
                  <c:v>81.230993928956806</c:v>
                </c:pt>
                <c:pt idx="39">
                  <c:v>81.785459533607678</c:v>
                </c:pt>
                <c:pt idx="40">
                  <c:v>79.656904660111167</c:v>
                </c:pt>
                <c:pt idx="41">
                  <c:v>74.298902369724928</c:v>
                </c:pt>
                <c:pt idx="42">
                  <c:v>75.203075650094348</c:v>
                </c:pt>
                <c:pt idx="43">
                  <c:v>73.916450121992355</c:v>
                </c:pt>
                <c:pt idx="44">
                  <c:v>74.65391164980467</c:v>
                </c:pt>
                <c:pt idx="45">
                  <c:v>75.149235671358838</c:v>
                </c:pt>
                <c:pt idx="46">
                  <c:v>73.065686274509815</c:v>
                </c:pt>
                <c:pt idx="47">
                  <c:v>71.885218230045808</c:v>
                </c:pt>
                <c:pt idx="48">
                  <c:v>68.548223910524086</c:v>
                </c:pt>
                <c:pt idx="49">
                  <c:v>67.845568421819252</c:v>
                </c:pt>
                <c:pt idx="50">
                  <c:v>69.348085011352211</c:v>
                </c:pt>
                <c:pt idx="51">
                  <c:v>70.66380953283965</c:v>
                </c:pt>
                <c:pt idx="52">
                  <c:v>71.675049769665037</c:v>
                </c:pt>
                <c:pt idx="53">
                  <c:v>69.809288296895787</c:v>
                </c:pt>
                <c:pt idx="54">
                  <c:v>69.894399219717158</c:v>
                </c:pt>
                <c:pt idx="55">
                  <c:v>69.872119405223984</c:v>
                </c:pt>
                <c:pt idx="56">
                  <c:v>68.04254542134575</c:v>
                </c:pt>
                <c:pt idx="57">
                  <c:v>67.344080386026405</c:v>
                </c:pt>
                <c:pt idx="58">
                  <c:v>67.149910799560303</c:v>
                </c:pt>
                <c:pt idx="59">
                  <c:v>65.024909914233106</c:v>
                </c:pt>
                <c:pt idx="60">
                  <c:v>64.437393003510351</c:v>
                </c:pt>
                <c:pt idx="61">
                  <c:v>64.381171226427327</c:v>
                </c:pt>
                <c:pt idx="62">
                  <c:v>61.77431119657836</c:v>
                </c:pt>
                <c:pt idx="63">
                  <c:v>62.048438527695218</c:v>
                </c:pt>
                <c:pt idx="64">
                  <c:v>62.266168717781611</c:v>
                </c:pt>
                <c:pt idx="65">
                  <c:v>60.583176172205235</c:v>
                </c:pt>
                <c:pt idx="66">
                  <c:v>59.85383287154157</c:v>
                </c:pt>
                <c:pt idx="67">
                  <c:v>57.720070013476032</c:v>
                </c:pt>
                <c:pt idx="68">
                  <c:v>54.769866174773831</c:v>
                </c:pt>
                <c:pt idx="69">
                  <c:v>55.204367342706043</c:v>
                </c:pt>
                <c:pt idx="70">
                  <c:v>52.769202447037515</c:v>
                </c:pt>
                <c:pt idx="71">
                  <c:v>49.930992898298278</c:v>
                </c:pt>
                <c:pt idx="72">
                  <c:v>45.49850123015122</c:v>
                </c:pt>
                <c:pt idx="73">
                  <c:v>47.260517204205605</c:v>
                </c:pt>
                <c:pt idx="74">
                  <c:v>48.323866583670501</c:v>
                </c:pt>
                <c:pt idx="75">
                  <c:v>50.933557496480361</c:v>
                </c:pt>
                <c:pt idx="76">
                  <c:v>48.531872912094705</c:v>
                </c:pt>
                <c:pt idx="77">
                  <c:v>49.498552110730316</c:v>
                </c:pt>
                <c:pt idx="78">
                  <c:v>51.671612402240839</c:v>
                </c:pt>
                <c:pt idx="79">
                  <c:v>54.261043036352639</c:v>
                </c:pt>
                <c:pt idx="80">
                  <c:v>53.0932535442046</c:v>
                </c:pt>
                <c:pt idx="81">
                  <c:v>53.449277441101593</c:v>
                </c:pt>
                <c:pt idx="82">
                  <c:v>53.563753710371785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11392"/>
        <c:axId val="209212928"/>
      </c:lineChart>
      <c:catAx>
        <c:axId val="2092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09212928"/>
        <c:crosses val="autoZero"/>
        <c:auto val="1"/>
        <c:lblAlgn val="ctr"/>
        <c:lblOffset val="100"/>
        <c:noMultiLvlLbl val="0"/>
      </c:catAx>
      <c:valAx>
        <c:axId val="209212928"/>
        <c:scaling>
          <c:orientation val="minMax"/>
          <c:max val="15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January 2010 = 100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21139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9882778979125"/>
          <c:y val="0.51406792984399963"/>
          <c:w val="0.31116647569540379"/>
          <c:h val="0.3104581812726857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'quarterly production volumes'!$A$9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1F497D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multiLvlStrRef>
              <c:f>'quarterly production volumes'!$B$7:$Y$8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production volumes'!$B$9:$Y$9</c:f>
              <c:numCache>
                <c:formatCode>_ * #,##0_ ;_ * \-#,##0_ ;_ * "-"??_ ;_ @_ </c:formatCode>
                <c:ptCount val="24"/>
                <c:pt idx="0">
                  <c:v>100</c:v>
                </c:pt>
                <c:pt idx="1">
                  <c:v>98.240425200183225</c:v>
                </c:pt>
                <c:pt idx="2">
                  <c:v>97.682269236502236</c:v>
                </c:pt>
                <c:pt idx="3">
                  <c:v>97.570333104886302</c:v>
                </c:pt>
                <c:pt idx="4">
                  <c:v>98.047525167366118</c:v>
                </c:pt>
                <c:pt idx="5">
                  <c:v>99.533789354608444</c:v>
                </c:pt>
                <c:pt idx="6">
                  <c:v>100.57462660061056</c:v>
                </c:pt>
                <c:pt idx="7">
                  <c:v>102.27594691495325</c:v>
                </c:pt>
                <c:pt idx="8">
                  <c:v>102.24339865443939</c:v>
                </c:pt>
                <c:pt idx="9">
                  <c:v>102.82920149563076</c:v>
                </c:pt>
                <c:pt idx="10">
                  <c:v>105.26072874725081</c:v>
                </c:pt>
                <c:pt idx="11">
                  <c:v>108.03751595579686</c:v>
                </c:pt>
                <c:pt idx="12">
                  <c:v>109.07525997001683</c:v>
                </c:pt>
                <c:pt idx="13">
                  <c:v>110.33081220219638</c:v>
                </c:pt>
                <c:pt idx="14">
                  <c:v>112.82824411115951</c:v>
                </c:pt>
                <c:pt idx="15">
                  <c:v>114.93883973345487</c:v>
                </c:pt>
                <c:pt idx="16">
                  <c:v>111.60383002126883</c:v>
                </c:pt>
                <c:pt idx="17">
                  <c:v>105.5056821332568</c:v>
                </c:pt>
                <c:pt idx="18">
                  <c:v>102.29580129578714</c:v>
                </c:pt>
                <c:pt idx="19">
                  <c:v>100.58309761785608</c:v>
                </c:pt>
                <c:pt idx="20">
                  <c:v>98.321239427863873</c:v>
                </c:pt>
                <c:pt idx="21">
                  <c:v>96.343890943822132</c:v>
                </c:pt>
                <c:pt idx="22">
                  <c:v>96.285972234964092</c:v>
                </c:pt>
                <c:pt idx="23">
                  <c:v>96.251879056508969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1A4-4DD0-A269-9A1676708742}"/>
            </c:ext>
          </c:extLst>
        </c:ser>
        <c:ser>
          <c:idx val="1"/>
          <c:order val="1"/>
          <c:tx>
            <c:strRef>
              <c:f>'quarterly production volumes'!$A$10</c:f>
              <c:strCache>
                <c:ptCount val="1"/>
                <c:pt idx="0">
                  <c:v>Mining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'quarterly production volumes'!$B$7:$Y$8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production volumes'!$B$10:$Y$10</c:f>
              <c:numCache>
                <c:formatCode>_ * #,##0_ ;_ * \-#,##0_ ;_ * "-"??_ ;_ @_ </c:formatCode>
                <c:ptCount val="24"/>
                <c:pt idx="0">
                  <c:v>100</c:v>
                </c:pt>
                <c:pt idx="1">
                  <c:v>99.268364064935909</c:v>
                </c:pt>
                <c:pt idx="2">
                  <c:v>94.436927258393879</c:v>
                </c:pt>
                <c:pt idx="3">
                  <c:v>94.023033388605484</c:v>
                </c:pt>
                <c:pt idx="4">
                  <c:v>91.472992719622425</c:v>
                </c:pt>
                <c:pt idx="5">
                  <c:v>96.902397928261337</c:v>
                </c:pt>
                <c:pt idx="6">
                  <c:v>94.863244414280445</c:v>
                </c:pt>
                <c:pt idx="7">
                  <c:v>93.20326322938574</c:v>
                </c:pt>
                <c:pt idx="8">
                  <c:v>96.325838888151296</c:v>
                </c:pt>
                <c:pt idx="9">
                  <c:v>95.190949950071229</c:v>
                </c:pt>
                <c:pt idx="10">
                  <c:v>97.945714925923184</c:v>
                </c:pt>
                <c:pt idx="11">
                  <c:v>101.87140339566598</c:v>
                </c:pt>
                <c:pt idx="12">
                  <c:v>95.598323221133199</c:v>
                </c:pt>
                <c:pt idx="13">
                  <c:v>94.96272203840843</c:v>
                </c:pt>
                <c:pt idx="14">
                  <c:v>95.942830788362571</c:v>
                </c:pt>
                <c:pt idx="15">
                  <c:v>99.318402273481695</c:v>
                </c:pt>
                <c:pt idx="16">
                  <c:v>102.41231790516952</c:v>
                </c:pt>
                <c:pt idx="17">
                  <c:v>100.82296689325678</c:v>
                </c:pt>
                <c:pt idx="18">
                  <c:v>98.501148547598603</c:v>
                </c:pt>
                <c:pt idx="19">
                  <c:v>99.239110149439938</c:v>
                </c:pt>
                <c:pt idx="20">
                  <c:v>93.319382211525749</c:v>
                </c:pt>
                <c:pt idx="21">
                  <c:v>96.557346021507641</c:v>
                </c:pt>
                <c:pt idx="22">
                  <c:v>97.550616426346409</c:v>
                </c:pt>
                <c:pt idx="23">
                  <c:v>94.628538414568368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1A4-4DD0-A269-9A1676708742}"/>
            </c:ext>
          </c:extLst>
        </c:ser>
        <c:ser>
          <c:idx val="2"/>
          <c:order val="2"/>
          <c:tx>
            <c:strRef>
              <c:f>'quarterly production volumes'!$A$11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'quarterly production volumes'!$B$7:$Y$8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production volumes'!$B$11:$Y$11</c:f>
              <c:numCache>
                <c:formatCode>_ * #,##0_ ;_ * \-#,##0_ ;_ * "-"??_ ;_ @_ </c:formatCode>
                <c:ptCount val="24"/>
                <c:pt idx="0">
                  <c:v>100</c:v>
                </c:pt>
                <c:pt idx="1">
                  <c:v>98.753415637957659</c:v>
                </c:pt>
                <c:pt idx="2">
                  <c:v>98.552076673000315</c:v>
                </c:pt>
                <c:pt idx="3">
                  <c:v>99.55324051666058</c:v>
                </c:pt>
                <c:pt idx="4">
                  <c:v>101.0634397481422</c:v>
                </c:pt>
                <c:pt idx="5">
                  <c:v>100.9404119046374</c:v>
                </c:pt>
                <c:pt idx="6">
                  <c:v>101.07136057173851</c:v>
                </c:pt>
                <c:pt idx="7">
                  <c:v>102.10345565362913</c:v>
                </c:pt>
                <c:pt idx="8">
                  <c:v>100.19469565944243</c:v>
                </c:pt>
                <c:pt idx="9">
                  <c:v>103.17676865643244</c:v>
                </c:pt>
                <c:pt idx="10">
                  <c:v>101.39222682795995</c:v>
                </c:pt>
                <c:pt idx="11">
                  <c:v>104.54162414437194</c:v>
                </c:pt>
                <c:pt idx="12">
                  <c:v>103.08067400255965</c:v>
                </c:pt>
                <c:pt idx="13">
                  <c:v>101.95882180340541</c:v>
                </c:pt>
                <c:pt idx="14">
                  <c:v>101.59301676292863</c:v>
                </c:pt>
                <c:pt idx="15">
                  <c:v>103.5672797623501</c:v>
                </c:pt>
                <c:pt idx="16">
                  <c:v>103.05816547549344</c:v>
                </c:pt>
                <c:pt idx="17">
                  <c:v>101.43107971446963</c:v>
                </c:pt>
                <c:pt idx="18">
                  <c:v>102.65760518175288</c:v>
                </c:pt>
                <c:pt idx="19">
                  <c:v>102.05627642910891</c:v>
                </c:pt>
                <c:pt idx="20">
                  <c:v>102.21335102794893</c:v>
                </c:pt>
                <c:pt idx="21">
                  <c:v>104.1037365701055</c:v>
                </c:pt>
                <c:pt idx="22">
                  <c:v>103.22259831118299</c:v>
                </c:pt>
                <c:pt idx="23">
                  <c:v>102.41350879685282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1A4-4DD0-A269-9A1676708742}"/>
            </c:ext>
          </c:extLst>
        </c:ser>
        <c:ser>
          <c:idx val="3"/>
          <c:order val="3"/>
          <c:tx>
            <c:strRef>
              <c:f>'quarterly production volumes'!$A$12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/>
          </c:spPr>
          <c:marker>
            <c:symbol val="diamond"/>
            <c:size val="7"/>
          </c:marker>
          <c:cat>
            <c:multiLvlStrRef>
              <c:f>'quarterly production volumes'!$B$7:$Y$8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production volumes'!$B$12:$Y$12</c:f>
              <c:numCache>
                <c:formatCode>_ * #,##0_ ;_ * \-#,##0_ ;_ * "-"??_ ;_ @_ </c:formatCode>
                <c:ptCount val="24"/>
                <c:pt idx="0">
                  <c:v>100</c:v>
                </c:pt>
                <c:pt idx="1">
                  <c:v>101.06008827532405</c:v>
                </c:pt>
                <c:pt idx="2">
                  <c:v>102.17200968399808</c:v>
                </c:pt>
                <c:pt idx="3">
                  <c:v>103.20559840239471</c:v>
                </c:pt>
                <c:pt idx="4">
                  <c:v>102.87189478191925</c:v>
                </c:pt>
                <c:pt idx="5">
                  <c:v>103.37337239721352</c:v>
                </c:pt>
                <c:pt idx="6">
                  <c:v>104.50967339826079</c:v>
                </c:pt>
                <c:pt idx="7">
                  <c:v>106.15505208752909</c:v>
                </c:pt>
                <c:pt idx="8">
                  <c:v>106.40543898106026</c:v>
                </c:pt>
                <c:pt idx="9">
                  <c:v>108.69935086685352</c:v>
                </c:pt>
                <c:pt idx="10">
                  <c:v>109.57174596040755</c:v>
                </c:pt>
                <c:pt idx="11">
                  <c:v>111.26288832450722</c:v>
                </c:pt>
                <c:pt idx="12">
                  <c:v>112.14389895400949</c:v>
                </c:pt>
                <c:pt idx="13">
                  <c:v>112.57852560705186</c:v>
                </c:pt>
                <c:pt idx="14">
                  <c:v>113.06210224165052</c:v>
                </c:pt>
                <c:pt idx="15">
                  <c:v>113.79616116818528</c:v>
                </c:pt>
                <c:pt idx="16">
                  <c:v>114.39992707321936</c:v>
                </c:pt>
                <c:pt idx="17">
                  <c:v>114.730196351117</c:v>
                </c:pt>
                <c:pt idx="18">
                  <c:v>114.98371443229469</c:v>
                </c:pt>
                <c:pt idx="19">
                  <c:v>115.29352181231532</c:v>
                </c:pt>
                <c:pt idx="20">
                  <c:v>115.52382204169547</c:v>
                </c:pt>
                <c:pt idx="21">
                  <c:v>115.55216172785592</c:v>
                </c:pt>
                <c:pt idx="22">
                  <c:v>115.76304308191968</c:v>
                </c:pt>
                <c:pt idx="23">
                  <c:v>115.87316823459848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1A4-4DD0-A269-9A1676708742}"/>
            </c:ext>
          </c:extLst>
        </c:ser>
        <c:ser>
          <c:idx val="4"/>
          <c:order val="4"/>
          <c:tx>
            <c:strRef>
              <c:f>'quarterly production volumes'!$A$13</c:f>
              <c:strCache>
                <c:ptCount val="1"/>
                <c:pt idx="0">
                  <c:v>Other</c:v>
                </c:pt>
              </c:strCache>
            </c:strRef>
          </c:tx>
          <c:spPr>
            <a:ln w="38100"/>
          </c:spPr>
          <c:marker>
            <c:symbol val="triangle"/>
            <c:size val="7"/>
          </c:marker>
          <c:cat>
            <c:multiLvlStrRef>
              <c:f>'quarterly production volumes'!$B$7:$Y$8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'quarterly production volumes'!$B$13:$Y$13</c:f>
              <c:numCache>
                <c:formatCode>_ * #,##0_ ;_ * \-#,##0_ ;_ * "-"??_ ;_ @_ </c:formatCode>
                <c:ptCount val="24"/>
                <c:pt idx="0">
                  <c:v>100</c:v>
                </c:pt>
                <c:pt idx="1">
                  <c:v>101.16215504943456</c:v>
                </c:pt>
                <c:pt idx="2">
                  <c:v>102.15549639696162</c:v>
                </c:pt>
                <c:pt idx="3">
                  <c:v>103.07633922706839</c:v>
                </c:pt>
                <c:pt idx="4">
                  <c:v>103.74274201843959</c:v>
                </c:pt>
                <c:pt idx="5">
                  <c:v>104.31494136369635</c:v>
                </c:pt>
                <c:pt idx="6">
                  <c:v>104.82500638769771</c:v>
                </c:pt>
                <c:pt idx="7">
                  <c:v>105.35453862806143</c:v>
                </c:pt>
                <c:pt idx="8">
                  <c:v>106.00844263391107</c:v>
                </c:pt>
                <c:pt idx="9">
                  <c:v>106.94373400678188</c:v>
                </c:pt>
                <c:pt idx="10">
                  <c:v>107.58501662429421</c:v>
                </c:pt>
                <c:pt idx="11">
                  <c:v>108.28283523307559</c:v>
                </c:pt>
                <c:pt idx="12">
                  <c:v>108.7460460745416</c:v>
                </c:pt>
                <c:pt idx="13">
                  <c:v>109.24465668359406</c:v>
                </c:pt>
                <c:pt idx="14">
                  <c:v>109.89859059738023</c:v>
                </c:pt>
                <c:pt idx="15">
                  <c:v>110.39003348240313</c:v>
                </c:pt>
                <c:pt idx="16">
                  <c:v>110.85413819161663</c:v>
                </c:pt>
                <c:pt idx="17">
                  <c:v>111.01726097248257</c:v>
                </c:pt>
                <c:pt idx="18">
                  <c:v>111.34949531141987</c:v>
                </c:pt>
                <c:pt idx="19">
                  <c:v>111.68402080368757</c:v>
                </c:pt>
                <c:pt idx="20">
                  <c:v>111.99697303549787</c:v>
                </c:pt>
                <c:pt idx="21">
                  <c:v>112.47157793489812</c:v>
                </c:pt>
                <c:pt idx="22">
                  <c:v>112.66661552724358</c:v>
                </c:pt>
                <c:pt idx="23">
                  <c:v>113.12132099645463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1A4-4DD0-A269-9A1676708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47648"/>
        <c:axId val="207949184"/>
      </c:lineChart>
      <c:catAx>
        <c:axId val="2079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07949184"/>
        <c:crosses val="autoZero"/>
        <c:auto val="1"/>
        <c:lblAlgn val="ctr"/>
        <c:lblOffset val="100"/>
        <c:noMultiLvlLbl val="0"/>
      </c:catAx>
      <c:valAx>
        <c:axId val="207949184"/>
        <c:scaling>
          <c:orientation val="minMax"/>
          <c:max val="120"/>
          <c:min val="9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 sz="1600"/>
                  <a:t>Q1</a:t>
                </a:r>
                <a:r>
                  <a:rPr lang="en-ZA" sz="1600" baseline="0"/>
                  <a:t> 2011 = 100</a:t>
                </a:r>
                <a:endParaRPr lang="en-ZA" sz="1600"/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7947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profitability!$A$5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profitability!$B$4:$E$4</c:f>
              <c:strCache>
                <c:ptCount val="4"/>
                <c:pt idx="0">
                  <c:v>Mining (R14 bn)</c:v>
                </c:pt>
                <c:pt idx="1">
                  <c:v>Manufacturing (R84 bn)</c:v>
                </c:pt>
                <c:pt idx="2">
                  <c:v>Construction (R0,03 bn)</c:v>
                </c:pt>
                <c:pt idx="3">
                  <c:v>Other (R108 bn)</c:v>
                </c:pt>
              </c:strCache>
            </c:strRef>
          </c:cat>
          <c:val>
            <c:numRef>
              <c:f>profitability!$B$5:$E$5</c:f>
              <c:numCache>
                <c:formatCode>0%</c:formatCode>
                <c:ptCount val="4"/>
                <c:pt idx="0">
                  <c:v>4.5886895323035477E-2</c:v>
                </c:pt>
                <c:pt idx="1">
                  <c:v>8.396841784880911E-2</c:v>
                </c:pt>
                <c:pt idx="2">
                  <c:v>8.9347540191631547E-2</c:v>
                </c:pt>
                <c:pt idx="3">
                  <c:v>6.1143712492940712E-2</c:v>
                </c:pt>
              </c:numCache>
            </c:numRef>
          </c:val>
        </c:ser>
        <c:ser>
          <c:idx val="1"/>
          <c:order val="1"/>
          <c:tx>
            <c:strRef>
              <c:f>profitability!$A$6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profitability!$B$4:$E$4</c:f>
              <c:strCache>
                <c:ptCount val="4"/>
                <c:pt idx="0">
                  <c:v>Mining (R14 bn)</c:v>
                </c:pt>
                <c:pt idx="1">
                  <c:v>Manufacturing (R84 bn)</c:v>
                </c:pt>
                <c:pt idx="2">
                  <c:v>Construction (R0,03 bn)</c:v>
                </c:pt>
                <c:pt idx="3">
                  <c:v>Other (R108 bn)</c:v>
                </c:pt>
              </c:strCache>
            </c:strRef>
          </c:cat>
          <c:val>
            <c:numRef>
              <c:f>profitability!$B$6:$E$6</c:f>
              <c:numCache>
                <c:formatCode>0%</c:formatCode>
                <c:ptCount val="4"/>
                <c:pt idx="0">
                  <c:v>-1.2323813020164109E-2</c:v>
                </c:pt>
                <c:pt idx="1">
                  <c:v>9.6704613273190979E-2</c:v>
                </c:pt>
                <c:pt idx="2">
                  <c:v>0.14214403518416713</c:v>
                </c:pt>
                <c:pt idx="3">
                  <c:v>6.3624131620746552E-2</c:v>
                </c:pt>
              </c:numCache>
            </c:numRef>
          </c:val>
        </c:ser>
        <c:ser>
          <c:idx val="2"/>
          <c:order val="2"/>
          <c:tx>
            <c:strRef>
              <c:f>profitability!$A$7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profitability!$B$4:$E$4</c:f>
              <c:strCache>
                <c:ptCount val="4"/>
                <c:pt idx="0">
                  <c:v>Mining (R14 bn)</c:v>
                </c:pt>
                <c:pt idx="1">
                  <c:v>Manufacturing (R84 bn)</c:v>
                </c:pt>
                <c:pt idx="2">
                  <c:v>Construction (R0,03 bn)</c:v>
                </c:pt>
                <c:pt idx="3">
                  <c:v>Other (R108 bn)</c:v>
                </c:pt>
              </c:strCache>
            </c:strRef>
          </c:cat>
          <c:val>
            <c:numRef>
              <c:f>profitability!$B$7:$E$7</c:f>
              <c:numCache>
                <c:formatCode>0%</c:formatCode>
                <c:ptCount val="4"/>
                <c:pt idx="0">
                  <c:v>2.8000995300874559E-2</c:v>
                </c:pt>
                <c:pt idx="1">
                  <c:v>0.16013363198634728</c:v>
                </c:pt>
                <c:pt idx="2">
                  <c:v>7.6501338773428537E-4</c:v>
                </c:pt>
                <c:pt idx="3">
                  <c:v>6.018968966895559E-2</c:v>
                </c:pt>
              </c:numCache>
            </c:numRef>
          </c:val>
        </c:ser>
        <c:ser>
          <c:idx val="3"/>
          <c:order val="3"/>
          <c:tx>
            <c:strRef>
              <c:f>profitability!$A$8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profitability!$B$4:$E$4</c:f>
              <c:strCache>
                <c:ptCount val="4"/>
                <c:pt idx="0">
                  <c:v>Mining (R14 bn)</c:v>
                </c:pt>
                <c:pt idx="1">
                  <c:v>Manufacturing (R84 bn)</c:v>
                </c:pt>
                <c:pt idx="2">
                  <c:v>Construction (R0,03 bn)</c:v>
                </c:pt>
                <c:pt idx="3">
                  <c:v>Other (R108 bn)</c:v>
                </c:pt>
              </c:strCache>
            </c:strRef>
          </c:cat>
          <c:val>
            <c:numRef>
              <c:f>profitability!$B$8:$E$8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10190720"/>
        <c:axId val="210192256"/>
      </c:barChart>
      <c:catAx>
        <c:axId val="2101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0192256"/>
        <c:crosses val="autoZero"/>
        <c:auto val="1"/>
        <c:lblAlgn val="ctr"/>
        <c:lblOffset val="100"/>
        <c:noMultiLvlLbl val="0"/>
      </c:catAx>
      <c:valAx>
        <c:axId val="210192256"/>
        <c:scaling>
          <c:orientation val="minMax"/>
          <c:min val="-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0190720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in mining n mfg fm 2010'!$A$8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cat>
            <c:multiLvlStrRef>
              <c:f>'profit in mining n mfg fm 2010'!$B$5:$AB$6</c:f>
              <c:multiLvlStrCache>
                <c:ptCount val="2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'profit in mining n mfg fm 2010'!$B$8:$AB$8</c:f>
              <c:numCache>
                <c:formatCode>_ * #,##0_ ;_ * \-#,##0_ ;_ * "-"??_ ;_ @_ </c:formatCode>
                <c:ptCount val="27"/>
                <c:pt idx="0">
                  <c:v>38.079459459459457</c:v>
                </c:pt>
                <c:pt idx="1">
                  <c:v>38.733518413597743</c:v>
                </c:pt>
                <c:pt idx="2">
                  <c:v>39.1031223628692</c:v>
                </c:pt>
                <c:pt idx="3">
                  <c:v>49.738545454545459</c:v>
                </c:pt>
                <c:pt idx="4">
                  <c:v>40.861628415300544</c:v>
                </c:pt>
                <c:pt idx="5">
                  <c:v>40.981333333333339</c:v>
                </c:pt>
                <c:pt idx="6">
                  <c:v>42.486627659574467</c:v>
                </c:pt>
                <c:pt idx="7">
                  <c:v>54.416801054018443</c:v>
                </c:pt>
                <c:pt idx="8">
                  <c:v>50.323067010309281</c:v>
                </c:pt>
                <c:pt idx="9">
                  <c:v>46.868092071611244</c:v>
                </c:pt>
                <c:pt idx="10">
                  <c:v>47.957245901639347</c:v>
                </c:pt>
                <c:pt idx="11">
                  <c:v>46.99898753117207</c:v>
                </c:pt>
                <c:pt idx="12">
                  <c:v>44.25687104622871</c:v>
                </c:pt>
                <c:pt idx="13">
                  <c:v>41.361871515151513</c:v>
                </c:pt>
                <c:pt idx="14">
                  <c:v>57.973252380952374</c:v>
                </c:pt>
                <c:pt idx="15">
                  <c:v>49.493538461538463</c:v>
                </c:pt>
                <c:pt idx="16">
                  <c:v>46.056435779816518</c:v>
                </c:pt>
                <c:pt idx="17">
                  <c:v>34.609190909090906</c:v>
                </c:pt>
                <c:pt idx="18">
                  <c:v>42.682710112359551</c:v>
                </c:pt>
                <c:pt idx="19">
                  <c:v>37.286453932584273</c:v>
                </c:pt>
                <c:pt idx="20">
                  <c:v>37.564696802646083</c:v>
                </c:pt>
                <c:pt idx="21">
                  <c:v>50.730206297502711</c:v>
                </c:pt>
                <c:pt idx="22">
                  <c:v>45.912816326530617</c:v>
                </c:pt>
                <c:pt idx="23">
                  <c:v>33.680572038420493</c:v>
                </c:pt>
                <c:pt idx="24">
                  <c:v>37.755128630705386</c:v>
                </c:pt>
                <c:pt idx="25">
                  <c:v>46.551048008171598</c:v>
                </c:pt>
                <c:pt idx="26">
                  <c:v>84.073999999999998</c:v>
                </c:pt>
              </c:numCache>
            </c:numRef>
          </c:val>
        </c:ser>
        <c:ser>
          <c:idx val="1"/>
          <c:order val="1"/>
          <c:tx>
            <c:strRef>
              <c:f>'profit in mining n mfg fm 2010'!$A$7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multiLvlStrRef>
              <c:f>'profit in mining n mfg fm 2010'!$B$5:$AB$6</c:f>
              <c:multiLvlStrCache>
                <c:ptCount val="2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'profit in mining n mfg fm 2010'!$B$7:$AB$7</c:f>
              <c:numCache>
                <c:formatCode>_ * #,##0_ ;_ * \-#,##0_ ;_ * "-"??_ ;_ @_ </c:formatCode>
                <c:ptCount val="27"/>
                <c:pt idx="0">
                  <c:v>13.390702702702702</c:v>
                </c:pt>
                <c:pt idx="1">
                  <c:v>23.829552407932013</c:v>
                </c:pt>
                <c:pt idx="2">
                  <c:v>23.764804500703235</c:v>
                </c:pt>
                <c:pt idx="3">
                  <c:v>37.275927272727266</c:v>
                </c:pt>
                <c:pt idx="4">
                  <c:v>26.910852459016393</c:v>
                </c:pt>
                <c:pt idx="5">
                  <c:v>29.318666666666669</c:v>
                </c:pt>
                <c:pt idx="6">
                  <c:v>27.575973404255318</c:v>
                </c:pt>
                <c:pt idx="7">
                  <c:v>33.31083003952569</c:v>
                </c:pt>
                <c:pt idx="8">
                  <c:v>27.308778350515464</c:v>
                </c:pt>
                <c:pt idx="9">
                  <c:v>32.174434782608692</c:v>
                </c:pt>
                <c:pt idx="10">
                  <c:v>17.494950819672134</c:v>
                </c:pt>
                <c:pt idx="11">
                  <c:v>6.0893815461346632</c:v>
                </c:pt>
                <c:pt idx="12">
                  <c:v>20.693912408759122</c:v>
                </c:pt>
                <c:pt idx="13">
                  <c:v>8.4848242424242422</c:v>
                </c:pt>
                <c:pt idx="14">
                  <c:v>-0.81039523809523806</c:v>
                </c:pt>
                <c:pt idx="15">
                  <c:v>-1.7491692307692308</c:v>
                </c:pt>
                <c:pt idx="16">
                  <c:v>18.566922018348624</c:v>
                </c:pt>
                <c:pt idx="17">
                  <c:v>10.617631818181817</c:v>
                </c:pt>
                <c:pt idx="18">
                  <c:v>14.966534831460674</c:v>
                </c:pt>
                <c:pt idx="19">
                  <c:v>3.7366382022471911</c:v>
                </c:pt>
                <c:pt idx="20">
                  <c:v>-0.11110915104740902</c:v>
                </c:pt>
                <c:pt idx="21">
                  <c:v>-6.2508968512486431</c:v>
                </c:pt>
                <c:pt idx="22">
                  <c:v>-6.6973877551020404</c:v>
                </c:pt>
                <c:pt idx="23">
                  <c:v>-14.485745997865527</c:v>
                </c:pt>
                <c:pt idx="24">
                  <c:v>-1.2647219917012447</c:v>
                </c:pt>
                <c:pt idx="25">
                  <c:v>10.472396322778344</c:v>
                </c:pt>
                <c:pt idx="26">
                  <c:v>13.728999999999999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65"/>
        <c:axId val="211938688"/>
        <c:axId val="211960960"/>
      </c:barChart>
      <c:catAx>
        <c:axId val="2119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211960960"/>
        <c:crosses val="autoZero"/>
        <c:auto val="1"/>
        <c:lblAlgn val="ctr"/>
        <c:lblOffset val="100"/>
        <c:noMultiLvlLbl val="0"/>
      </c:catAx>
      <c:valAx>
        <c:axId val="211960960"/>
        <c:scaling>
          <c:orientation val="minMax"/>
          <c:max val="85"/>
          <c:min val="-15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</a:t>
                </a:r>
                <a:r>
                  <a:rPr lang="en-ZA" baseline="0"/>
                  <a:t> of constant (2016) rand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93868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'investment by type of investor'!$E$3</c:f>
              <c:strCache>
                <c:ptCount val="1"/>
                <c:pt idx="0">
                  <c:v>Private</c:v>
                </c:pt>
              </c:strCache>
            </c:strRef>
          </c:tx>
          <c:spPr>
            <a:ln w="44450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'investment by type of investor'!$B$4:$B$70</c:f>
              <c:numCache>
                <c:formatCode>General</c:formatCode>
                <c:ptCount val="67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'investment by type of investor'!$E$4:$E$70</c:f>
              <c:numCache>
                <c:formatCode>_(* #,##0_);_(* \(#,##0\);_(* "-"??_);_(@_)</c:formatCode>
                <c:ptCount val="67"/>
                <c:pt idx="0">
                  <c:v>271.24104425973366</c:v>
                </c:pt>
                <c:pt idx="1">
                  <c:v>276.56225332426317</c:v>
                </c:pt>
                <c:pt idx="2">
                  <c:v>282.18558231736483</c:v>
                </c:pt>
                <c:pt idx="3">
                  <c:v>286.23148329630851</c:v>
                </c:pt>
                <c:pt idx="4">
                  <c:v>292.57321728085378</c:v>
                </c:pt>
                <c:pt idx="5">
                  <c:v>296.94212205439993</c:v>
                </c:pt>
                <c:pt idx="6">
                  <c:v>298.04061340759563</c:v>
                </c:pt>
                <c:pt idx="7">
                  <c:v>299.86586329864696</c:v>
                </c:pt>
                <c:pt idx="8">
                  <c:v>306.67400362453634</c:v>
                </c:pt>
                <c:pt idx="9">
                  <c:v>301.39873906527356</c:v>
                </c:pt>
                <c:pt idx="10">
                  <c:v>303.19614380161772</c:v>
                </c:pt>
                <c:pt idx="11">
                  <c:v>305.56019743625171</c:v>
                </c:pt>
                <c:pt idx="12">
                  <c:v>314.05575413739228</c:v>
                </c:pt>
                <c:pt idx="13">
                  <c:v>324.30555558508092</c:v>
                </c:pt>
                <c:pt idx="14">
                  <c:v>337.63224662790583</c:v>
                </c:pt>
                <c:pt idx="15">
                  <c:v>341.92457722600744</c:v>
                </c:pt>
                <c:pt idx="16">
                  <c:v>357.87706635771309</c:v>
                </c:pt>
                <c:pt idx="17">
                  <c:v>371.14389031791757</c:v>
                </c:pt>
                <c:pt idx="18">
                  <c:v>384.25756592723292</c:v>
                </c:pt>
                <c:pt idx="19">
                  <c:v>398.84146570508392</c:v>
                </c:pt>
                <c:pt idx="20">
                  <c:v>406.07146012478614</c:v>
                </c:pt>
                <c:pt idx="21">
                  <c:v>420.08453423114128</c:v>
                </c:pt>
                <c:pt idx="22">
                  <c:v>434.48883276113133</c:v>
                </c:pt>
                <c:pt idx="23">
                  <c:v>450.17400840764878</c:v>
                </c:pt>
                <c:pt idx="24">
                  <c:v>455.09563950213106</c:v>
                </c:pt>
                <c:pt idx="25">
                  <c:v>460.86097878423914</c:v>
                </c:pt>
                <c:pt idx="26">
                  <c:v>479.12600801437065</c:v>
                </c:pt>
                <c:pt idx="27">
                  <c:v>490.63023368161475</c:v>
                </c:pt>
                <c:pt idx="28">
                  <c:v>503.48912612536009</c:v>
                </c:pt>
                <c:pt idx="29">
                  <c:v>511.29551524749951</c:v>
                </c:pt>
                <c:pt idx="30">
                  <c:v>516.81303265271413</c:v>
                </c:pt>
                <c:pt idx="31">
                  <c:v>515.61151422710225</c:v>
                </c:pt>
                <c:pt idx="32">
                  <c:v>537.37667940391782</c:v>
                </c:pt>
                <c:pt idx="33">
                  <c:v>550.35112923969768</c:v>
                </c:pt>
                <c:pt idx="34">
                  <c:v>565.12855284276316</c:v>
                </c:pt>
                <c:pt idx="35">
                  <c:v>581.50011155281084</c:v>
                </c:pt>
                <c:pt idx="36">
                  <c:v>514.58402801840964</c:v>
                </c:pt>
                <c:pt idx="37">
                  <c:v>492.38865520136909</c:v>
                </c:pt>
                <c:pt idx="38">
                  <c:v>470.25454172468409</c:v>
                </c:pt>
                <c:pt idx="39">
                  <c:v>468.71470466938069</c:v>
                </c:pt>
                <c:pt idx="40">
                  <c:v>468.73558853541101</c:v>
                </c:pt>
                <c:pt idx="41">
                  <c:v>476.87890402950649</c:v>
                </c:pt>
                <c:pt idx="42">
                  <c:v>477.28126651502436</c:v>
                </c:pt>
                <c:pt idx="43">
                  <c:v>479.02437319968959</c:v>
                </c:pt>
                <c:pt idx="44">
                  <c:v>497.71264878136918</c:v>
                </c:pt>
                <c:pt idx="45">
                  <c:v>507.35960262964903</c:v>
                </c:pt>
                <c:pt idx="46">
                  <c:v>526.02420982982756</c:v>
                </c:pt>
                <c:pt idx="47">
                  <c:v>528.6207705062659</c:v>
                </c:pt>
                <c:pt idx="48">
                  <c:v>519.27175981335233</c:v>
                </c:pt>
                <c:pt idx="49">
                  <c:v>528.13626481436199</c:v>
                </c:pt>
                <c:pt idx="50">
                  <c:v>517.04693195225389</c:v>
                </c:pt>
                <c:pt idx="51">
                  <c:v>520.89513233277717</c:v>
                </c:pt>
                <c:pt idx="52">
                  <c:v>537.55488839404347</c:v>
                </c:pt>
                <c:pt idx="53">
                  <c:v>555.51083640692593</c:v>
                </c:pt>
                <c:pt idx="54">
                  <c:v>571.95340026147687</c:v>
                </c:pt>
                <c:pt idx="55">
                  <c:v>579.18617919664973</c:v>
                </c:pt>
                <c:pt idx="56">
                  <c:v>555.23656163306089</c:v>
                </c:pt>
                <c:pt idx="57">
                  <c:v>553.60483556722397</c:v>
                </c:pt>
                <c:pt idx="58">
                  <c:v>566.14768550504357</c:v>
                </c:pt>
                <c:pt idx="59">
                  <c:v>575.41594524930656</c:v>
                </c:pt>
                <c:pt idx="60">
                  <c:v>570.48735286614726</c:v>
                </c:pt>
                <c:pt idx="61">
                  <c:v>557.25951212253267</c:v>
                </c:pt>
                <c:pt idx="62">
                  <c:v>557.29431856591668</c:v>
                </c:pt>
                <c:pt idx="63">
                  <c:v>551.05282713831707</c:v>
                </c:pt>
                <c:pt idx="64">
                  <c:v>531.67816849310702</c:v>
                </c:pt>
                <c:pt idx="65">
                  <c:v>526.08407691244781</c:v>
                </c:pt>
                <c:pt idx="66">
                  <c:v>523.94000000000005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'investment by type of investor'!$D$3</c:f>
              <c:strCache>
                <c:ptCount val="1"/>
                <c:pt idx="0">
                  <c:v>SOCs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'investment by type of investor'!$B$4:$B$70</c:f>
              <c:numCache>
                <c:formatCode>General</c:formatCode>
                <c:ptCount val="67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'investment by type of investor'!$D$4:$D$70</c:f>
              <c:numCache>
                <c:formatCode>_(* #,##0_);_(* \(#,##0\);_(* "-"??_);_(@_)</c:formatCode>
                <c:ptCount val="67"/>
                <c:pt idx="0">
                  <c:v>38.907307415267866</c:v>
                </c:pt>
                <c:pt idx="1">
                  <c:v>38.457332304328254</c:v>
                </c:pt>
                <c:pt idx="2">
                  <c:v>38.643808476429349</c:v>
                </c:pt>
                <c:pt idx="3">
                  <c:v>38.158700173644604</c:v>
                </c:pt>
                <c:pt idx="4">
                  <c:v>37.230373142967395</c:v>
                </c:pt>
                <c:pt idx="5">
                  <c:v>37.157404206058267</c:v>
                </c:pt>
                <c:pt idx="6">
                  <c:v>36.161513344909643</c:v>
                </c:pt>
                <c:pt idx="7">
                  <c:v>36.742562286963789</c:v>
                </c:pt>
                <c:pt idx="8">
                  <c:v>37.007412502411732</c:v>
                </c:pt>
                <c:pt idx="9">
                  <c:v>38.943791883722426</c:v>
                </c:pt>
                <c:pt idx="10">
                  <c:v>40.811256157952279</c:v>
                </c:pt>
                <c:pt idx="11">
                  <c:v>47.132528136857687</c:v>
                </c:pt>
                <c:pt idx="12">
                  <c:v>44.942108752974477</c:v>
                </c:pt>
                <c:pt idx="13">
                  <c:v>46.724442600810349</c:v>
                </c:pt>
                <c:pt idx="14">
                  <c:v>45.89205620940254</c:v>
                </c:pt>
                <c:pt idx="15">
                  <c:v>57.327910154993894</c:v>
                </c:pt>
                <c:pt idx="16">
                  <c:v>55.786103543636258</c:v>
                </c:pt>
                <c:pt idx="17">
                  <c:v>50.429643063862628</c:v>
                </c:pt>
                <c:pt idx="18">
                  <c:v>52.307917550967915</c:v>
                </c:pt>
                <c:pt idx="19">
                  <c:v>51.27148839153643</c:v>
                </c:pt>
                <c:pt idx="20">
                  <c:v>56.268509293202143</c:v>
                </c:pt>
                <c:pt idx="21">
                  <c:v>58.761614637597276</c:v>
                </c:pt>
                <c:pt idx="22">
                  <c:v>59.96965592642615</c:v>
                </c:pt>
                <c:pt idx="23">
                  <c:v>61.920899350440543</c:v>
                </c:pt>
                <c:pt idx="24">
                  <c:v>65.542320663708281</c:v>
                </c:pt>
                <c:pt idx="25">
                  <c:v>70.344757733616305</c:v>
                </c:pt>
                <c:pt idx="26">
                  <c:v>72.600038394752076</c:v>
                </c:pt>
                <c:pt idx="27">
                  <c:v>74.648573734645325</c:v>
                </c:pt>
                <c:pt idx="28">
                  <c:v>89.65720303556499</c:v>
                </c:pt>
                <c:pt idx="29">
                  <c:v>92.43137391472122</c:v>
                </c:pt>
                <c:pt idx="30">
                  <c:v>93.767786481445768</c:v>
                </c:pt>
                <c:pt idx="31">
                  <c:v>107.36568300212232</c:v>
                </c:pt>
                <c:pt idx="32">
                  <c:v>119.42177291144127</c:v>
                </c:pt>
                <c:pt idx="33">
                  <c:v>124.239074024053</c:v>
                </c:pt>
                <c:pt idx="34">
                  <c:v>142.0651150556306</c:v>
                </c:pt>
                <c:pt idx="35">
                  <c:v>144.37444678114349</c:v>
                </c:pt>
                <c:pt idx="36">
                  <c:v>156.78997626857034</c:v>
                </c:pt>
                <c:pt idx="37">
                  <c:v>157.66560351147982</c:v>
                </c:pt>
                <c:pt idx="38">
                  <c:v>159.51279863656828</c:v>
                </c:pt>
                <c:pt idx="39">
                  <c:v>160.64516843526914</c:v>
                </c:pt>
                <c:pt idx="40">
                  <c:v>158.14530670782688</c:v>
                </c:pt>
                <c:pt idx="41">
                  <c:v>152.79425133449095</c:v>
                </c:pt>
                <c:pt idx="42">
                  <c:v>148.74717788925332</c:v>
                </c:pt>
                <c:pt idx="43">
                  <c:v>144.11770422535213</c:v>
                </c:pt>
                <c:pt idx="44">
                  <c:v>146.51622020708726</c:v>
                </c:pt>
                <c:pt idx="45">
                  <c:v>147.77696128368385</c:v>
                </c:pt>
                <c:pt idx="46">
                  <c:v>149.09310470126701</c:v>
                </c:pt>
                <c:pt idx="47">
                  <c:v>149.04851257315585</c:v>
                </c:pt>
                <c:pt idx="48">
                  <c:v>145.40411955752782</c:v>
                </c:pt>
                <c:pt idx="49">
                  <c:v>151.05515833815679</c:v>
                </c:pt>
                <c:pt idx="50">
                  <c:v>157.17779265547625</c:v>
                </c:pt>
                <c:pt idx="51">
                  <c:v>161.19513801530644</c:v>
                </c:pt>
                <c:pt idx="52">
                  <c:v>163.9179603833044</c:v>
                </c:pt>
                <c:pt idx="53">
                  <c:v>164.58549102836196</c:v>
                </c:pt>
                <c:pt idx="54">
                  <c:v>165.39220316419065</c:v>
                </c:pt>
                <c:pt idx="55">
                  <c:v>163.35988314361052</c:v>
                </c:pt>
                <c:pt idx="56">
                  <c:v>162.73424207344524</c:v>
                </c:pt>
                <c:pt idx="57">
                  <c:v>163.29367058974853</c:v>
                </c:pt>
                <c:pt idx="58">
                  <c:v>166.16378210817413</c:v>
                </c:pt>
                <c:pt idx="59">
                  <c:v>169.55954022766741</c:v>
                </c:pt>
                <c:pt idx="60">
                  <c:v>171.39727641648983</c:v>
                </c:pt>
                <c:pt idx="61">
                  <c:v>171.45808386391408</c:v>
                </c:pt>
                <c:pt idx="62">
                  <c:v>170.22166576628723</c:v>
                </c:pt>
                <c:pt idx="63">
                  <c:v>171.94048961347997</c:v>
                </c:pt>
                <c:pt idx="64">
                  <c:v>173.40662473470962</c:v>
                </c:pt>
                <c:pt idx="65">
                  <c:v>168.65013106952222</c:v>
                </c:pt>
                <c:pt idx="66">
                  <c:v>168.08799999999999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'investment by type of investor'!$C$3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2225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5"/>
          </c:marker>
          <c:cat>
            <c:numRef>
              <c:f>'investment by type of investor'!$B$4:$B$70</c:f>
              <c:numCache>
                <c:formatCode>General</c:formatCode>
                <c:ptCount val="67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</c:numCache>
            </c:numRef>
          </c:cat>
          <c:val>
            <c:numRef>
              <c:f>'investment by type of investor'!$C$4:$C$70</c:f>
              <c:numCache>
                <c:formatCode>_(* #,##0_);_(* \(#,##0\);_(* "-"??_);_(@_)</c:formatCode>
                <c:ptCount val="67"/>
                <c:pt idx="0">
                  <c:v>62.53650538307231</c:v>
                </c:pt>
                <c:pt idx="1">
                  <c:v>63.398026022783732</c:v>
                </c:pt>
                <c:pt idx="2">
                  <c:v>64.31588214292286</c:v>
                </c:pt>
                <c:pt idx="3">
                  <c:v>68.686691002447688</c:v>
                </c:pt>
                <c:pt idx="4">
                  <c:v>66.194189502548909</c:v>
                </c:pt>
                <c:pt idx="5">
                  <c:v>60.578503929182688</c:v>
                </c:pt>
                <c:pt idx="6">
                  <c:v>61.015447411524363</c:v>
                </c:pt>
                <c:pt idx="7">
                  <c:v>56.694103851887299</c:v>
                </c:pt>
                <c:pt idx="8">
                  <c:v>58.904927949647572</c:v>
                </c:pt>
                <c:pt idx="9">
                  <c:v>65.199387360362181</c:v>
                </c:pt>
                <c:pt idx="10">
                  <c:v>70.259962346099343</c:v>
                </c:pt>
                <c:pt idx="11">
                  <c:v>71.544686107072522</c:v>
                </c:pt>
                <c:pt idx="12">
                  <c:v>72.531244032611298</c:v>
                </c:pt>
                <c:pt idx="13">
                  <c:v>75.540383109115339</c:v>
                </c:pt>
                <c:pt idx="14">
                  <c:v>77.208462944218482</c:v>
                </c:pt>
                <c:pt idx="15">
                  <c:v>75.790457680770004</c:v>
                </c:pt>
                <c:pt idx="16">
                  <c:v>75.95946412205312</c:v>
                </c:pt>
                <c:pt idx="17">
                  <c:v>78.265096711264889</c:v>
                </c:pt>
                <c:pt idx="18">
                  <c:v>84.005819570458442</c:v>
                </c:pt>
                <c:pt idx="19">
                  <c:v>88.373880357767248</c:v>
                </c:pt>
                <c:pt idx="20">
                  <c:v>81.988734563925135</c:v>
                </c:pt>
                <c:pt idx="21">
                  <c:v>80.08019840992327</c:v>
                </c:pt>
                <c:pt idx="22">
                  <c:v>81.31957897933269</c:v>
                </c:pt>
                <c:pt idx="23">
                  <c:v>82.644149787437669</c:v>
                </c:pt>
                <c:pt idx="24">
                  <c:v>87.407932973848389</c:v>
                </c:pt>
                <c:pt idx="25">
                  <c:v>94.499333327198769</c:v>
                </c:pt>
                <c:pt idx="26">
                  <c:v>95.474898963873613</c:v>
                </c:pt>
                <c:pt idx="27">
                  <c:v>101.98370800743508</c:v>
                </c:pt>
                <c:pt idx="28">
                  <c:v>112.77401356350187</c:v>
                </c:pt>
                <c:pt idx="29">
                  <c:v>116.15551642527191</c:v>
                </c:pt>
                <c:pt idx="30">
                  <c:v>117.55703325542447</c:v>
                </c:pt>
                <c:pt idx="31">
                  <c:v>119.58648458692971</c:v>
                </c:pt>
                <c:pt idx="32">
                  <c:v>117.30146253933782</c:v>
                </c:pt>
                <c:pt idx="33">
                  <c:v>123.90370603824282</c:v>
                </c:pt>
                <c:pt idx="34">
                  <c:v>129.08244812926736</c:v>
                </c:pt>
                <c:pt idx="35">
                  <c:v>130.53205622319965</c:v>
                </c:pt>
                <c:pt idx="36">
                  <c:v>124.46980891473582</c:v>
                </c:pt>
                <c:pt idx="37">
                  <c:v>115.63338270423466</c:v>
                </c:pt>
                <c:pt idx="38">
                  <c:v>114.05873732447503</c:v>
                </c:pt>
                <c:pt idx="39">
                  <c:v>108.36610572906122</c:v>
                </c:pt>
                <c:pt idx="40">
                  <c:v>106.58535493310266</c:v>
                </c:pt>
                <c:pt idx="41">
                  <c:v>104.75376480114838</c:v>
                </c:pt>
                <c:pt idx="42">
                  <c:v>104.01590741115629</c:v>
                </c:pt>
                <c:pt idx="43">
                  <c:v>103.47316314849917</c:v>
                </c:pt>
                <c:pt idx="44">
                  <c:v>105.09589979203858</c:v>
                </c:pt>
                <c:pt idx="45">
                  <c:v>107.30672388979885</c:v>
                </c:pt>
                <c:pt idx="46">
                  <c:v>109.41449527945967</c:v>
                </c:pt>
                <c:pt idx="47">
                  <c:v>114.0092720245873</c:v>
                </c:pt>
                <c:pt idx="48">
                  <c:v>117.7205435522756</c:v>
                </c:pt>
                <c:pt idx="49">
                  <c:v>117.71504740784364</c:v>
                </c:pt>
                <c:pt idx="50">
                  <c:v>116.24757684450742</c:v>
                </c:pt>
                <c:pt idx="51">
                  <c:v>116.0634560060364</c:v>
                </c:pt>
                <c:pt idx="52">
                  <c:v>116.1596385335959</c:v>
                </c:pt>
                <c:pt idx="53">
                  <c:v>119.08633544362037</c:v>
                </c:pt>
                <c:pt idx="54">
                  <c:v>122.10509277288037</c:v>
                </c:pt>
                <c:pt idx="55">
                  <c:v>129.71038263062002</c:v>
                </c:pt>
                <c:pt idx="56">
                  <c:v>136.5791891344756</c:v>
                </c:pt>
                <c:pt idx="57">
                  <c:v>135.66820319487641</c:v>
                </c:pt>
                <c:pt idx="58">
                  <c:v>126.883990356479</c:v>
                </c:pt>
                <c:pt idx="59">
                  <c:v>129.25695071498242</c:v>
                </c:pt>
                <c:pt idx="60">
                  <c:v>137.87490518431272</c:v>
                </c:pt>
                <c:pt idx="61">
                  <c:v>148.96749868413789</c:v>
                </c:pt>
                <c:pt idx="62">
                  <c:v>160.13841224211865</c:v>
                </c:pt>
                <c:pt idx="63">
                  <c:v>158.34666915729613</c:v>
                </c:pt>
                <c:pt idx="64">
                  <c:v>153.25311730496713</c:v>
                </c:pt>
                <c:pt idx="65">
                  <c:v>148.760019231831</c:v>
                </c:pt>
                <c:pt idx="66">
                  <c:v>149.322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36608"/>
        <c:axId val="212042496"/>
      </c:lineChart>
      <c:catAx>
        <c:axId val="2120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12042496"/>
        <c:crosses val="autoZero"/>
        <c:auto val="1"/>
        <c:lblAlgn val="ctr"/>
        <c:lblOffset val="100"/>
        <c:noMultiLvlLbl val="0"/>
      </c:catAx>
      <c:valAx>
        <c:axId val="212042496"/>
        <c:scaling>
          <c:orientation val="minMax"/>
          <c:max val="6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(2016) rand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03660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11040833010633"/>
          <c:y val="0.15608622827692309"/>
          <c:w val="0.24769738823630649"/>
          <c:h val="0.5478662273130339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'investment by sector'!$A$5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sector'!$B$5:$H$5</c:f>
              <c:numCache>
                <c:formatCode>_(* #,##0_);_(* \(#,##0\);_(* "-"??_);_(@_)</c:formatCode>
                <c:ptCount val="7"/>
                <c:pt idx="0">
                  <c:v>37.818441935304882</c:v>
                </c:pt>
                <c:pt idx="1">
                  <c:v>88.572660179847816</c:v>
                </c:pt>
                <c:pt idx="2">
                  <c:v>14.035300330308987</c:v>
                </c:pt>
                <c:pt idx="3">
                  <c:v>41.225229767879547</c:v>
                </c:pt>
                <c:pt idx="4">
                  <c:v>82.994043403769282</c:v>
                </c:pt>
                <c:pt idx="5">
                  <c:v>65.342135990767602</c:v>
                </c:pt>
                <c:pt idx="6">
                  <c:v>50.100980742987112</c:v>
                </c:pt>
              </c:numCache>
            </c:numRef>
          </c:val>
        </c:ser>
        <c:ser>
          <c:idx val="1"/>
          <c:order val="1"/>
          <c:tx>
            <c:strRef>
              <c:f>'investment by sector'!$A$6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sector'!$B$6:$H$6</c:f>
              <c:numCache>
                <c:formatCode>_(* #,##0_);_(* \(#,##0\);_(* "-"??_);_(@_)</c:formatCode>
                <c:ptCount val="7"/>
                <c:pt idx="0">
                  <c:v>43.244547578094654</c:v>
                </c:pt>
                <c:pt idx="1">
                  <c:v>92.733254876642832</c:v>
                </c:pt>
                <c:pt idx="2">
                  <c:v>12.851683990467032</c:v>
                </c:pt>
                <c:pt idx="3">
                  <c:v>44.416737374529482</c:v>
                </c:pt>
                <c:pt idx="4">
                  <c:v>86.763350656767557</c:v>
                </c:pt>
                <c:pt idx="5">
                  <c:v>66.387354761236409</c:v>
                </c:pt>
                <c:pt idx="6">
                  <c:v>51.381024109173623</c:v>
                </c:pt>
              </c:numCache>
            </c:numRef>
          </c:val>
        </c:ser>
        <c:ser>
          <c:idx val="2"/>
          <c:order val="2"/>
          <c:tx>
            <c:strRef>
              <c:f>'investment by sector'!$A$7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sector'!$B$7:$H$7</c:f>
              <c:numCache>
                <c:formatCode>_(* #,##0_);_(* \(#,##0\);_(* "-"??_);_(@_)</c:formatCode>
                <c:ptCount val="7"/>
                <c:pt idx="0">
                  <c:v>49.344987571436505</c:v>
                </c:pt>
                <c:pt idx="1">
                  <c:v>91.574517823380205</c:v>
                </c:pt>
                <c:pt idx="2">
                  <c:v>13.861647698289918</c:v>
                </c:pt>
                <c:pt idx="3">
                  <c:v>43.982027329046424</c:v>
                </c:pt>
                <c:pt idx="4">
                  <c:v>89.834490005711018</c:v>
                </c:pt>
                <c:pt idx="5">
                  <c:v>66.251323633074463</c:v>
                </c:pt>
                <c:pt idx="6">
                  <c:v>49.068329037149354</c:v>
                </c:pt>
              </c:numCache>
            </c:numRef>
          </c:val>
        </c:ser>
        <c:ser>
          <c:idx val="3"/>
          <c:order val="3"/>
          <c:tx>
            <c:strRef>
              <c:f>'investment by sector'!$A$8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sector'!$B$8:$H$8</c:f>
              <c:numCache>
                <c:formatCode>_(* #,##0_);_(* \(#,##0\);_(* "-"??_);_(@_)</c:formatCode>
                <c:ptCount val="7"/>
                <c:pt idx="0">
                  <c:v>51.417994229595514</c:v>
                </c:pt>
                <c:pt idx="1">
                  <c:v>94.174889508877101</c:v>
                </c:pt>
                <c:pt idx="2">
                  <c:v>18.990651837605053</c:v>
                </c:pt>
                <c:pt idx="3">
                  <c:v>50.783399858845669</c:v>
                </c:pt>
                <c:pt idx="4">
                  <c:v>95.246623643632219</c:v>
                </c:pt>
                <c:pt idx="5">
                  <c:v>80.419382052961538</c:v>
                </c:pt>
                <c:pt idx="6">
                  <c:v>50.517932979529952</c:v>
                </c:pt>
              </c:numCache>
            </c:numRef>
          </c:val>
        </c:ser>
        <c:ser>
          <c:idx val="4"/>
          <c:order val="4"/>
          <c:tx>
            <c:strRef>
              <c:f>'investment by sector'!$A$9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sector'!$B$9:$H$9</c:f>
              <c:numCache>
                <c:formatCode>_(* #,##0_);_(* \(#,##0\);_(* "-"??_);_(@_)</c:formatCode>
                <c:ptCount val="7"/>
                <c:pt idx="0">
                  <c:v>46.570501747766748</c:v>
                </c:pt>
                <c:pt idx="1">
                  <c:v>104.99643629236799</c:v>
                </c:pt>
                <c:pt idx="2">
                  <c:v>22.366459004055692</c:v>
                </c:pt>
                <c:pt idx="3">
                  <c:v>62.651392918757836</c:v>
                </c:pt>
                <c:pt idx="4">
                  <c:v>114.57414962878354</c:v>
                </c:pt>
                <c:pt idx="5">
                  <c:v>86.138241726708472</c:v>
                </c:pt>
                <c:pt idx="6">
                  <c:v>58.533144806671721</c:v>
                </c:pt>
              </c:numCache>
            </c:numRef>
          </c:val>
        </c:ser>
        <c:ser>
          <c:idx val="5"/>
          <c:order val="5"/>
          <c:tx>
            <c:strRef>
              <c:f>'investment by sector'!$A$10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sector'!$B$10:$H$10</c:f>
              <c:numCache>
                <c:formatCode>_(* #,##0_);_(* \(#,##0\);_(* "-"??_);_(@_)</c:formatCode>
                <c:ptCount val="7"/>
                <c:pt idx="0">
                  <c:v>37.272688287188593</c:v>
                </c:pt>
                <c:pt idx="1">
                  <c:v>120.00715328568135</c:v>
                </c:pt>
                <c:pt idx="2">
                  <c:v>25.307439979930589</c:v>
                </c:pt>
                <c:pt idx="3">
                  <c:v>71.285633822145542</c:v>
                </c:pt>
                <c:pt idx="4">
                  <c:v>141.35501770416906</c:v>
                </c:pt>
                <c:pt idx="5">
                  <c:v>92.744079878980699</c:v>
                </c:pt>
                <c:pt idx="6">
                  <c:v>64.968107657316153</c:v>
                </c:pt>
              </c:numCache>
            </c:numRef>
          </c:val>
        </c:ser>
        <c:ser>
          <c:idx val="6"/>
          <c:order val="6"/>
          <c:tx>
            <c:strRef>
              <c:f>'investment by sector'!$A$11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sector'!$B$11:$H$11</c:f>
              <c:numCache>
                <c:formatCode>_(* #,##0_);_(* \(#,##0\);_(* "-"??_);_(@_)</c:formatCode>
                <c:ptCount val="7"/>
                <c:pt idx="0">
                  <c:v>49.519285856960551</c:v>
                </c:pt>
                <c:pt idx="1">
                  <c:v>131.93314364768273</c:v>
                </c:pt>
                <c:pt idx="2">
                  <c:v>28.481810093239119</c:v>
                </c:pt>
                <c:pt idx="3">
                  <c:v>78.196024545169379</c:v>
                </c:pt>
                <c:pt idx="4">
                  <c:v>156.25370759565962</c:v>
                </c:pt>
                <c:pt idx="5">
                  <c:v>101.73879121050498</c:v>
                </c:pt>
                <c:pt idx="6">
                  <c:v>69.943737680060664</c:v>
                </c:pt>
              </c:numCache>
            </c:numRef>
          </c:val>
        </c:ser>
        <c:ser>
          <c:idx val="7"/>
          <c:order val="7"/>
          <c:tx>
            <c:strRef>
              <c:f>'investment by sector'!$A$12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sector'!$B$12:$H$12</c:f>
              <c:numCache>
                <c:formatCode>_(* #,##0_);_(* \(#,##0\);_(* "-"??_);_(@_)</c:formatCode>
                <c:ptCount val="7"/>
                <c:pt idx="0">
                  <c:v>67.596303944959232</c:v>
                </c:pt>
                <c:pt idx="1">
                  <c:v>145.68225174083469</c:v>
                </c:pt>
                <c:pt idx="2">
                  <c:v>36.397591671196217</c:v>
                </c:pt>
                <c:pt idx="3">
                  <c:v>83.58833692754078</c:v>
                </c:pt>
                <c:pt idx="4">
                  <c:v>166.17462021701886</c:v>
                </c:pt>
                <c:pt idx="5">
                  <c:v>126.54642715448676</c:v>
                </c:pt>
                <c:pt idx="6">
                  <c:v>78.937397422289621</c:v>
                </c:pt>
              </c:numCache>
            </c:numRef>
          </c:val>
        </c:ser>
        <c:ser>
          <c:idx val="8"/>
          <c:order val="8"/>
          <c:tx>
            <c:strRef>
              <c:f>'investment by sector'!$A$13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sector'!$B$13:$H$13</c:f>
              <c:numCache>
                <c:formatCode>_(* #,##0_);_(* \(#,##0\);_(* "-"??_);_(@_)</c:formatCode>
                <c:ptCount val="7"/>
                <c:pt idx="0">
                  <c:v>82.338795816456752</c:v>
                </c:pt>
                <c:pt idx="1">
                  <c:v>154.34348973945123</c:v>
                </c:pt>
                <c:pt idx="2">
                  <c:v>54.169896642555507</c:v>
                </c:pt>
                <c:pt idx="3">
                  <c:v>109.80993785288582</c:v>
                </c:pt>
                <c:pt idx="4">
                  <c:v>170.12646373500854</c:v>
                </c:pt>
                <c:pt idx="5">
                  <c:v>134.16694647702815</c:v>
                </c:pt>
                <c:pt idx="6">
                  <c:v>84.927611220621685</c:v>
                </c:pt>
              </c:numCache>
            </c:numRef>
          </c:val>
        </c:ser>
        <c:ser>
          <c:idx val="9"/>
          <c:order val="9"/>
          <c:tx>
            <c:strRef>
              <c:f>'investment by sector'!$A$14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sector'!$B$14:$H$14</c:f>
              <c:numCache>
                <c:formatCode>_(* #,##0_);_(* \(#,##0\);_(* "-"??_);_(@_)</c:formatCode>
                <c:ptCount val="7"/>
                <c:pt idx="0">
                  <c:v>98.252800754591362</c:v>
                </c:pt>
                <c:pt idx="1">
                  <c:v>124.38777943278765</c:v>
                </c:pt>
                <c:pt idx="2">
                  <c:v>78.936929631642769</c:v>
                </c:pt>
                <c:pt idx="3">
                  <c:v>119.0478670012547</c:v>
                </c:pt>
                <c:pt idx="4">
                  <c:v>158.07240833809254</c:v>
                </c:pt>
                <c:pt idx="5">
                  <c:v>132.78442603162722</c:v>
                </c:pt>
                <c:pt idx="6">
                  <c:v>83.865772858225938</c:v>
                </c:pt>
              </c:numCache>
            </c:numRef>
          </c:val>
        </c:ser>
        <c:ser>
          <c:idx val="10"/>
          <c:order val="10"/>
          <c:tx>
            <c:strRef>
              <c:f>'investment by sector'!$A$15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sector'!$B$15:$H$15</c:f>
              <c:numCache>
                <c:formatCode>_(* #,##0_);_(* \(#,##0\);_(* "-"??_);_(@_)</c:formatCode>
                <c:ptCount val="7"/>
                <c:pt idx="0">
                  <c:v>88.647822282638856</c:v>
                </c:pt>
                <c:pt idx="1">
                  <c:v>110.69296481438784</c:v>
                </c:pt>
                <c:pt idx="2">
                  <c:v>81.805671112597736</c:v>
                </c:pt>
                <c:pt idx="3">
                  <c:v>114.99239021329987</c:v>
                </c:pt>
                <c:pt idx="4">
                  <c:v>140.30510108509424</c:v>
                </c:pt>
                <c:pt idx="5">
                  <c:v>118.01949633511121</c:v>
                </c:pt>
                <c:pt idx="6">
                  <c:v>78.054848521607283</c:v>
                </c:pt>
              </c:numCache>
            </c:numRef>
          </c:val>
        </c:ser>
        <c:ser>
          <c:idx val="11"/>
          <c:order val="11"/>
          <c:tx>
            <c:strRef>
              <c:f>'investment by sector'!$A$16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sector'!$B$16:$H$16</c:f>
              <c:numCache>
                <c:formatCode>_(* #,##0_);_(* \(#,##0\);_(* "-"??_);_(@_)</c:formatCode>
                <c:ptCount val="7"/>
                <c:pt idx="0">
                  <c:v>93.432453087721228</c:v>
                </c:pt>
                <c:pt idx="1">
                  <c:v>127.26104726769657</c:v>
                </c:pt>
                <c:pt idx="2">
                  <c:v>79.531516243676052</c:v>
                </c:pt>
                <c:pt idx="3">
                  <c:v>121.18053540621079</c:v>
                </c:pt>
                <c:pt idx="4">
                  <c:v>129.66603483723588</c:v>
                </c:pt>
                <c:pt idx="5">
                  <c:v>123.44269651601634</c:v>
                </c:pt>
                <c:pt idx="6">
                  <c:v>80.776156785443533</c:v>
                </c:pt>
              </c:numCache>
            </c:numRef>
          </c:val>
        </c:ser>
        <c:ser>
          <c:idx val="12"/>
          <c:order val="12"/>
          <c:tx>
            <c:strRef>
              <c:f>'investment by sector'!$A$17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sector'!$B$17:$H$17</c:f>
              <c:numCache>
                <c:formatCode>_(* #,##0_);_(* \(#,##0\);_(* "-"??_);_(@_)</c:formatCode>
                <c:ptCount val="7"/>
                <c:pt idx="0">
                  <c:v>94.165363091605172</c:v>
                </c:pt>
                <c:pt idx="1">
                  <c:v>126.03658653447083</c:v>
                </c:pt>
                <c:pt idx="2">
                  <c:v>87.083321904921192</c:v>
                </c:pt>
                <c:pt idx="3">
                  <c:v>138.00204262076537</c:v>
                </c:pt>
                <c:pt idx="4">
                  <c:v>130.44947515705312</c:v>
                </c:pt>
                <c:pt idx="5">
                  <c:v>130.53158398053711</c:v>
                </c:pt>
                <c:pt idx="6">
                  <c:v>87.341764670204711</c:v>
                </c:pt>
              </c:numCache>
            </c:numRef>
          </c:val>
        </c:ser>
        <c:ser>
          <c:idx val="13"/>
          <c:order val="13"/>
          <c:tx>
            <c:strRef>
              <c:f>'investment by sector'!$A$18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sector'!$B$18:$H$18</c:f>
              <c:numCache>
                <c:formatCode>_(* #,##0_);_(* \(#,##0\);_(* "-"??_);_(@_)</c:formatCode>
                <c:ptCount val="7"/>
                <c:pt idx="0">
                  <c:v>94.556819896798544</c:v>
                </c:pt>
                <c:pt idx="1">
                  <c:v>124.39492331104451</c:v>
                </c:pt>
                <c:pt idx="2">
                  <c:v>102.31196312246519</c:v>
                </c:pt>
                <c:pt idx="3">
                  <c:v>139.38929912954831</c:v>
                </c:pt>
                <c:pt idx="4">
                  <c:v>127.65147401484866</c:v>
                </c:pt>
                <c:pt idx="5">
                  <c:v>144.9939138205296</c:v>
                </c:pt>
                <c:pt idx="6">
                  <c:v>96.386848521607277</c:v>
                </c:pt>
              </c:numCache>
            </c:numRef>
          </c:val>
        </c:ser>
        <c:ser>
          <c:idx val="14"/>
          <c:order val="14"/>
          <c:tx>
            <c:strRef>
              <c:f>'investment by sector'!$A$19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sector'!$B$19:$H$19</c:f>
              <c:numCache>
                <c:formatCode>_(* #,##0_);_(* \(#,##0\);_(* "-"??_);_(@_)</c:formatCode>
                <c:ptCount val="7"/>
                <c:pt idx="0">
                  <c:v>95.046855240526</c:v>
                </c:pt>
                <c:pt idx="1">
                  <c:v>120.65438865575283</c:v>
                </c:pt>
                <c:pt idx="2">
                  <c:v>122.72239887945813</c:v>
                </c:pt>
                <c:pt idx="3">
                  <c:v>146.76029171894606</c:v>
                </c:pt>
                <c:pt idx="4">
                  <c:v>123.76891433466591</c:v>
                </c:pt>
                <c:pt idx="5">
                  <c:v>162.16159742366116</c:v>
                </c:pt>
                <c:pt idx="6">
                  <c:v>91.869865959059894</c:v>
                </c:pt>
              </c:numCache>
            </c:numRef>
          </c:val>
        </c:ser>
        <c:ser>
          <c:idx val="15"/>
          <c:order val="15"/>
          <c:tx>
            <c:strRef>
              <c:f>'investment by sector'!$A$20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sector'!$B$20:$H$20</c:f>
              <c:numCache>
                <c:formatCode>_(* #,##0_);_(* \(#,##0\);_(* "-"??_);_(@_)</c:formatCode>
                <c:ptCount val="7"/>
                <c:pt idx="0">
                  <c:v>96.764121955279364</c:v>
                </c:pt>
                <c:pt idx="1">
                  <c:v>122.08030675582201</c:v>
                </c:pt>
                <c:pt idx="2">
                  <c:v>121.17063895973577</c:v>
                </c:pt>
                <c:pt idx="3">
                  <c:v>151.45079948243412</c:v>
                </c:pt>
                <c:pt idx="4">
                  <c:v>123.75559051970302</c:v>
                </c:pt>
                <c:pt idx="5">
                  <c:v>175.22336187268021</c:v>
                </c:pt>
                <c:pt idx="6">
                  <c:v>94.47303775587568</c:v>
                </c:pt>
              </c:numCache>
            </c:numRef>
          </c:val>
        </c:ser>
        <c:ser>
          <c:idx val="16"/>
          <c:order val="16"/>
          <c:tx>
            <c:strRef>
              <c:f>'investment by sector'!$A$21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sector'!$B$21:$H$21</c:f>
              <c:numCache>
                <c:formatCode>_(* #,##0_);_(* \(#,##0\);_(* "-"??_);_(@_)</c:formatCode>
                <c:ptCount val="7"/>
                <c:pt idx="0">
                  <c:v>95.442598069133879</c:v>
                </c:pt>
                <c:pt idx="1">
                  <c:v>116.5452298824072</c:v>
                </c:pt>
                <c:pt idx="2">
                  <c:v>126.93173867960029</c:v>
                </c:pt>
                <c:pt idx="3">
                  <c:v>144.73527877979924</c:v>
                </c:pt>
                <c:pt idx="4">
                  <c:v>117.38147744146201</c:v>
                </c:pt>
                <c:pt idx="5">
                  <c:v>181.15182052961541</c:v>
                </c:pt>
                <c:pt idx="6">
                  <c:v>76.770635633055349</c:v>
                </c:pt>
              </c:numCache>
            </c:numRef>
          </c:val>
        </c:ser>
        <c:ser>
          <c:idx val="17"/>
          <c:order val="17"/>
          <c:tx>
            <c:strRef>
              <c:f>'investment by sector'!$A$22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'investment by sector'!$B$4:$H$4</c:f>
              <c:strCache>
                <c:ptCount val="7"/>
                <c:pt idx="0">
                  <c:v>Mining</c:v>
                </c:pt>
                <c:pt idx="1">
                  <c:v>Manufac-
turing</c:v>
                </c:pt>
                <c:pt idx="2">
                  <c:v>Utilities</c:v>
                </c:pt>
                <c:pt idx="3">
                  <c:v>Logistics</c:v>
                </c:pt>
                <c:pt idx="4">
                  <c:v>Business services</c:v>
                </c:pt>
                <c:pt idx="5">
                  <c:v>Social services</c:v>
                </c:pt>
                <c:pt idx="6">
                  <c:v>Other</c:v>
                </c:pt>
              </c:strCache>
            </c:strRef>
          </c:cat>
          <c:val>
            <c:numRef>
              <c:f>'investment by sector'!$B$22:$H$22</c:f>
              <c:numCache>
                <c:formatCode>_(* #,##0_);_(* \(#,##0\);_(* "-"??_);_(@_)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09668736"/>
        <c:axId val="209674624"/>
      </c:barChart>
      <c:catAx>
        <c:axId val="2096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09674624"/>
        <c:crosses val="autoZero"/>
        <c:auto val="1"/>
        <c:lblAlgn val="ctr"/>
        <c:lblOffset val="100"/>
        <c:noMultiLvlLbl val="0"/>
      </c:catAx>
      <c:valAx>
        <c:axId val="20967462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 sz="1600"/>
                  <a:t>Billions of constant (2016)</a:t>
                </a:r>
                <a:r>
                  <a:rPr lang="en-ZA" sz="1600" baseline="0"/>
                  <a:t> rand</a:t>
                </a:r>
                <a:endParaRPr lang="en-ZA" sz="1600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668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 indicators '!$D$20</c:f>
              <c:strCache>
                <c:ptCount val="1"/>
                <c:pt idx="0">
                  <c:v>2008/9 to 2015/6 (actual)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'fiscal indicators '!$E$19:$G$19</c:f>
              <c:strCache>
                <c:ptCount val="3"/>
                <c:pt idx="0">
                  <c:v>revenue</c:v>
                </c:pt>
                <c:pt idx="1">
                  <c:v>expenditure</c:v>
                </c:pt>
                <c:pt idx="2">
                  <c:v>GDP</c:v>
                </c:pt>
              </c:strCache>
            </c:strRef>
          </c:cat>
          <c:val>
            <c:numRef>
              <c:f>'fiscal indicators '!$E$20:$G$20</c:f>
              <c:numCache>
                <c:formatCode>0.0%</c:formatCode>
                <c:ptCount val="3"/>
                <c:pt idx="0">
                  <c:v>5.1409065174834234E-2</c:v>
                </c:pt>
                <c:pt idx="1">
                  <c:v>3.4315314748660342E-2</c:v>
                </c:pt>
                <c:pt idx="2">
                  <c:v>1.6985697667091015E-2</c:v>
                </c:pt>
              </c:numCache>
            </c:numRef>
          </c:val>
        </c:ser>
        <c:ser>
          <c:idx val="1"/>
          <c:order val="1"/>
          <c:tx>
            <c:strRef>
              <c:f>'fiscal indicators '!$D$21</c:f>
              <c:strCache>
                <c:ptCount val="1"/>
                <c:pt idx="0">
                  <c:v>2015/6 to 2016/7 (actual)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'fiscal indicators '!$E$19:$G$19</c:f>
              <c:strCache>
                <c:ptCount val="3"/>
                <c:pt idx="0">
                  <c:v>revenue</c:v>
                </c:pt>
                <c:pt idx="1">
                  <c:v>expenditure</c:v>
                </c:pt>
                <c:pt idx="2">
                  <c:v>GDP</c:v>
                </c:pt>
              </c:strCache>
            </c:strRef>
          </c:cat>
          <c:val>
            <c:numRef>
              <c:f>'fiscal indicators '!$E$21:$G$21</c:f>
              <c:numCache>
                <c:formatCode>0.0%</c:formatCode>
                <c:ptCount val="3"/>
                <c:pt idx="0">
                  <c:v>-6.7884173618266708E-3</c:v>
                </c:pt>
                <c:pt idx="1">
                  <c:v>-1.2338748739916583E-2</c:v>
                </c:pt>
                <c:pt idx="2">
                  <c:v>4.510000000000014E-3</c:v>
                </c:pt>
              </c:numCache>
            </c:numRef>
          </c:val>
        </c:ser>
        <c:ser>
          <c:idx val="2"/>
          <c:order val="2"/>
          <c:tx>
            <c:strRef>
              <c:f>'fiscal indicators '!$D$22</c:f>
              <c:strCache>
                <c:ptCount val="1"/>
                <c:pt idx="0">
                  <c:v>2016/7 to 2019/20 (planned)</c:v>
                </c:pt>
              </c:strCache>
            </c:strRef>
          </c:tx>
          <c:invertIfNegative val="0"/>
          <c:cat>
            <c:strRef>
              <c:f>'fiscal indicators '!$E$19:$G$19</c:f>
              <c:strCache>
                <c:ptCount val="3"/>
                <c:pt idx="0">
                  <c:v>revenue</c:v>
                </c:pt>
                <c:pt idx="1">
                  <c:v>expenditure</c:v>
                </c:pt>
                <c:pt idx="2">
                  <c:v>GDP</c:v>
                </c:pt>
              </c:strCache>
            </c:strRef>
          </c:cat>
          <c:val>
            <c:numRef>
              <c:f>'fiscal indicators '!$E$22:$G$22</c:f>
              <c:numCache>
                <c:formatCode>0.0%</c:formatCode>
                <c:ptCount val="3"/>
                <c:pt idx="0">
                  <c:v>2.8799650164057722E-2</c:v>
                </c:pt>
                <c:pt idx="1">
                  <c:v>2.0619225865853963E-2</c:v>
                </c:pt>
                <c:pt idx="2">
                  <c:v>1.4788597239338674E-2</c:v>
                </c:pt>
              </c:numCache>
            </c:numRef>
          </c:val>
        </c:ser>
        <c:ser>
          <c:idx val="3"/>
          <c:order val="3"/>
          <c:tx>
            <c:strRef>
              <c:f>'fiscal indicators '!$D$23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'fiscal indicators '!$E$19:$G$19</c:f>
              <c:strCache>
                <c:ptCount val="3"/>
                <c:pt idx="0">
                  <c:v>revenue</c:v>
                </c:pt>
                <c:pt idx="1">
                  <c:v>expenditure</c:v>
                </c:pt>
                <c:pt idx="2">
                  <c:v>GDP</c:v>
                </c:pt>
              </c:strCache>
            </c:strRef>
          </c:cat>
          <c:val>
            <c:numRef>
              <c:f>'fiscal indicators '!$E$23:$G$23</c:f>
              <c:numCache>
                <c:formatCode>_ * #,##0_ ;_ * \-#,##0_ ;_ * "-"??_ ;_ @_ </c:formatCode>
                <c:ptCount val="3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"/>
        <c:overlap val="19"/>
        <c:axId val="212121088"/>
        <c:axId val="212122624"/>
      </c:barChart>
      <c:catAx>
        <c:axId val="2121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2122624"/>
        <c:crosses val="autoZero"/>
        <c:auto val="1"/>
        <c:lblAlgn val="ctr"/>
        <c:lblOffset val="100"/>
        <c:noMultiLvlLbl val="0"/>
      </c:catAx>
      <c:valAx>
        <c:axId val="212122624"/>
        <c:scaling>
          <c:orientation val="minMax"/>
          <c:max val="5.000000000000001E-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average %</a:t>
                </a:r>
                <a:r>
                  <a:rPr lang="en-ZA" baseline="0"/>
                  <a:t> </a:t>
                </a:r>
                <a:r>
                  <a:rPr lang="en-ZA"/>
                  <a:t>change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12108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'expenditure by econ function'!$B$9</c:f>
              <c:strCache>
                <c:ptCount val="1"/>
                <c:pt idx="0">
                  <c:v>Average annual change, 2009/10 to 2016/7</c:v>
                </c:pt>
              </c:strCache>
            </c:strRef>
          </c:tx>
          <c:spPr>
            <a:solidFill>
              <a:srgbClr val="1F497D">
                <a:lumMod val="50000"/>
                <a:alpha val="29000"/>
              </a:srgbClr>
            </a:solidFill>
          </c:spPr>
          <c:invertIfNegative val="0"/>
          <c:cat>
            <c:strRef>
              <c:f>'expenditure by econ function'!$A$10:$A$14</c:f>
              <c:strCache>
                <c:ptCount val="5"/>
                <c:pt idx="0">
                  <c:v>General economic and labour affairs (R28 bn)</c:v>
                </c:pt>
                <c:pt idx="1">
                  <c:v>Agriculture (R19 bn)</c:v>
                </c:pt>
                <c:pt idx="2">
                  <c:v>Energy (R8 bn)</c:v>
                </c:pt>
                <c:pt idx="3">
                  <c:v>Mining, manufacturing, construction (R2 bn)</c:v>
                </c:pt>
                <c:pt idx="4">
                  <c:v>Transport (R84 bn)</c:v>
                </c:pt>
              </c:strCache>
            </c:strRef>
          </c:cat>
          <c:val>
            <c:numRef>
              <c:f>'expenditure by econ function'!$B$10:$B$14</c:f>
              <c:numCache>
                <c:formatCode>0.0%</c:formatCode>
                <c:ptCount val="5"/>
                <c:pt idx="0">
                  <c:v>3.8348877043542284E-2</c:v>
                </c:pt>
                <c:pt idx="1">
                  <c:v>-8.3429818597798855E-3</c:v>
                </c:pt>
                <c:pt idx="2">
                  <c:v>-0.24521641187120624</c:v>
                </c:pt>
                <c:pt idx="3">
                  <c:v>-0.13951019552366306</c:v>
                </c:pt>
                <c:pt idx="4">
                  <c:v>2.3853066373259013E-2</c:v>
                </c:pt>
              </c:numCache>
            </c:numRef>
          </c:val>
        </c:ser>
        <c:ser>
          <c:idx val="2"/>
          <c:order val="1"/>
          <c:tx>
            <c:strRef>
              <c:f>'expenditure by econ function'!$C$9</c:f>
              <c:strCache>
                <c:ptCount val="1"/>
                <c:pt idx="0">
                  <c:v>Change, 2016/7 to 2018/9</c:v>
                </c:pt>
              </c:strCache>
            </c:strRef>
          </c:tx>
          <c:invertIfNegative val="0"/>
          <c:cat>
            <c:strRef>
              <c:f>'expenditure by econ function'!$A$10:$A$14</c:f>
              <c:strCache>
                <c:ptCount val="5"/>
                <c:pt idx="0">
                  <c:v>General economic and labour affairs (R28 bn)</c:v>
                </c:pt>
                <c:pt idx="1">
                  <c:v>Agriculture (R19 bn)</c:v>
                </c:pt>
                <c:pt idx="2">
                  <c:v>Energy (R8 bn)</c:v>
                </c:pt>
                <c:pt idx="3">
                  <c:v>Mining, manufacturing, construction (R2 bn)</c:v>
                </c:pt>
                <c:pt idx="4">
                  <c:v>Transport (R84 bn)</c:v>
                </c:pt>
              </c:strCache>
            </c:strRef>
          </c:cat>
          <c:val>
            <c:numRef>
              <c:f>'expenditure by econ function'!$C$10:$C$14</c:f>
              <c:numCache>
                <c:formatCode>0.0%</c:formatCode>
                <c:ptCount val="5"/>
                <c:pt idx="0">
                  <c:v>-5.6784630496013899E-2</c:v>
                </c:pt>
                <c:pt idx="1">
                  <c:v>-2.5465984711430023E-2</c:v>
                </c:pt>
                <c:pt idx="2">
                  <c:v>5.6589983724003812E-2</c:v>
                </c:pt>
                <c:pt idx="3">
                  <c:v>-1.5396770433290907E-2</c:v>
                </c:pt>
                <c:pt idx="4">
                  <c:v>-8.8784720742840495E-3</c:v>
                </c:pt>
              </c:numCache>
            </c:numRef>
          </c:val>
        </c:ser>
        <c:ser>
          <c:idx val="3"/>
          <c:order val="2"/>
          <c:tx>
            <c:strRef>
              <c:f>'expenditure by econ function'!$D$9</c:f>
              <c:strCache>
                <c:ptCount val="1"/>
                <c:pt idx="0">
                  <c:v>Average annual change, 2018/9 to 2019/20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</c:spPr>
          <c:invertIfNegative val="0"/>
          <c:cat>
            <c:strRef>
              <c:f>'expenditure by econ function'!$A$10:$A$14</c:f>
              <c:strCache>
                <c:ptCount val="5"/>
                <c:pt idx="0">
                  <c:v>General economic and labour affairs (R28 bn)</c:v>
                </c:pt>
                <c:pt idx="1">
                  <c:v>Agriculture (R19 bn)</c:v>
                </c:pt>
                <c:pt idx="2">
                  <c:v>Energy (R8 bn)</c:v>
                </c:pt>
                <c:pt idx="3">
                  <c:v>Mining, manufacturing, construction (R2 bn)</c:v>
                </c:pt>
                <c:pt idx="4">
                  <c:v>Transport (R84 bn)</c:v>
                </c:pt>
              </c:strCache>
            </c:strRef>
          </c:cat>
          <c:val>
            <c:numRef>
              <c:f>'expenditure by econ function'!$D$10:$D$14</c:f>
              <c:numCache>
                <c:formatCode>0.0%</c:formatCode>
                <c:ptCount val="5"/>
                <c:pt idx="0">
                  <c:v>5.3930936282807318E-2</c:v>
                </c:pt>
                <c:pt idx="1">
                  <c:v>2.8681523865299985E-2</c:v>
                </c:pt>
                <c:pt idx="2">
                  <c:v>7.6285426863025751E-2</c:v>
                </c:pt>
                <c:pt idx="3">
                  <c:v>7.0861188037030232E-4</c:v>
                </c:pt>
                <c:pt idx="4">
                  <c:v>4.137007663952752E-2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12214912"/>
        <c:axId val="212216448"/>
      </c:barChart>
      <c:catAx>
        <c:axId val="2122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2216448"/>
        <c:crosses val="autoZero"/>
        <c:auto val="1"/>
        <c:lblAlgn val="ctr"/>
        <c:lblOffset val="100"/>
        <c:noMultiLvlLbl val="0"/>
      </c:catAx>
      <c:valAx>
        <c:axId val="212216448"/>
        <c:scaling>
          <c:orientation val="minMax"/>
          <c:min val="-0.25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21491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'dti budget'!$A$6</c:f>
              <c:strCache>
                <c:ptCount val="1"/>
                <c:pt idx="0">
                  <c:v>Staff and agencies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multiLvlStrRef>
              <c:f>'dti budget'!$B$4:$H$5</c:f>
              <c:multiLvlStrCache>
                <c:ptCount val="7"/>
                <c:lvl>
                  <c:pt idx="0">
                    <c:v>2013/14</c:v>
                  </c:pt>
                  <c:pt idx="1">
                    <c:v>2014/15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2017/18</c:v>
                  </c:pt>
                  <c:pt idx="5">
                    <c:v>2018/19</c:v>
                  </c:pt>
                  <c:pt idx="6">
                    <c:v>2019/20</c:v>
                  </c:pt>
                </c:lvl>
                <c:lvl>
                  <c:pt idx="0">
                    <c:v>Audited outcome</c:v>
                  </c:pt>
                  <c:pt idx="3">
                    <c:v>Adjusted 
appropriation</c:v>
                  </c:pt>
                  <c:pt idx="4">
                    <c:v>Medium-term expenditure 
estimate</c:v>
                  </c:pt>
                </c:lvl>
              </c:multiLvlStrCache>
            </c:multiLvlStrRef>
          </c:cat>
          <c:val>
            <c:numRef>
              <c:f>'dti budget'!$B$6:$H$6</c:f>
              <c:numCache>
                <c:formatCode>_ * #,##0.0_ ;_ * \-#,##0.0_ ;_ * "-"??_ ;_ @_ </c:formatCode>
                <c:ptCount val="7"/>
                <c:pt idx="0">
                  <c:v>3.1952914157347161</c:v>
                </c:pt>
                <c:pt idx="1">
                  <c:v>3.3051701043742501</c:v>
                </c:pt>
                <c:pt idx="2">
                  <c:v>3.1806727032414779</c:v>
                </c:pt>
                <c:pt idx="3">
                  <c:v>3.3357311934099982</c:v>
                </c:pt>
                <c:pt idx="4">
                  <c:v>3.0626469999999992</c:v>
                </c:pt>
                <c:pt idx="5">
                  <c:v>2.8712990049892539</c:v>
                </c:pt>
                <c:pt idx="6">
                  <c:v>3.0488075965425523</c:v>
                </c:pt>
              </c:numCache>
            </c:numRef>
          </c:val>
        </c:ser>
        <c:ser>
          <c:idx val="1"/>
          <c:order val="1"/>
          <c:tx>
            <c:strRef>
              <c:f>'dti budget'!$A$7</c:f>
              <c:strCache>
                <c:ptCount val="1"/>
                <c:pt idx="0">
                  <c:v>IDC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multiLvlStrRef>
              <c:f>'dti budget'!$B$4:$H$5</c:f>
              <c:multiLvlStrCache>
                <c:ptCount val="7"/>
                <c:lvl>
                  <c:pt idx="0">
                    <c:v>2013/14</c:v>
                  </c:pt>
                  <c:pt idx="1">
                    <c:v>2014/15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2017/18</c:v>
                  </c:pt>
                  <c:pt idx="5">
                    <c:v>2018/19</c:v>
                  </c:pt>
                  <c:pt idx="6">
                    <c:v>2019/20</c:v>
                  </c:pt>
                </c:lvl>
                <c:lvl>
                  <c:pt idx="0">
                    <c:v>Audited outcome</c:v>
                  </c:pt>
                  <c:pt idx="3">
                    <c:v>Adjusted 
appropriation</c:v>
                  </c:pt>
                  <c:pt idx="4">
                    <c:v>Medium-term expenditure 
estimate</c:v>
                  </c:pt>
                </c:lvl>
              </c:multiLvlStrCache>
            </c:multiLvlStrRef>
          </c:cat>
          <c:val>
            <c:numRef>
              <c:f>'dti budget'!$B$7:$H$7</c:f>
              <c:numCache>
                <c:formatCode>_ * #,##0.0_ ;_ * \-#,##0.0_ ;_ * "-"??_ ;_ @_ </c:formatCode>
                <c:ptCount val="7"/>
                <c:pt idx="0">
                  <c:v>1.0262073460815198</c:v>
                </c:pt>
                <c:pt idx="1">
                  <c:v>1.031888177019</c:v>
                </c:pt>
                <c:pt idx="2">
                  <c:v>1.1249132526554999</c:v>
                </c:pt>
                <c:pt idx="3">
                  <c:v>0.80164639785999992</c:v>
                </c:pt>
                <c:pt idx="4">
                  <c:v>0.72343999999999997</c:v>
                </c:pt>
                <c:pt idx="5">
                  <c:v>0.66032169805068774</c:v>
                </c:pt>
                <c:pt idx="6">
                  <c:v>0.69729993278233782</c:v>
                </c:pt>
              </c:numCache>
            </c:numRef>
          </c:val>
        </c:ser>
        <c:ser>
          <c:idx val="2"/>
          <c:order val="2"/>
          <c:tx>
            <c:strRef>
              <c:f>'dti budget'!$A$8</c:f>
              <c:strCache>
                <c:ptCount val="1"/>
                <c:pt idx="0">
                  <c:v>Transfers to private business (b)</c:v>
                </c:pt>
              </c:strCache>
            </c:strRef>
          </c:tx>
          <c:invertIfNegative val="0"/>
          <c:cat>
            <c:multiLvlStrRef>
              <c:f>'dti budget'!$B$4:$H$5</c:f>
              <c:multiLvlStrCache>
                <c:ptCount val="7"/>
                <c:lvl>
                  <c:pt idx="0">
                    <c:v>2013/14</c:v>
                  </c:pt>
                  <c:pt idx="1">
                    <c:v>2014/15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2017/18</c:v>
                  </c:pt>
                  <c:pt idx="5">
                    <c:v>2018/19</c:v>
                  </c:pt>
                  <c:pt idx="6">
                    <c:v>2019/20</c:v>
                  </c:pt>
                </c:lvl>
                <c:lvl>
                  <c:pt idx="0">
                    <c:v>Audited outcome</c:v>
                  </c:pt>
                  <c:pt idx="3">
                    <c:v>Adjusted 
appropriation</c:v>
                  </c:pt>
                  <c:pt idx="4">
                    <c:v>Medium-term expenditure 
estimate</c:v>
                  </c:pt>
                </c:lvl>
              </c:multiLvlStrCache>
            </c:multiLvlStrRef>
          </c:cat>
          <c:val>
            <c:numRef>
              <c:f>'dti budget'!$B$8:$H$8</c:f>
              <c:numCache>
                <c:formatCode>_ * #,##0.0_ ;_ * \-#,##0.0_ ;_ * "-"??_ ;_ @_ </c:formatCode>
                <c:ptCount val="7"/>
                <c:pt idx="0">
                  <c:v>5.0585241860386967</c:v>
                </c:pt>
                <c:pt idx="1">
                  <c:v>5.0060142497504998</c:v>
                </c:pt>
                <c:pt idx="2">
                  <c:v>5.366421195637173</c:v>
                </c:pt>
                <c:pt idx="3">
                  <c:v>5.2501365762999992</c:v>
                </c:pt>
                <c:pt idx="4">
                  <c:v>4.6532869999999997</c:v>
                </c:pt>
                <c:pt idx="5">
                  <c:v>4.5106951821030608</c:v>
                </c:pt>
                <c:pt idx="6">
                  <c:v>3.4099434803601349</c:v>
                </c:pt>
              </c:numCache>
            </c:numRef>
          </c:val>
        </c:ser>
        <c:ser>
          <c:idx val="3"/>
          <c:order val="3"/>
          <c:tx>
            <c:strRef>
              <c:f>'dti budget'!$A$9</c:f>
              <c:strCache>
                <c:ptCount val="1"/>
                <c:pt idx="0">
                  <c:v>Spatial initiatives (c)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multiLvlStrRef>
              <c:f>'dti budget'!$B$4:$H$5</c:f>
              <c:multiLvlStrCache>
                <c:ptCount val="7"/>
                <c:lvl>
                  <c:pt idx="0">
                    <c:v>2013/14</c:v>
                  </c:pt>
                  <c:pt idx="1">
                    <c:v>2014/15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2017/18</c:v>
                  </c:pt>
                  <c:pt idx="5">
                    <c:v>2018/19</c:v>
                  </c:pt>
                  <c:pt idx="6">
                    <c:v>2019/20</c:v>
                  </c:pt>
                </c:lvl>
                <c:lvl>
                  <c:pt idx="0">
                    <c:v>Audited outcome</c:v>
                  </c:pt>
                  <c:pt idx="3">
                    <c:v>Adjusted 
appropriation</c:v>
                  </c:pt>
                  <c:pt idx="4">
                    <c:v>Medium-term expenditure 
estimate</c:v>
                  </c:pt>
                </c:lvl>
              </c:multiLvlStrCache>
            </c:multiLvlStrRef>
          </c:cat>
          <c:val>
            <c:numRef>
              <c:f>'dti budget'!$B$9:$H$9</c:f>
              <c:numCache>
                <c:formatCode>_ * #,##0.0_ ;_ * \-#,##0.0_ ;_ * "-"??_ ;_ @_ </c:formatCode>
                <c:ptCount val="7"/>
                <c:pt idx="0">
                  <c:v>1.1067832145417367</c:v>
                </c:pt>
                <c:pt idx="1">
                  <c:v>0.83167054195049994</c:v>
                </c:pt>
                <c:pt idx="2">
                  <c:v>0.97281338535652162</c:v>
                </c:pt>
                <c:pt idx="3">
                  <c:v>1.5963870999999998</c:v>
                </c:pt>
                <c:pt idx="4">
                  <c:v>0.83542099999999997</c:v>
                </c:pt>
                <c:pt idx="5">
                  <c:v>1.3926363524477643</c:v>
                </c:pt>
                <c:pt idx="6">
                  <c:v>1.4743200128754956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212284544"/>
        <c:axId val="212286080"/>
      </c:barChart>
      <c:catAx>
        <c:axId val="2122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286080"/>
        <c:crosses val="autoZero"/>
        <c:auto val="1"/>
        <c:lblAlgn val="ctr"/>
        <c:lblOffset val="100"/>
        <c:noMultiLvlLbl val="0"/>
      </c:catAx>
      <c:valAx>
        <c:axId val="212286080"/>
        <c:scaling>
          <c:orientation val="minMax"/>
          <c:max val="11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(2016) rand</a:t>
                </a:r>
              </a:p>
            </c:rich>
          </c:tx>
          <c:layout/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28454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'real economy in the GDP'!$B$3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1F497D">
                  <a:lumMod val="50000"/>
                </a:srgbClr>
              </a:solidFill>
            </a:ln>
          </c:spPr>
          <c:marker>
            <c:symbol val="square"/>
            <c:size val="6"/>
          </c:marker>
          <c:cat>
            <c:numRef>
              <c:f>'real economy in the GDP'!$A$4:$A$26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 formatCode="0">
                  <c:v>2010</c:v>
                </c:pt>
                <c:pt idx="17" formatCode="0">
                  <c:v>2011</c:v>
                </c:pt>
                <c:pt idx="18" formatCode="0">
                  <c:v>2012</c:v>
                </c:pt>
                <c:pt idx="19" formatCode="0">
                  <c:v>2013</c:v>
                </c:pt>
                <c:pt idx="20" formatCode="0">
                  <c:v>2014</c:v>
                </c:pt>
                <c:pt idx="21" formatCode="0">
                  <c:v>2015</c:v>
                </c:pt>
                <c:pt idx="22" formatCode="0">
                  <c:v>2016</c:v>
                </c:pt>
              </c:numCache>
            </c:numRef>
          </c:cat>
          <c:val>
            <c:numRef>
              <c:f>'real economy in the GDP'!$B$4:$B$26</c:f>
              <c:numCache>
                <c:formatCode>0.0%</c:formatCode>
                <c:ptCount val="23"/>
                <c:pt idx="0">
                  <c:v>4.2150274595191273E-2</c:v>
                </c:pt>
                <c:pt idx="1">
                  <c:v>3.5371084556526364E-2</c:v>
                </c:pt>
                <c:pt idx="2">
                  <c:v>3.8600073137706921E-2</c:v>
                </c:pt>
                <c:pt idx="3">
                  <c:v>3.6925375796837787E-2</c:v>
                </c:pt>
                <c:pt idx="4">
                  <c:v>3.4481567049638041E-2</c:v>
                </c:pt>
                <c:pt idx="5">
                  <c:v>3.2379571666190571E-2</c:v>
                </c:pt>
                <c:pt idx="6">
                  <c:v>2.9947320387450058E-2</c:v>
                </c:pt>
                <c:pt idx="7">
                  <c:v>3.2163644969796033E-2</c:v>
                </c:pt>
                <c:pt idx="8">
                  <c:v>3.3843594353253688E-2</c:v>
                </c:pt>
                <c:pt idx="9">
                  <c:v>3.0523384877690823E-2</c:v>
                </c:pt>
                <c:pt idx="10">
                  <c:v>2.7634837722865079E-2</c:v>
                </c:pt>
                <c:pt idx="11">
                  <c:v>2.3896230579709177E-2</c:v>
                </c:pt>
                <c:pt idx="12">
                  <c:v>2.3314002970486903E-2</c:v>
                </c:pt>
                <c:pt idx="13">
                  <c:v>2.6433826862292557E-2</c:v>
                </c:pt>
                <c:pt idx="14">
                  <c:v>2.859484847660854E-2</c:v>
                </c:pt>
                <c:pt idx="15">
                  <c:v>2.713443691172528E-2</c:v>
                </c:pt>
                <c:pt idx="16">
                  <c:v>2.3873729153764747E-2</c:v>
                </c:pt>
                <c:pt idx="17">
                  <c:v>2.2854725393040558E-2</c:v>
                </c:pt>
                <c:pt idx="18">
                  <c:v>2.1694777356979257E-2</c:v>
                </c:pt>
                <c:pt idx="19">
                  <c:v>2.0978659394487179E-2</c:v>
                </c:pt>
                <c:pt idx="20">
                  <c:v>2.1776323004867676E-2</c:v>
                </c:pt>
                <c:pt idx="21">
                  <c:v>2.0813181390762294E-2</c:v>
                </c:pt>
                <c:pt idx="22">
                  <c:v>2.1768175152921745E-2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'real economy in the GDP'!$C$3</c:f>
              <c:strCache>
                <c:ptCount val="1"/>
                <c:pt idx="0">
                  <c:v>Mining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'real economy in the GDP'!$A$4:$A$26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 formatCode="0">
                  <c:v>2010</c:v>
                </c:pt>
                <c:pt idx="17" formatCode="0">
                  <c:v>2011</c:v>
                </c:pt>
                <c:pt idx="18" formatCode="0">
                  <c:v>2012</c:v>
                </c:pt>
                <c:pt idx="19" formatCode="0">
                  <c:v>2013</c:v>
                </c:pt>
                <c:pt idx="20" formatCode="0">
                  <c:v>2014</c:v>
                </c:pt>
                <c:pt idx="21" formatCode="0">
                  <c:v>2015</c:v>
                </c:pt>
                <c:pt idx="22" formatCode="0">
                  <c:v>2016</c:v>
                </c:pt>
              </c:numCache>
            </c:numRef>
          </c:cat>
          <c:val>
            <c:numRef>
              <c:f>'real economy in the GDP'!$C$4:$C$26</c:f>
              <c:numCache>
                <c:formatCode>0.0%</c:formatCode>
                <c:ptCount val="23"/>
                <c:pt idx="0">
                  <c:v>6.496363301709808E-2</c:v>
                </c:pt>
                <c:pt idx="1">
                  <c:v>6.2038049102759535E-2</c:v>
                </c:pt>
                <c:pt idx="2">
                  <c:v>6.1368618592285949E-2</c:v>
                </c:pt>
                <c:pt idx="3">
                  <c:v>5.7879412220171851E-2</c:v>
                </c:pt>
                <c:pt idx="4">
                  <c:v>6.0457618041230121E-2</c:v>
                </c:pt>
                <c:pt idx="5">
                  <c:v>6.2721262304160405E-2</c:v>
                </c:pt>
                <c:pt idx="6">
                  <c:v>6.7245428547917999E-2</c:v>
                </c:pt>
                <c:pt idx="7">
                  <c:v>7.4118180676854037E-2</c:v>
                </c:pt>
                <c:pt idx="8">
                  <c:v>7.6659303991929786E-2</c:v>
                </c:pt>
                <c:pt idx="9">
                  <c:v>6.5757165686262428E-2</c:v>
                </c:pt>
                <c:pt idx="10">
                  <c:v>6.2673404991959794E-2</c:v>
                </c:pt>
                <c:pt idx="11">
                  <c:v>6.5517563664980363E-2</c:v>
                </c:pt>
                <c:pt idx="12">
                  <c:v>7.2220993247821261E-2</c:v>
                </c:pt>
                <c:pt idx="13">
                  <c:v>7.4743833348783081E-2</c:v>
                </c:pt>
                <c:pt idx="14">
                  <c:v>8.3426734373798661E-2</c:v>
                </c:pt>
                <c:pt idx="15">
                  <c:v>8.008379615138557E-2</c:v>
                </c:pt>
                <c:pt idx="16">
                  <c:v>8.3824251452136192E-2</c:v>
                </c:pt>
                <c:pt idx="17">
                  <c:v>8.6509537606613673E-2</c:v>
                </c:pt>
                <c:pt idx="18">
                  <c:v>8.2162283920950568E-2</c:v>
                </c:pt>
                <c:pt idx="19">
                  <c:v>8.1445577555115847E-2</c:v>
                </c:pt>
                <c:pt idx="20">
                  <c:v>7.5312795110557024E-2</c:v>
                </c:pt>
                <c:pt idx="21">
                  <c:v>7.0130586797033545E-2</c:v>
                </c:pt>
                <c:pt idx="22">
                  <c:v>7.0178301880138766E-2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'real economy in the GDP'!$D$3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'real economy in the GDP'!$A$4:$A$26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 formatCode="0">
                  <c:v>2010</c:v>
                </c:pt>
                <c:pt idx="17" formatCode="0">
                  <c:v>2011</c:v>
                </c:pt>
                <c:pt idx="18" formatCode="0">
                  <c:v>2012</c:v>
                </c:pt>
                <c:pt idx="19" formatCode="0">
                  <c:v>2013</c:v>
                </c:pt>
                <c:pt idx="20" formatCode="0">
                  <c:v>2014</c:v>
                </c:pt>
                <c:pt idx="21" formatCode="0">
                  <c:v>2015</c:v>
                </c:pt>
                <c:pt idx="22" formatCode="0">
                  <c:v>2016</c:v>
                </c:pt>
              </c:numCache>
            </c:numRef>
          </c:cat>
          <c:val>
            <c:numRef>
              <c:f>'real economy in the GDP'!$D$4:$D$26</c:f>
              <c:numCache>
                <c:formatCode>0.0%</c:formatCode>
                <c:ptCount val="23"/>
                <c:pt idx="0">
                  <c:v>0.19268779871291672</c:v>
                </c:pt>
                <c:pt idx="1">
                  <c:v>0.19546195943100741</c:v>
                </c:pt>
                <c:pt idx="2">
                  <c:v>0.18677384515270815</c:v>
                </c:pt>
                <c:pt idx="3">
                  <c:v>0.18406883742022767</c:v>
                </c:pt>
                <c:pt idx="4">
                  <c:v>0.17863117286654409</c:v>
                </c:pt>
                <c:pt idx="5">
                  <c:v>0.17058670568065251</c:v>
                </c:pt>
                <c:pt idx="6">
                  <c:v>0.1747330588213854</c:v>
                </c:pt>
                <c:pt idx="7">
                  <c:v>0.17572147314304817</c:v>
                </c:pt>
                <c:pt idx="8">
                  <c:v>0.17696750546413723</c:v>
                </c:pt>
                <c:pt idx="9">
                  <c:v>0.17296100054038269</c:v>
                </c:pt>
                <c:pt idx="10">
                  <c:v>0.16793442512072435</c:v>
                </c:pt>
                <c:pt idx="11">
                  <c:v>0.16258306680667803</c:v>
                </c:pt>
                <c:pt idx="12">
                  <c:v>0.14666130002882999</c:v>
                </c:pt>
                <c:pt idx="13">
                  <c:v>0.14363151702418253</c:v>
                </c:pt>
                <c:pt idx="14">
                  <c:v>0.14423296783301165</c:v>
                </c:pt>
                <c:pt idx="15">
                  <c:v>0.13624474673585782</c:v>
                </c:pt>
                <c:pt idx="16">
                  <c:v>0.13053065997987939</c:v>
                </c:pt>
                <c:pt idx="17">
                  <c:v>0.11995165438481543</c:v>
                </c:pt>
                <c:pt idx="18">
                  <c:v>0.11717404922696599</c:v>
                </c:pt>
                <c:pt idx="19">
                  <c:v>0.1160152779894341</c:v>
                </c:pt>
                <c:pt idx="20">
                  <c:v>0.120382114343299</c:v>
                </c:pt>
                <c:pt idx="21">
                  <c:v>0.11988157543793103</c:v>
                </c:pt>
                <c:pt idx="22">
                  <c:v>0.11930818814275328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'real economy in the GDP'!$E$3</c:f>
              <c:strCache>
                <c:ptCount val="1"/>
                <c:pt idx="0">
                  <c:v>Construction</c:v>
                </c:pt>
              </c:strCache>
            </c:strRef>
          </c:tx>
          <c:marker>
            <c:symbol val="triangle"/>
            <c:size val="7"/>
          </c:marker>
          <c:cat>
            <c:numRef>
              <c:f>'real economy in the GDP'!$A$4:$A$26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 formatCode="0">
                  <c:v>2010</c:v>
                </c:pt>
                <c:pt idx="17" formatCode="0">
                  <c:v>2011</c:v>
                </c:pt>
                <c:pt idx="18" formatCode="0">
                  <c:v>2012</c:v>
                </c:pt>
                <c:pt idx="19" formatCode="0">
                  <c:v>2013</c:v>
                </c:pt>
                <c:pt idx="20" formatCode="0">
                  <c:v>2014</c:v>
                </c:pt>
                <c:pt idx="21" formatCode="0">
                  <c:v>2015</c:v>
                </c:pt>
                <c:pt idx="22" formatCode="0">
                  <c:v>2016</c:v>
                </c:pt>
              </c:numCache>
            </c:numRef>
          </c:cat>
          <c:val>
            <c:numRef>
              <c:f>'real economy in the GDP'!$E$4:$E$26</c:f>
              <c:numCache>
                <c:formatCode>0.0%</c:formatCode>
                <c:ptCount val="23"/>
                <c:pt idx="0">
                  <c:v>3.1371474304079418E-2</c:v>
                </c:pt>
                <c:pt idx="1">
                  <c:v>3.1549295903081649E-2</c:v>
                </c:pt>
                <c:pt idx="2">
                  <c:v>3.1341854915839691E-2</c:v>
                </c:pt>
                <c:pt idx="3">
                  <c:v>3.1812559837569518E-2</c:v>
                </c:pt>
                <c:pt idx="4">
                  <c:v>2.9555676208852737E-2</c:v>
                </c:pt>
                <c:pt idx="5">
                  <c:v>2.7345382963093492E-2</c:v>
                </c:pt>
                <c:pt idx="6">
                  <c:v>2.5167669136903742E-2</c:v>
                </c:pt>
                <c:pt idx="7">
                  <c:v>2.4181160260231094E-2</c:v>
                </c:pt>
                <c:pt idx="8">
                  <c:v>2.1868380988864903E-2</c:v>
                </c:pt>
                <c:pt idx="9">
                  <c:v>2.2369715782800604E-2</c:v>
                </c:pt>
                <c:pt idx="10">
                  <c:v>2.4038213273787849E-2</c:v>
                </c:pt>
                <c:pt idx="11">
                  <c:v>2.593801256046805E-2</c:v>
                </c:pt>
                <c:pt idx="12">
                  <c:v>2.6702823412985698E-2</c:v>
                </c:pt>
                <c:pt idx="13">
                  <c:v>3.1111955294915825E-2</c:v>
                </c:pt>
                <c:pt idx="14">
                  <c:v>3.9236186033187098E-2</c:v>
                </c:pt>
                <c:pt idx="15">
                  <c:v>3.8184026378303183E-2</c:v>
                </c:pt>
                <c:pt idx="16">
                  <c:v>3.4735229358420272E-2</c:v>
                </c:pt>
                <c:pt idx="17">
                  <c:v>3.4340876664430267E-2</c:v>
                </c:pt>
                <c:pt idx="18">
                  <c:v>3.4980180232473672E-2</c:v>
                </c:pt>
                <c:pt idx="19">
                  <c:v>3.6331412189110616E-2</c:v>
                </c:pt>
                <c:pt idx="20">
                  <c:v>3.6905954523523452E-2</c:v>
                </c:pt>
                <c:pt idx="21">
                  <c:v>3.710921849983128E-2</c:v>
                </c:pt>
                <c:pt idx="22">
                  <c:v>3.5583722117142343E-2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63872"/>
        <c:axId val="208069760"/>
      </c:lineChart>
      <c:catAx>
        <c:axId val="2080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08069760"/>
        <c:crosses val="autoZero"/>
        <c:auto val="1"/>
        <c:lblAlgn val="ctr"/>
        <c:lblOffset val="100"/>
        <c:noMultiLvlLbl val="0"/>
      </c:catAx>
      <c:valAx>
        <c:axId val="208069760"/>
        <c:scaling>
          <c:orientation val="minMax"/>
          <c:max val="0.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063872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'mfg sales constant rand Q4 2016'!$B$4</c:f>
              <c:strCache>
                <c:ptCount val="1"/>
                <c:pt idx="0">
                  <c:v>Q4 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'mfg sales constant rand Q4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Wood and paper</c:v>
                </c:pt>
                <c:pt idx="4">
                  <c:v>Transport equipment</c:v>
                </c:pt>
                <c:pt idx="5">
                  <c:v>Petroleum</c:v>
                </c:pt>
                <c:pt idx="6">
                  <c:v>Machinery and appliances</c:v>
                </c:pt>
                <c:pt idx="7">
                  <c:v>Printing and publishing</c:v>
                </c:pt>
                <c:pt idx="8">
                  <c:v>Electrical machinery</c:v>
                </c:pt>
                <c:pt idx="9">
                  <c:v>Clothing and footwear</c:v>
                </c:pt>
                <c:pt idx="10">
                  <c:v>Glass and non-metallic minerals</c:v>
                </c:pt>
                <c:pt idx="11">
                  <c:v>Other manufacturing groups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'mfg sales constant rand Q4 2016'!$B$5:$B$18</c:f>
              <c:numCache>
                <c:formatCode>_ * #,##0_ ;_ * \-#,##0_ ;_ * "-"??_ ;_ @_ </c:formatCode>
                <c:ptCount val="14"/>
                <c:pt idx="0">
                  <c:v>122.7702814159292</c:v>
                </c:pt>
                <c:pt idx="1">
                  <c:v>77.763135922330093</c:v>
                </c:pt>
                <c:pt idx="2">
                  <c:v>74.263302752293583</c:v>
                </c:pt>
                <c:pt idx="3">
                  <c:v>57.615647755544295</c:v>
                </c:pt>
                <c:pt idx="4">
                  <c:v>45.69527272727273</c:v>
                </c:pt>
                <c:pt idx="5">
                  <c:v>31.13775</c:v>
                </c:pt>
                <c:pt idx="6">
                  <c:v>26.670187500000001</c:v>
                </c:pt>
                <c:pt idx="7">
                  <c:v>15.904488372093024</c:v>
                </c:pt>
                <c:pt idx="8">
                  <c:v>15.342000000000001</c:v>
                </c:pt>
                <c:pt idx="9">
                  <c:v>15.062122605363987</c:v>
                </c:pt>
                <c:pt idx="10">
                  <c:v>15.022148936170213</c:v>
                </c:pt>
                <c:pt idx="11">
                  <c:v>14.999283399994033</c:v>
                </c:pt>
                <c:pt idx="12">
                  <c:v>8.3110322580645146</c:v>
                </c:pt>
                <c:pt idx="13">
                  <c:v>4.2432115384615381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E6-44F2-BA89-EAF15C4DE5C7}"/>
            </c:ext>
          </c:extLst>
        </c:ser>
        <c:ser>
          <c:idx val="1"/>
          <c:order val="1"/>
          <c:tx>
            <c:strRef>
              <c:f>'mfg sales constant rand Q4 2016'!$C$4</c:f>
              <c:strCache>
                <c:ptCount val="1"/>
                <c:pt idx="0">
                  <c:v>Q4 2014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'mfg sales constant rand Q4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Wood and paper</c:v>
                </c:pt>
                <c:pt idx="4">
                  <c:v>Transport equipment</c:v>
                </c:pt>
                <c:pt idx="5">
                  <c:v>Petroleum</c:v>
                </c:pt>
                <c:pt idx="6">
                  <c:v>Machinery and appliances</c:v>
                </c:pt>
                <c:pt idx="7">
                  <c:v>Printing and publishing</c:v>
                </c:pt>
                <c:pt idx="8">
                  <c:v>Electrical machinery</c:v>
                </c:pt>
                <c:pt idx="9">
                  <c:v>Clothing and footwear</c:v>
                </c:pt>
                <c:pt idx="10">
                  <c:v>Glass and non-metallic minerals</c:v>
                </c:pt>
                <c:pt idx="11">
                  <c:v>Other manufacturing groups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'mfg sales constant rand Q4 2016'!$C$5:$C$18</c:f>
              <c:numCache>
                <c:formatCode>_ * #,##0_ ;_ * \-#,##0_ ;_ * "-"??_ ;_ @_ </c:formatCode>
                <c:ptCount val="14"/>
                <c:pt idx="0">
                  <c:v>135.95039115044247</c:v>
                </c:pt>
                <c:pt idx="1">
                  <c:v>80.842864077669901</c:v>
                </c:pt>
                <c:pt idx="2">
                  <c:v>79.461733944954133</c:v>
                </c:pt>
                <c:pt idx="3">
                  <c:v>65.583836206896549</c:v>
                </c:pt>
                <c:pt idx="4">
                  <c:v>61.073489510489502</c:v>
                </c:pt>
                <c:pt idx="5">
                  <c:v>34.950535714285714</c:v>
                </c:pt>
                <c:pt idx="6">
                  <c:v>26.400791666666663</c:v>
                </c:pt>
                <c:pt idx="7">
                  <c:v>14.768453488372096</c:v>
                </c:pt>
                <c:pt idx="8">
                  <c:v>14.931053571428571</c:v>
                </c:pt>
                <c:pt idx="9">
                  <c:v>15.44305120167189</c:v>
                </c:pt>
                <c:pt idx="10">
                  <c:v>15.788585106382978</c:v>
                </c:pt>
                <c:pt idx="11">
                  <c:v>15.4816875</c:v>
                </c:pt>
                <c:pt idx="12">
                  <c:v>8.5654516129032245</c:v>
                </c:pt>
                <c:pt idx="13">
                  <c:v>4.7194903846153844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E6-44F2-BA89-EAF15C4DE5C7}"/>
            </c:ext>
          </c:extLst>
        </c:ser>
        <c:ser>
          <c:idx val="2"/>
          <c:order val="2"/>
          <c:tx>
            <c:strRef>
              <c:f>'mfg sales constant rand Q4 2016'!$D$4</c:f>
              <c:strCache>
                <c:ptCount val="1"/>
                <c:pt idx="0">
                  <c:v>Q4 2015</c:v>
                </c:pt>
              </c:strCache>
            </c:strRef>
          </c:tx>
          <c:invertIfNegative val="0"/>
          <c:cat>
            <c:strRef>
              <c:f>'mfg sales constant rand Q4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Wood and paper</c:v>
                </c:pt>
                <c:pt idx="4">
                  <c:v>Transport equipment</c:v>
                </c:pt>
                <c:pt idx="5">
                  <c:v>Petroleum</c:v>
                </c:pt>
                <c:pt idx="6">
                  <c:v>Machinery and appliances</c:v>
                </c:pt>
                <c:pt idx="7">
                  <c:v>Printing and publishing</c:v>
                </c:pt>
                <c:pt idx="8">
                  <c:v>Electrical machinery</c:v>
                </c:pt>
                <c:pt idx="9">
                  <c:v>Clothing and footwear</c:v>
                </c:pt>
                <c:pt idx="10">
                  <c:v>Glass and non-metallic minerals</c:v>
                </c:pt>
                <c:pt idx="11">
                  <c:v>Other manufacturing groups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'mfg sales constant rand Q4 2016'!$D$5:$D$18</c:f>
              <c:numCache>
                <c:formatCode>_ * #,##0_ ;_ * \-#,##0_ ;_ * "-"??_ ;_ @_ </c:formatCode>
                <c:ptCount val="14"/>
                <c:pt idx="0">
                  <c:v>140.34376106194691</c:v>
                </c:pt>
                <c:pt idx="1">
                  <c:v>87.772252427184455</c:v>
                </c:pt>
                <c:pt idx="2">
                  <c:v>77.97646788990825</c:v>
                </c:pt>
                <c:pt idx="3">
                  <c:v>65.583836206896549</c:v>
                </c:pt>
                <c:pt idx="4">
                  <c:v>62.831000000000003</c:v>
                </c:pt>
                <c:pt idx="5">
                  <c:v>35.268267857142853</c:v>
                </c:pt>
                <c:pt idx="6">
                  <c:v>26.131395833333336</c:v>
                </c:pt>
                <c:pt idx="7">
                  <c:v>12.983255813953489</c:v>
                </c:pt>
                <c:pt idx="8">
                  <c:v>14.79407142857143</c:v>
                </c:pt>
                <c:pt idx="9">
                  <c:v>14.825329153605015</c:v>
                </c:pt>
                <c:pt idx="10">
                  <c:v>14.868861702127658</c:v>
                </c:pt>
                <c:pt idx="11">
                  <c:v>14.115656250000001</c:v>
                </c:pt>
                <c:pt idx="12">
                  <c:v>7.7173870967741944</c:v>
                </c:pt>
                <c:pt idx="13">
                  <c:v>4.6328942307692307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E6-44F2-BA89-EAF15C4DE5C7}"/>
            </c:ext>
          </c:extLst>
        </c:ser>
        <c:ser>
          <c:idx val="3"/>
          <c:order val="3"/>
          <c:tx>
            <c:strRef>
              <c:f>'mfg sales constant rand Q4 2016'!$E$4</c:f>
              <c:strCache>
                <c:ptCount val="1"/>
                <c:pt idx="0">
                  <c:v>Q3 2016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'mfg sales constant rand Q4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Wood and paper</c:v>
                </c:pt>
                <c:pt idx="4">
                  <c:v>Transport equipment</c:v>
                </c:pt>
                <c:pt idx="5">
                  <c:v>Petroleum</c:v>
                </c:pt>
                <c:pt idx="6">
                  <c:v>Machinery and appliances</c:v>
                </c:pt>
                <c:pt idx="7">
                  <c:v>Printing and publishing</c:v>
                </c:pt>
                <c:pt idx="8">
                  <c:v>Electrical machinery</c:v>
                </c:pt>
                <c:pt idx="9">
                  <c:v>Clothing and footwear</c:v>
                </c:pt>
                <c:pt idx="10">
                  <c:v>Glass and non-metallic minerals</c:v>
                </c:pt>
                <c:pt idx="11">
                  <c:v>Other manufacturing groups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'mfg sales constant rand Q4 2016'!$E$5:$E$18</c:f>
              <c:numCache>
                <c:formatCode>_ * #,##0_ ;_ * \-#,##0_ ;_ * "-"??_ ;_ @_ </c:formatCode>
                <c:ptCount val="14"/>
                <c:pt idx="0">
                  <c:v>137.90299999999999</c:v>
                </c:pt>
                <c:pt idx="1">
                  <c:v>79.302999999999997</c:v>
                </c:pt>
                <c:pt idx="2">
                  <c:v>80.947000000000003</c:v>
                </c:pt>
                <c:pt idx="3">
                  <c:v>67.325000000000003</c:v>
                </c:pt>
                <c:pt idx="4">
                  <c:v>62.831000000000003</c:v>
                </c:pt>
                <c:pt idx="5">
                  <c:v>35.585999999999999</c:v>
                </c:pt>
                <c:pt idx="6">
                  <c:v>25.861999999999998</c:v>
                </c:pt>
                <c:pt idx="7">
                  <c:v>13.957000000000001</c:v>
                </c:pt>
                <c:pt idx="8">
                  <c:v>15.342000000000001</c:v>
                </c:pt>
                <c:pt idx="9">
                  <c:v>14.779</c:v>
                </c:pt>
                <c:pt idx="10">
                  <c:v>14.409000000000001</c:v>
                </c:pt>
                <c:pt idx="11">
                  <c:v>14.571</c:v>
                </c:pt>
                <c:pt idx="12">
                  <c:v>7.8869999999999996</c:v>
                </c:pt>
                <c:pt idx="13">
                  <c:v>4.5030000000000001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E6-44F2-BA89-EAF15C4DE5C7}"/>
            </c:ext>
          </c:extLst>
        </c:ser>
        <c:ser>
          <c:idx val="4"/>
          <c:order val="4"/>
          <c:tx>
            <c:strRef>
              <c:f>'mfg sales constant rand Q4 2016'!$F$4</c:f>
              <c:strCache>
                <c:ptCount val="1"/>
                <c:pt idx="0">
                  <c:v>Q4 2016</c:v>
                </c:pt>
              </c:strCache>
            </c:strRef>
          </c:tx>
          <c:invertIfNegative val="0"/>
          <c:cat>
            <c:strRef>
              <c:f>'mfg sales constant rand Q4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Wood and paper</c:v>
                </c:pt>
                <c:pt idx="4">
                  <c:v>Transport equipment</c:v>
                </c:pt>
                <c:pt idx="5">
                  <c:v>Petroleum</c:v>
                </c:pt>
                <c:pt idx="6">
                  <c:v>Machinery and appliances</c:v>
                </c:pt>
                <c:pt idx="7">
                  <c:v>Printing and publishing</c:v>
                </c:pt>
                <c:pt idx="8">
                  <c:v>Electrical machinery</c:v>
                </c:pt>
                <c:pt idx="9">
                  <c:v>Clothing and footwear</c:v>
                </c:pt>
                <c:pt idx="10">
                  <c:v>Glass and non-metallic minerals</c:v>
                </c:pt>
                <c:pt idx="11">
                  <c:v>Other manufacturing groups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'mfg sales constant rand Q4 2016'!$F$5:$F$18</c:f>
              <c:numCache>
                <c:formatCode>_ * #,##0_ ;_ * \-#,##0_ ;_ * "-"??_ ;_ @_ </c:formatCode>
                <c:ptCount val="14"/>
                <c:pt idx="0">
                  <c:v>135.46223893805308</c:v>
                </c:pt>
                <c:pt idx="1">
                  <c:v>81.612796116504853</c:v>
                </c:pt>
                <c:pt idx="2">
                  <c:v>77.97646788990825</c:v>
                </c:pt>
                <c:pt idx="3">
                  <c:v>66.744612068965523</c:v>
                </c:pt>
                <c:pt idx="4">
                  <c:v>62.831000000000003</c:v>
                </c:pt>
                <c:pt idx="5">
                  <c:v>34.950535714285714</c:v>
                </c:pt>
                <c:pt idx="6">
                  <c:v>25.592604166666668</c:v>
                </c:pt>
                <c:pt idx="7">
                  <c:v>13.837986821705426</c:v>
                </c:pt>
                <c:pt idx="8">
                  <c:v>14.246142857142857</c:v>
                </c:pt>
                <c:pt idx="9">
                  <c:v>14.670898641588296</c:v>
                </c:pt>
                <c:pt idx="10">
                  <c:v>14.562287234042556</c:v>
                </c:pt>
                <c:pt idx="11">
                  <c:v>15.329906249999999</c:v>
                </c:pt>
                <c:pt idx="12">
                  <c:v>7.9718064516129035</c:v>
                </c:pt>
                <c:pt idx="13">
                  <c:v>4.546298076923077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E6-44F2-BA89-EAF15C4D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61920512"/>
        <c:axId val="161922048"/>
      </c:barChart>
      <c:catAx>
        <c:axId val="1619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161922048"/>
        <c:crosses val="autoZero"/>
        <c:auto val="1"/>
        <c:lblAlgn val="ctr"/>
        <c:lblOffset val="100"/>
        <c:noMultiLvlLbl val="0"/>
      </c:catAx>
      <c:valAx>
        <c:axId val="1619220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 of constant (2016)</a:t>
                </a:r>
                <a:r>
                  <a:rPr lang="en-ZA" baseline="0"/>
                  <a:t> rand</a:t>
                </a:r>
                <a:endParaRPr lang="en-ZA"/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1920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'mfg industry groups growth'!$A$7</c:f>
              <c:strCache>
                <c:ptCount val="1"/>
                <c:pt idx="0">
                  <c:v>transport equipment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4"/>
          </c:marker>
          <c:cat>
            <c:strRef>
              <c:f>'mfg industry groups growth'!$B$4:$T$4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'mfg industry groups growth'!$B$7:$T$7</c:f>
              <c:numCache>
                <c:formatCode>_ * #,##0_ ;_ * \-#,##0_ ;_ * "-"??_ ;_ @_ </c:formatCode>
                <c:ptCount val="19"/>
                <c:pt idx="0">
                  <c:v>100</c:v>
                </c:pt>
                <c:pt idx="1">
                  <c:v>100.04755111745125</c:v>
                </c:pt>
                <c:pt idx="2">
                  <c:v>118.54493580599143</c:v>
                </c:pt>
                <c:pt idx="3">
                  <c:v>130.86067522586779</c:v>
                </c:pt>
                <c:pt idx="4">
                  <c:v>137.23252496433665</c:v>
                </c:pt>
                <c:pt idx="5">
                  <c:v>129.67189728958627</c:v>
                </c:pt>
                <c:pt idx="6">
                  <c:v>129.71944840703753</c:v>
                </c:pt>
                <c:pt idx="7">
                  <c:v>145.41131716595336</c:v>
                </c:pt>
                <c:pt idx="8">
                  <c:v>164.47931526390869</c:v>
                </c:pt>
                <c:pt idx="9">
                  <c:v>171.70708511650022</c:v>
                </c:pt>
                <c:pt idx="10">
                  <c:v>173.94198763670946</c:v>
                </c:pt>
                <c:pt idx="11">
                  <c:v>110.1283880171184</c:v>
                </c:pt>
                <c:pt idx="12">
                  <c:v>145.07845934379458</c:v>
                </c:pt>
                <c:pt idx="13">
                  <c:v>149.97622444127435</c:v>
                </c:pt>
                <c:pt idx="14">
                  <c:v>158.01236329053731</c:v>
                </c:pt>
                <c:pt idx="15">
                  <c:v>167.61768901569184</c:v>
                </c:pt>
                <c:pt idx="16">
                  <c:v>149.02520209224915</c:v>
                </c:pt>
                <c:pt idx="17">
                  <c:v>161.81645268663812</c:v>
                </c:pt>
                <c:pt idx="18">
                  <c:v>165.43033761293387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41-45F5-8248-7DC564C2B22F}"/>
            </c:ext>
          </c:extLst>
        </c:ser>
        <c:ser>
          <c:idx val="4"/>
          <c:order val="1"/>
          <c:tx>
            <c:strRef>
              <c:f>'mfg industry groups growth'!$A$9</c:f>
              <c:strCache>
                <c:ptCount val="1"/>
                <c:pt idx="0">
                  <c:v>petroleum/basic chems</c:v>
                </c:pt>
              </c:strCache>
            </c:strRef>
          </c:tx>
          <c:spPr>
            <a:ln w="22225"/>
          </c:spPr>
          <c:marker>
            <c:symbol val="circle"/>
            <c:size val="6"/>
          </c:marker>
          <c:cat>
            <c:strRef>
              <c:f>'mfg industry groups growth'!$B$4:$T$4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'mfg industry groups growth'!$B$9:$T$9</c:f>
              <c:numCache>
                <c:formatCode>_ * #,##0_ ;_ * \-#,##0_ ;_ * "-"??_ ;_ @_ </c:formatCode>
                <c:ptCount val="19"/>
                <c:pt idx="0">
                  <c:v>100</c:v>
                </c:pt>
                <c:pt idx="1">
                  <c:v>105.98764754975328</c:v>
                </c:pt>
                <c:pt idx="2">
                  <c:v>104.88012661083481</c:v>
                </c:pt>
                <c:pt idx="3">
                  <c:v>111.51820751216697</c:v>
                </c:pt>
                <c:pt idx="4">
                  <c:v>123.57036649516498</c:v>
                </c:pt>
                <c:pt idx="5">
                  <c:v>117.78844629535428</c:v>
                </c:pt>
                <c:pt idx="6">
                  <c:v>124.84029732012685</c:v>
                </c:pt>
                <c:pt idx="7">
                  <c:v>124.60117962143471</c:v>
                </c:pt>
                <c:pt idx="8">
                  <c:v>121.65755287365916</c:v>
                </c:pt>
                <c:pt idx="9">
                  <c:v>126.2054912464792</c:v>
                </c:pt>
                <c:pt idx="10">
                  <c:v>145.01888628086718</c:v>
                </c:pt>
                <c:pt idx="11">
                  <c:v>118.07543109989096</c:v>
                </c:pt>
                <c:pt idx="12">
                  <c:v>123.55127190769855</c:v>
                </c:pt>
                <c:pt idx="13">
                  <c:v>131.88944353588522</c:v>
                </c:pt>
                <c:pt idx="14">
                  <c:v>130.28103215374944</c:v>
                </c:pt>
                <c:pt idx="15">
                  <c:v>128.12947244010269</c:v>
                </c:pt>
                <c:pt idx="16">
                  <c:v>133.29957237114021</c:v>
                </c:pt>
                <c:pt idx="17">
                  <c:v>126.38430487731213</c:v>
                </c:pt>
                <c:pt idx="18">
                  <c:v>138.54856664589801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41-45F5-8248-7DC564C2B22F}"/>
            </c:ext>
          </c:extLst>
        </c:ser>
        <c:ser>
          <c:idx val="0"/>
          <c:order val="2"/>
          <c:tx>
            <c:strRef>
              <c:f>'mfg industry groups growth'!$A$5</c:f>
              <c:strCache>
                <c:ptCount val="1"/>
                <c:pt idx="0">
                  <c:v>consumer goods ex clothing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'mfg industry groups growth'!$B$4:$T$4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'mfg industry groups growth'!$B$5:$T$5</c:f>
              <c:numCache>
                <c:formatCode>_ * #,##0_ ;_ * \-#,##0_ ;_ * "-"??_ ;_ @_ </c:formatCode>
                <c:ptCount val="19"/>
                <c:pt idx="0">
                  <c:v>100</c:v>
                </c:pt>
                <c:pt idx="1">
                  <c:v>98.546375643335267</c:v>
                </c:pt>
                <c:pt idx="2">
                  <c:v>97.586736542888289</c:v>
                </c:pt>
                <c:pt idx="3">
                  <c:v>100.22011555024729</c:v>
                </c:pt>
                <c:pt idx="4">
                  <c:v>103.48956641745335</c:v>
                </c:pt>
                <c:pt idx="5">
                  <c:v>101.69596825062868</c:v>
                </c:pt>
                <c:pt idx="6">
                  <c:v>105.58846636401145</c:v>
                </c:pt>
                <c:pt idx="7">
                  <c:v>110.10285269261682</c:v>
                </c:pt>
                <c:pt idx="8">
                  <c:v>113.9944389826</c:v>
                </c:pt>
                <c:pt idx="9">
                  <c:v>121.7297865971523</c:v>
                </c:pt>
                <c:pt idx="10">
                  <c:v>123.84595346988949</c:v>
                </c:pt>
                <c:pt idx="11">
                  <c:v>115.9157193749909</c:v>
                </c:pt>
                <c:pt idx="12">
                  <c:v>121.78781838160242</c:v>
                </c:pt>
                <c:pt idx="13">
                  <c:v>123.16703826612752</c:v>
                </c:pt>
                <c:pt idx="14">
                  <c:v>127.07107019459092</c:v>
                </c:pt>
                <c:pt idx="15">
                  <c:v>130.77474410041845</c:v>
                </c:pt>
                <c:pt idx="16">
                  <c:v>129.07659018351896</c:v>
                </c:pt>
                <c:pt idx="17">
                  <c:v>130.57302224838742</c:v>
                </c:pt>
                <c:pt idx="18">
                  <c:v>131.13991072266802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141-45F5-8248-7DC564C2B22F}"/>
            </c:ext>
          </c:extLst>
        </c:ser>
        <c:ser>
          <c:idx val="3"/>
          <c:order val="3"/>
          <c:tx>
            <c:strRef>
              <c:f>'mfg industry groups growth'!$A$8</c:f>
              <c:strCache>
                <c:ptCount val="1"/>
                <c:pt idx="0">
                  <c:v>wood/metals/ machinery</c:v>
                </c:pt>
              </c:strCache>
            </c:strRef>
          </c:tx>
          <c:spPr>
            <a:ln w="47625">
              <a:solidFill>
                <a:srgbClr val="1F497D">
                  <a:lumMod val="75000"/>
                </a:srgbClr>
              </a:solidFill>
            </a:ln>
          </c:spPr>
          <c:marker>
            <c:symbol val="diamond"/>
            <c:size val="9"/>
            <c:spPr>
              <a:solidFill>
                <a:srgbClr val="1F497D">
                  <a:lumMod val="75000"/>
                </a:srgb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cat>
            <c:strRef>
              <c:f>'mfg industry groups growth'!$B$4:$T$4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'mfg industry groups growth'!$B$8:$T$8</c:f>
              <c:numCache>
                <c:formatCode>_ * #,##0_ ;_ * \-#,##0_ ;_ * "-"??_ ;_ @_ </c:formatCode>
                <c:ptCount val="19"/>
                <c:pt idx="0">
                  <c:v>100</c:v>
                </c:pt>
                <c:pt idx="1">
                  <c:v>95.518305157211358</c:v>
                </c:pt>
                <c:pt idx="2">
                  <c:v>100.75346748100587</c:v>
                </c:pt>
                <c:pt idx="3">
                  <c:v>103.28644914908564</c:v>
                </c:pt>
                <c:pt idx="4">
                  <c:v>111.82387093704271</c:v>
                </c:pt>
                <c:pt idx="5">
                  <c:v>109.67574626919532</c:v>
                </c:pt>
                <c:pt idx="6">
                  <c:v>115.45895067539132</c:v>
                </c:pt>
                <c:pt idx="7">
                  <c:v>117.78413885413683</c:v>
                </c:pt>
                <c:pt idx="8">
                  <c:v>117.43852834088773</c:v>
                </c:pt>
                <c:pt idx="9">
                  <c:v>128.70734720143901</c:v>
                </c:pt>
                <c:pt idx="10">
                  <c:v>128.21638282686908</c:v>
                </c:pt>
                <c:pt idx="11">
                  <c:v>96.615883543343926</c:v>
                </c:pt>
                <c:pt idx="12">
                  <c:v>105.55967867582228</c:v>
                </c:pt>
                <c:pt idx="13">
                  <c:v>109.02291388734453</c:v>
                </c:pt>
                <c:pt idx="14">
                  <c:v>105.94174010589705</c:v>
                </c:pt>
                <c:pt idx="15">
                  <c:v>107.99405795468617</c:v>
                </c:pt>
                <c:pt idx="16">
                  <c:v>107.46577914891668</c:v>
                </c:pt>
                <c:pt idx="17">
                  <c:v>104.30506456345185</c:v>
                </c:pt>
                <c:pt idx="18">
                  <c:v>104.45584490520903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141-45F5-8248-7DC564C2B22F}"/>
            </c:ext>
          </c:extLst>
        </c:ser>
        <c:ser>
          <c:idx val="1"/>
          <c:order val="4"/>
          <c:tx>
            <c:strRef>
              <c:f>'mfg industry groups growth'!$A$6</c:f>
              <c:strCache>
                <c:ptCount val="1"/>
                <c:pt idx="0">
                  <c:v>clothing/textiles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'mfg industry groups growth'!$B$4:$T$4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'mfg industry groups growth'!$B$6:$T$6</c:f>
              <c:numCache>
                <c:formatCode>_ * #,##0_ ;_ * \-#,##0_ ;_ * "-"??_ ;_ @_ </c:formatCode>
                <c:ptCount val="19"/>
                <c:pt idx="0">
                  <c:v>100</c:v>
                </c:pt>
                <c:pt idx="1">
                  <c:v>96.169696969696986</c:v>
                </c:pt>
                <c:pt idx="2">
                  <c:v>98.836363636363643</c:v>
                </c:pt>
                <c:pt idx="3">
                  <c:v>95.006060606060615</c:v>
                </c:pt>
                <c:pt idx="4">
                  <c:v>103.56363636363636</c:v>
                </c:pt>
                <c:pt idx="5">
                  <c:v>92.145454545454555</c:v>
                </c:pt>
                <c:pt idx="6">
                  <c:v>95.466666666666683</c:v>
                </c:pt>
                <c:pt idx="7">
                  <c:v>91.369696969696975</c:v>
                </c:pt>
                <c:pt idx="8">
                  <c:v>89.696969696969703</c:v>
                </c:pt>
                <c:pt idx="9">
                  <c:v>89.696969696969703</c:v>
                </c:pt>
                <c:pt idx="10">
                  <c:v>96.266666666666666</c:v>
                </c:pt>
                <c:pt idx="11">
                  <c:v>79.345454545454558</c:v>
                </c:pt>
                <c:pt idx="12">
                  <c:v>75.466666666666669</c:v>
                </c:pt>
                <c:pt idx="13">
                  <c:v>70.836363636363629</c:v>
                </c:pt>
                <c:pt idx="14">
                  <c:v>70.109090909090895</c:v>
                </c:pt>
                <c:pt idx="15">
                  <c:v>71.27272727272728</c:v>
                </c:pt>
                <c:pt idx="16">
                  <c:v>70.884848484848476</c:v>
                </c:pt>
                <c:pt idx="17">
                  <c:v>73.115151515151524</c:v>
                </c:pt>
                <c:pt idx="18">
                  <c:v>70.521212121212102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141-45F5-8248-7DC564C2B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98880"/>
        <c:axId val="207917056"/>
      </c:lineChart>
      <c:catAx>
        <c:axId val="2078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07917056"/>
        <c:crosses val="autoZero"/>
        <c:auto val="1"/>
        <c:lblAlgn val="ctr"/>
        <c:lblOffset val="100"/>
        <c:noMultiLvlLbl val="0"/>
      </c:catAx>
      <c:valAx>
        <c:axId val="207917056"/>
        <c:scaling>
          <c:orientation val="minMax"/>
          <c:max val="18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1998 = 100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789888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'GDP annual fm 1994'!$A$4:$A$26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'GDP annual fm 1994'!$C$4:$C$26</c:f>
              <c:numCache>
                <c:formatCode>0.0%</c:formatCode>
                <c:ptCount val="23"/>
                <c:pt idx="0">
                  <c:v>3.2000000000000028E-2</c:v>
                </c:pt>
                <c:pt idx="1">
                  <c:v>3.0999999999999694E-2</c:v>
                </c:pt>
                <c:pt idx="2">
                  <c:v>4.2999999999999927E-2</c:v>
                </c:pt>
                <c:pt idx="3">
                  <c:v>2.6000000000000023E-2</c:v>
                </c:pt>
                <c:pt idx="4">
                  <c:v>4.9999999999998934E-3</c:v>
                </c:pt>
                <c:pt idx="5">
                  <c:v>2.4000000000000021E-2</c:v>
                </c:pt>
                <c:pt idx="6">
                  <c:v>4.2000000000000259E-2</c:v>
                </c:pt>
                <c:pt idx="7">
                  <c:v>2.6999999999999913E-2</c:v>
                </c:pt>
                <c:pt idx="8">
                  <c:v>3.7003744034342922E-2</c:v>
                </c:pt>
                <c:pt idx="9">
                  <c:v>2.949075466902551E-2</c:v>
                </c:pt>
                <c:pt idx="10">
                  <c:v>4.554559906803668E-2</c:v>
                </c:pt>
                <c:pt idx="11">
                  <c:v>5.2770519743303712E-2</c:v>
                </c:pt>
                <c:pt idx="12">
                  <c:v>5.585045959755508E-2</c:v>
                </c:pt>
                <c:pt idx="13">
                  <c:v>5.3604740546296492E-2</c:v>
                </c:pt>
                <c:pt idx="14">
                  <c:v>3.1910438852388756E-2</c:v>
                </c:pt>
                <c:pt idx="15">
                  <c:v>-1.5380891344565439E-2</c:v>
                </c:pt>
                <c:pt idx="16">
                  <c:v>3.0397328819733227E-2</c:v>
                </c:pt>
                <c:pt idx="17">
                  <c:v>3.2841668016738046E-2</c:v>
                </c:pt>
                <c:pt idx="18">
                  <c:v>2.2133536521189212E-2</c:v>
                </c:pt>
                <c:pt idx="19">
                  <c:v>2.489246802363132E-2</c:v>
                </c:pt>
                <c:pt idx="20">
                  <c:v>1.6995627116732415E-2</c:v>
                </c:pt>
                <c:pt idx="21">
                  <c:v>1.2988608451296013E-2</c:v>
                </c:pt>
                <c:pt idx="22">
                  <c:v>2.7942602742283551E-3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13440"/>
        <c:axId val="208414976"/>
      </c:lineChart>
      <c:catAx>
        <c:axId val="2084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08414976"/>
        <c:crosses val="autoZero"/>
        <c:auto val="1"/>
        <c:lblAlgn val="ctr"/>
        <c:lblOffset val="100"/>
        <c:noMultiLvlLbl val="0"/>
      </c:catAx>
      <c:valAx>
        <c:axId val="2084149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413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 growth all sectors'!$B$5</c:f>
              <c:strCache>
                <c:ptCount val="1"/>
                <c:pt idx="0">
                  <c:v>2011 to 2014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'GDP growth all sectors'!$A$6:$A$13</c:f>
              <c:strCache>
                <c:ptCount val="8"/>
                <c:pt idx="0">
                  <c:v>Mining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Utilities and logistics</c:v>
                </c:pt>
                <c:pt idx="4">
                  <c:v>Trade</c:v>
                </c:pt>
                <c:pt idx="5">
                  <c:v>Business services</c:v>
                </c:pt>
                <c:pt idx="6">
                  <c:v>Government services</c:v>
                </c:pt>
                <c:pt idx="7">
                  <c:v>Personal Sevices</c:v>
                </c:pt>
              </c:strCache>
            </c:strRef>
          </c:cat>
          <c:val>
            <c:numRef>
              <c:f>'GDP growth all sectors'!$B$6:$B$13</c:f>
              <c:numCache>
                <c:formatCode>0.0%</c:formatCode>
                <c:ptCount val="8"/>
                <c:pt idx="0">
                  <c:v>-1.6413367805641066E-3</c:v>
                </c:pt>
                <c:pt idx="1">
                  <c:v>1.1082278057683803E-2</c:v>
                </c:pt>
                <c:pt idx="2">
                  <c:v>3.5731361192153255E-2</c:v>
                </c:pt>
                <c:pt idx="3">
                  <c:v>2.0379198279490751E-2</c:v>
                </c:pt>
                <c:pt idx="4">
                  <c:v>2.7259537497187569E-2</c:v>
                </c:pt>
                <c:pt idx="5">
                  <c:v>2.8974210974333614E-2</c:v>
                </c:pt>
                <c:pt idx="6">
                  <c:v>3.0628253670855754E-2</c:v>
                </c:pt>
                <c:pt idx="7">
                  <c:v>2.0266675890795449E-2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6-44AA-929D-EEA75C7FFA66}"/>
            </c:ext>
          </c:extLst>
        </c:ser>
        <c:ser>
          <c:idx val="1"/>
          <c:order val="1"/>
          <c:tx>
            <c:strRef>
              <c:f>'GDP growth all sectors'!$C$5</c:f>
              <c:strCache>
                <c:ptCount val="1"/>
                <c:pt idx="0">
                  <c:v>2014 to 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'GDP growth all sectors'!$A$6:$A$13</c:f>
              <c:strCache>
                <c:ptCount val="8"/>
                <c:pt idx="0">
                  <c:v>Mining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Utilities and logistics</c:v>
                </c:pt>
                <c:pt idx="4">
                  <c:v>Trade</c:v>
                </c:pt>
                <c:pt idx="5">
                  <c:v>Business services</c:v>
                </c:pt>
                <c:pt idx="6">
                  <c:v>Government services</c:v>
                </c:pt>
                <c:pt idx="7">
                  <c:v>Personal Sevices</c:v>
                </c:pt>
              </c:strCache>
            </c:strRef>
          </c:cat>
          <c:val>
            <c:numRef>
              <c:f>'GDP growth all sectors'!$C$6:$C$13</c:f>
              <c:numCache>
                <c:formatCode>0.0%</c:formatCode>
                <c:ptCount val="8"/>
                <c:pt idx="0">
                  <c:v>3.9275246727604518E-2</c:v>
                </c:pt>
                <c:pt idx="1">
                  <c:v>-2.4297075450836481E-3</c:v>
                </c:pt>
                <c:pt idx="2">
                  <c:v>1.733172366873581E-2</c:v>
                </c:pt>
                <c:pt idx="3">
                  <c:v>5.7665669699520361E-3</c:v>
                </c:pt>
                <c:pt idx="4">
                  <c:v>1.2144213641876789E-2</c:v>
                </c:pt>
                <c:pt idx="5">
                  <c:v>2.8193031878356756E-2</c:v>
                </c:pt>
                <c:pt idx="6">
                  <c:v>1.1328156368157538E-2</c:v>
                </c:pt>
                <c:pt idx="7">
                  <c:v>1.2683302471811375E-2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26-44AA-929D-EEA75C7FFA66}"/>
            </c:ext>
          </c:extLst>
        </c:ser>
        <c:ser>
          <c:idx val="2"/>
          <c:order val="2"/>
          <c:tx>
            <c:strRef>
              <c:f>'GDP growth all sectors'!$D$5</c:f>
              <c:strCache>
                <c:ptCount val="1"/>
                <c:pt idx="0">
                  <c:v>2015 to 2016</c:v>
                </c:pt>
              </c:strCache>
            </c:strRef>
          </c:tx>
          <c:invertIfNegative val="0"/>
          <c:cat>
            <c:strRef>
              <c:f>'GDP growth all sectors'!$A$6:$A$13</c:f>
              <c:strCache>
                <c:ptCount val="8"/>
                <c:pt idx="0">
                  <c:v>Mining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Utilities and logistics</c:v>
                </c:pt>
                <c:pt idx="4">
                  <c:v>Trade</c:v>
                </c:pt>
                <c:pt idx="5">
                  <c:v>Business services</c:v>
                </c:pt>
                <c:pt idx="6">
                  <c:v>Government services</c:v>
                </c:pt>
                <c:pt idx="7">
                  <c:v>Personal Sevices</c:v>
                </c:pt>
              </c:strCache>
            </c:strRef>
          </c:cat>
          <c:val>
            <c:numRef>
              <c:f>'GDP growth all sectors'!$D$6:$D$13</c:f>
              <c:numCache>
                <c:formatCode>0.0%</c:formatCode>
                <c:ptCount val="8"/>
                <c:pt idx="0">
                  <c:v>-4.7184075758302746E-2</c:v>
                </c:pt>
                <c:pt idx="1">
                  <c:v>6.7205447005393992E-3</c:v>
                </c:pt>
                <c:pt idx="2">
                  <c:v>7.193692803495022E-3</c:v>
                </c:pt>
                <c:pt idx="3">
                  <c:v>-3.967481308409071E-3</c:v>
                </c:pt>
                <c:pt idx="4">
                  <c:v>1.2888882904109167E-2</c:v>
                </c:pt>
                <c:pt idx="5">
                  <c:v>2.1504938268098517E-2</c:v>
                </c:pt>
                <c:pt idx="6">
                  <c:v>1.3650191178281368E-2</c:v>
                </c:pt>
                <c:pt idx="7">
                  <c:v>1.0174525643934951E-2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26-44AA-929D-EEA75C7FF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07572992"/>
        <c:axId val="207574528"/>
      </c:barChart>
      <c:catAx>
        <c:axId val="2075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207574528"/>
        <c:crosses val="autoZero"/>
        <c:auto val="1"/>
        <c:lblAlgn val="ctr"/>
        <c:lblOffset val="100"/>
        <c:noMultiLvlLbl val="0"/>
      </c:catAx>
      <c:valAx>
        <c:axId val="20757452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7572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'imf forecasts and actual growth'!$C$3</c:f>
              <c:strCache>
                <c:ptCount val="1"/>
                <c:pt idx="0">
                  <c:v>2010</c:v>
                </c:pt>
              </c:strCache>
            </c:strRef>
          </c:tx>
          <c:spPr>
            <a:ln w="22225">
              <a:solidFill>
                <a:srgbClr val="1F497D">
                  <a:lumMod val="50000"/>
                </a:srgbClr>
              </a:solidFill>
            </a:ln>
          </c:spPr>
          <c:marker>
            <c:symbol val="diamond"/>
            <c:size val="5"/>
          </c:marker>
          <c:cat>
            <c:numRef>
              <c:f>'imf forecasts and actual growth'!$B$4:$B$13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'imf forecasts and actual growth'!$C$4:$C$13</c:f>
              <c:numCache>
                <c:formatCode>0.0%</c:formatCode>
                <c:ptCount val="10"/>
                <c:pt idx="0">
                  <c:v>4.7660000000000001E-2</c:v>
                </c:pt>
                <c:pt idx="1">
                  <c:v>4.2199999999999994E-2</c:v>
                </c:pt>
                <c:pt idx="2">
                  <c:v>4.5410000000000006E-2</c:v>
                </c:pt>
                <c:pt idx="3">
                  <c:v>4.5860000000000005E-2</c:v>
                </c:pt>
                <c:pt idx="4">
                  <c:v>4.6239999999999996E-2</c:v>
                </c:pt>
                <c:pt idx="5">
                  <c:v>4.6239999999999996E-2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'imf forecasts and actual growth'!$D$3</c:f>
              <c:strCache>
                <c:ptCount val="1"/>
                <c:pt idx="0">
                  <c:v>2012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'imf forecasts and actual growth'!$B$4:$B$13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'imf forecasts and actual growth'!$D$4:$D$13</c:f>
              <c:numCache>
                <c:formatCode>0.0%</c:formatCode>
                <c:ptCount val="10"/>
                <c:pt idx="0">
                  <c:v>5.1369999999999999E-2</c:v>
                </c:pt>
                <c:pt idx="1">
                  <c:v>3.8330000000000003E-2</c:v>
                </c:pt>
                <c:pt idx="2">
                  <c:v>3.2780000000000004E-2</c:v>
                </c:pt>
                <c:pt idx="3">
                  <c:v>3.6200000000000003E-2</c:v>
                </c:pt>
                <c:pt idx="4">
                  <c:v>4.1459999999999997E-2</c:v>
                </c:pt>
                <c:pt idx="5">
                  <c:v>4.4180000000000004E-2</c:v>
                </c:pt>
                <c:pt idx="6">
                  <c:v>4.5100000000000001E-2</c:v>
                </c:pt>
                <c:pt idx="7">
                  <c:v>4.5599999999999995E-2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'imf forecasts and actual growth'!$E$3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'imf forecasts and actual growth'!$B$4:$B$13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'imf forecasts and actual growth'!$E$4:$E$13</c:f>
              <c:numCache>
                <c:formatCode>0.0%</c:formatCode>
                <c:ptCount val="10"/>
                <c:pt idx="0">
                  <c:v>5.4320000000000007E-2</c:v>
                </c:pt>
                <c:pt idx="1">
                  <c:v>4.1429999999999995E-2</c:v>
                </c:pt>
                <c:pt idx="2">
                  <c:v>3.3649999999999999E-2</c:v>
                </c:pt>
                <c:pt idx="3">
                  <c:v>3.279E-2</c:v>
                </c:pt>
                <c:pt idx="4">
                  <c:v>3.313E-2</c:v>
                </c:pt>
                <c:pt idx="5">
                  <c:v>3.8469999999999997E-2</c:v>
                </c:pt>
                <c:pt idx="6">
                  <c:v>4.0399999999999998E-2</c:v>
                </c:pt>
                <c:pt idx="7">
                  <c:v>4.0709999999999996E-2</c:v>
                </c:pt>
                <c:pt idx="8">
                  <c:v>4.045E-2</c:v>
                </c:pt>
                <c:pt idx="9">
                  <c:v>4.0480000000000002E-2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'imf forecasts and actual growth'!$F$3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1F497D">
                  <a:lumMod val="50000"/>
                </a:srgbClr>
              </a:solidFill>
            </a:ln>
          </c:spPr>
          <c:marker>
            <c:symbol val="triangle"/>
            <c:size val="8"/>
            <c:spPr>
              <a:solidFill>
                <a:srgbClr val="1F497D">
                  <a:lumMod val="50000"/>
                </a:srgbClr>
              </a:solidFill>
              <a:ln>
                <a:solidFill>
                  <a:srgbClr val="1F497D">
                    <a:lumMod val="50000"/>
                  </a:srgbClr>
                </a:solidFill>
              </a:ln>
            </c:spPr>
          </c:marker>
          <c:cat>
            <c:numRef>
              <c:f>'imf forecasts and actual growth'!$B$4:$B$13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'imf forecasts and actual growth'!$F$4:$F$13</c:f>
              <c:numCache>
                <c:formatCode>General</c:formatCode>
                <c:ptCount val="10"/>
                <c:pt idx="6" formatCode="0.0%">
                  <c:v>3.0810000000000001E-2</c:v>
                </c:pt>
                <c:pt idx="7" formatCode="0.0%">
                  <c:v>3.4419999999999999E-2</c:v>
                </c:pt>
                <c:pt idx="8" formatCode="0.0%">
                  <c:v>3.5699999999999996E-2</c:v>
                </c:pt>
                <c:pt idx="9" formatCode="0.0%">
                  <c:v>3.7139999999999999E-2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'imf forecasts and actual growth'!$G$3</c:f>
              <c:strCache>
                <c:ptCount val="1"/>
                <c:pt idx="0">
                  <c:v>Actual, 2010 to 2016</c:v>
                </c:pt>
              </c:strCache>
            </c:strRef>
          </c:tx>
          <c:spPr>
            <a:ln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'imf forecasts and actual growth'!$B$4:$B$13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'imf forecasts and actual growth'!$G$4:$G$13</c:f>
              <c:numCache>
                <c:formatCode>0.0%</c:formatCode>
                <c:ptCount val="10"/>
                <c:pt idx="0">
                  <c:v>5.4480000000000001E-2</c:v>
                </c:pt>
                <c:pt idx="1">
                  <c:v>4.1939999999999998E-2</c:v>
                </c:pt>
                <c:pt idx="2">
                  <c:v>3.492E-2</c:v>
                </c:pt>
                <c:pt idx="3">
                  <c:v>3.338E-2</c:v>
                </c:pt>
                <c:pt idx="4">
                  <c:v>3.4180000000000002E-2</c:v>
                </c:pt>
                <c:pt idx="5">
                  <c:v>3.1960000000000002E-2</c:v>
                </c:pt>
                <c:pt idx="6">
                  <c:v>3.0810000000000001E-2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06944"/>
        <c:axId val="208308480"/>
      </c:lineChart>
      <c:catAx>
        <c:axId val="20830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08308480"/>
        <c:crosses val="autoZero"/>
        <c:auto val="1"/>
        <c:lblAlgn val="ctr"/>
        <c:lblOffset val="100"/>
        <c:noMultiLvlLbl val="0"/>
      </c:catAx>
      <c:valAx>
        <c:axId val="208308480"/>
        <c:scaling>
          <c:orientation val="minMax"/>
          <c:max val="5.5000000000000014E-2"/>
          <c:min val="3.0000000000000006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306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'employment in the 4th quarter'!$A$5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'employment in the 4th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the 4th quarter'!$B$5:$J$5</c:f>
              <c:numCache>
                <c:formatCode>_ * #,##0_ ;_ * \-#,##0_ ;_ * "-"??_ ;_ @_ </c:formatCode>
                <c:ptCount val="9"/>
                <c:pt idx="0">
                  <c:v>810</c:v>
                </c:pt>
                <c:pt idx="1">
                  <c:v>650</c:v>
                </c:pt>
                <c:pt idx="2">
                  <c:v>650</c:v>
                </c:pt>
                <c:pt idx="3">
                  <c:v>670</c:v>
                </c:pt>
                <c:pt idx="4">
                  <c:v>720</c:v>
                </c:pt>
                <c:pt idx="5">
                  <c:v>710</c:v>
                </c:pt>
                <c:pt idx="6">
                  <c:v>740</c:v>
                </c:pt>
                <c:pt idx="7">
                  <c:v>860</c:v>
                </c:pt>
                <c:pt idx="8">
                  <c:v>920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EB-4B36-B6C6-6EAD231830B5}"/>
            </c:ext>
          </c:extLst>
        </c:ser>
        <c:ser>
          <c:idx val="1"/>
          <c:order val="1"/>
          <c:tx>
            <c:strRef>
              <c:f>'employment in the 4th quarter'!$A$6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'employment in the 4th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the 4th quarter'!$B$6:$J$6</c:f>
              <c:numCache>
                <c:formatCode>_ * #,##0_ ;_ * \-#,##0_ ;_ * "-"??_ ;_ @_ </c:formatCode>
                <c:ptCount val="9"/>
                <c:pt idx="0">
                  <c:v>2100</c:v>
                </c:pt>
                <c:pt idx="1">
                  <c:v>1890</c:v>
                </c:pt>
                <c:pt idx="2">
                  <c:v>1890</c:v>
                </c:pt>
                <c:pt idx="3">
                  <c:v>1910</c:v>
                </c:pt>
                <c:pt idx="4">
                  <c:v>1810</c:v>
                </c:pt>
                <c:pt idx="5">
                  <c:v>1770</c:v>
                </c:pt>
                <c:pt idx="6">
                  <c:v>1750</c:v>
                </c:pt>
                <c:pt idx="7">
                  <c:v>1740</c:v>
                </c:pt>
                <c:pt idx="8">
                  <c:v>1730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EB-4B36-B6C6-6EAD231830B5}"/>
            </c:ext>
          </c:extLst>
        </c:ser>
        <c:ser>
          <c:idx val="2"/>
          <c:order val="2"/>
          <c:tx>
            <c:strRef>
              <c:f>'employment in the 4th quarter'!$A$7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'employment in the 4th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the 4th quarter'!$B$7:$J$7</c:f>
              <c:numCache>
                <c:formatCode>_ * #,##0_ ;_ * \-#,##0_ ;_ * "-"??_ ;_ @_ </c:formatCode>
                <c:ptCount val="9"/>
                <c:pt idx="0">
                  <c:v>90</c:v>
                </c:pt>
                <c:pt idx="1">
                  <c:v>110</c:v>
                </c:pt>
                <c:pt idx="2">
                  <c:v>100</c:v>
                </c:pt>
                <c:pt idx="3">
                  <c:v>90</c:v>
                </c:pt>
                <c:pt idx="4">
                  <c:v>100</c:v>
                </c:pt>
                <c:pt idx="5">
                  <c:v>130</c:v>
                </c:pt>
                <c:pt idx="6">
                  <c:v>100</c:v>
                </c:pt>
                <c:pt idx="7">
                  <c:v>120</c:v>
                </c:pt>
                <c:pt idx="8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EB-4B36-B6C6-6EAD231830B5}"/>
            </c:ext>
          </c:extLst>
        </c:ser>
        <c:ser>
          <c:idx val="3"/>
          <c:order val="3"/>
          <c:tx>
            <c:strRef>
              <c:f>'employment in the 4th quarter'!$A$8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'employment in the 4th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the 4th quarter'!$B$8:$J$8</c:f>
              <c:numCache>
                <c:formatCode>_ * #,##0_ ;_ * \-#,##0_ ;_ * "-"??_ ;_ @_ </c:formatCode>
                <c:ptCount val="9"/>
                <c:pt idx="0">
                  <c:v>1280</c:v>
                </c:pt>
                <c:pt idx="1">
                  <c:v>1180</c:v>
                </c:pt>
                <c:pt idx="2">
                  <c:v>1110</c:v>
                </c:pt>
                <c:pt idx="3">
                  <c:v>1110</c:v>
                </c:pt>
                <c:pt idx="4">
                  <c:v>1130</c:v>
                </c:pt>
                <c:pt idx="5">
                  <c:v>1200</c:v>
                </c:pt>
                <c:pt idx="6">
                  <c:v>1330</c:v>
                </c:pt>
                <c:pt idx="7">
                  <c:v>1440</c:v>
                </c:pt>
                <c:pt idx="8">
                  <c:v>1480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EB-4B36-B6C6-6EAD2318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208478592"/>
        <c:axId val="208480128"/>
      </c:barChart>
      <c:lineChart>
        <c:grouping val="standard"/>
        <c:varyColors val="0"/>
        <c:ser>
          <c:idx val="4"/>
          <c:order val="4"/>
          <c:tx>
            <c:strRef>
              <c:f>'employment in the 4th quarter'!$A$9</c:f>
              <c:strCache>
                <c:ptCount val="1"/>
                <c:pt idx="0">
                  <c:v>Other (right axis)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'employment in the 4th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the 4th quarter'!$B$9:$J$9</c:f>
              <c:numCache>
                <c:formatCode>_ * #,##0_ ;_ * \-#,##0_ ;_ * "-"??_ ;_ @_ </c:formatCode>
                <c:ptCount val="9"/>
                <c:pt idx="0">
                  <c:v>10.494907655919251</c:v>
                </c:pt>
                <c:pt idx="1">
                  <c:v>10.153520485801659</c:v>
                </c:pt>
                <c:pt idx="2">
                  <c:v>10.149569336728954</c:v>
                </c:pt>
                <c:pt idx="3">
                  <c:v>10.565432115592619</c:v>
                </c:pt>
                <c:pt idx="4">
                  <c:v>10.75728816753424</c:v>
                </c:pt>
                <c:pt idx="5">
                  <c:v>11.366189849952807</c:v>
                </c:pt>
                <c:pt idx="6">
                  <c:v>11.390888343022509</c:v>
                </c:pt>
                <c:pt idx="7">
                  <c:v>11.857839905414993</c:v>
                </c:pt>
                <c:pt idx="8">
                  <c:v>11.807862383145256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EB-4B36-B6C6-6EAD2318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88320"/>
        <c:axId val="208486400"/>
      </c:lineChart>
      <c:catAx>
        <c:axId val="2084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480128"/>
        <c:crosses val="autoZero"/>
        <c:auto val="1"/>
        <c:lblAlgn val="ctr"/>
        <c:lblOffset val="100"/>
        <c:noMultiLvlLbl val="0"/>
      </c:catAx>
      <c:valAx>
        <c:axId val="208480128"/>
        <c:scaling>
          <c:orientation val="minMax"/>
          <c:max val="6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Thousands employed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478592"/>
        <c:crosses val="autoZero"/>
        <c:crossBetween val="between"/>
      </c:valAx>
      <c:valAx>
        <c:axId val="208486400"/>
        <c:scaling>
          <c:orientation val="minMax"/>
          <c:max val="1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800"/>
                </a:pPr>
                <a:r>
                  <a:rPr lang="en-US" sz="1800"/>
                  <a:t>Millions employed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488320"/>
        <c:crosses val="max"/>
        <c:crossBetween val="between"/>
      </c:valAx>
      <c:catAx>
        <c:axId val="20848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4864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120839" y="5101479"/>
    <xdr:ext cx="9301574" cy="45681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1994573" y="4058948"/>
    <xdr:ext cx="9301574" cy="40351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100917" y="2431860"/>
    <xdr:ext cx="9301574" cy="44299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0.06889</cdr:x>
      <cdr:y>0.44488</cdr:y>
    </cdr:from>
    <cdr:to>
      <cdr:x>0.9812</cdr:x>
      <cdr:y>0.44879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40773" y="1970809"/>
          <a:ext cx="8485909" cy="17318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7337425" y="1812925"/>
    <xdr:ext cx="9301574" cy="4206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3390900" y="971550"/>
    <xdr:ext cx="9301574" cy="40710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2192000" y="2532784"/>
    <xdr:ext cx="5277716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7577954" y="2532784"/>
    <xdr:ext cx="5390285" cy="607953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6801574" y="190500"/>
    <xdr:ext cx="6350000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669170" y="190500"/>
    <xdr:ext cx="4874558" cy="607953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6652162" y="6876677"/>
    <xdr:ext cx="6499412" cy="607953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3650492" y="6876677"/>
    <xdr:ext cx="4893235" cy="6079537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7620000" y="1200978"/>
    <xdr:ext cx="9301574" cy="438977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9645848" y="1754981"/>
    <xdr:ext cx="9301574" cy="35083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1568824"/>
    <xdr:ext cx="9301574" cy="455532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357078" y="4838310"/>
    <xdr:ext cx="9301574" cy="424457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4554955" y="615617"/>
    <xdr:ext cx="9301574" cy="45444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7239000" y="1402774"/>
    <xdr:ext cx="9301574" cy="51608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7598352" y="5108865"/>
    <xdr:ext cx="9301574" cy="47408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10795000" y="2020455"/>
    <xdr:ext cx="9301574" cy="49137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7261234" y="1806925"/>
    <xdr:ext cx="9301574" cy="525851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496175" y="1152525"/>
    <xdr:ext cx="9305192" cy="44927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1159167" y="395377"/>
    <xdr:ext cx="9306393" cy="78353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362575" y="2159001"/>
    <xdr:ext cx="9301574" cy="47561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4114800" y="1647826"/>
    <xdr:ext cx="9301574" cy="4305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0316481" y="1435554"/>
    <xdr:ext cx="9301574" cy="42567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5638800" y="2667000"/>
    <xdr:ext cx="9301574" cy="43347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0.66245</cdr:x>
      <cdr:y>0.10058</cdr:y>
    </cdr:from>
    <cdr:to>
      <cdr:x>0.98356</cdr:x>
      <cdr:y>0.88201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6161843" y="611489"/>
          <a:ext cx="2986828" cy="4750732"/>
        </a:xfrm>
        <a:prstGeom xmlns:a="http://schemas.openxmlformats.org/drawingml/2006/main" prst="rect">
          <a:avLst/>
        </a:prstGeom>
        <a:solidFill xmlns:a="http://schemas.openxmlformats.org/drawingml/2006/main">
          <a:srgbClr val="DCE6F2">
            <a:alpha val="27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mpl%20data/LT%20empl%20data/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Manufacturing%20sales%20Data_for_the_Real_Economy_Bulletin_Q4_2016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empl by sector"/>
      <sheetName val="table data"/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heet1"/>
      <sheetName val="provs"/>
      <sheetName val="ind n gender"/>
      <sheetName val="ind n prov"/>
      <sheetName val="ind n sector"/>
      <sheetName val="secto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68" zoomScaleNormal="68"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E20" sqref="E20"/>
    </sheetView>
  </sheetViews>
  <sheetFormatPr defaultRowHeight="15"/>
  <cols>
    <col min="1" max="1" width="36.5703125" bestFit="1" customWidth="1"/>
    <col min="2" max="4" width="14.140625" customWidth="1"/>
    <col min="5" max="10" width="11.85546875" bestFit="1" customWidth="1"/>
    <col min="11" max="13" width="11.28515625" bestFit="1" customWidth="1"/>
    <col min="14" max="14" width="11.28515625" customWidth="1"/>
    <col min="15" max="18" width="11.28515625" bestFit="1" customWidth="1"/>
    <col min="19" max="19" width="11.28515625" customWidth="1"/>
    <col min="20" max="23" width="11.28515625" bestFit="1" customWidth="1"/>
    <col min="24" max="24" width="11.28515625" customWidth="1"/>
    <col min="25" max="28" width="11.28515625" bestFit="1" customWidth="1"/>
    <col min="29" max="29" width="11.28515625" customWidth="1"/>
    <col min="30" max="33" width="11.28515625" bestFit="1" customWidth="1"/>
    <col min="34" max="34" width="11.28515625" customWidth="1"/>
  </cols>
  <sheetData>
    <row r="1" spans="1:10" ht="26.25">
      <c r="A1" s="1" t="s">
        <v>124</v>
      </c>
    </row>
    <row r="2" spans="1:10">
      <c r="A2" t="s">
        <v>125</v>
      </c>
    </row>
    <row r="3" spans="1:10">
      <c r="A3" t="s">
        <v>126</v>
      </c>
    </row>
    <row r="4" spans="1:10">
      <c r="A4" s="15" t="s">
        <v>127</v>
      </c>
    </row>
    <row r="5" spans="1:10">
      <c r="B5" s="45" t="s">
        <v>151</v>
      </c>
      <c r="C5" s="45" t="s">
        <v>129</v>
      </c>
      <c r="D5" t="s">
        <v>130</v>
      </c>
      <c r="E5" t="s">
        <v>109</v>
      </c>
      <c r="F5" t="s">
        <v>110</v>
      </c>
      <c r="G5" t="s">
        <v>111</v>
      </c>
      <c r="H5" t="s">
        <v>112</v>
      </c>
      <c r="I5" t="s">
        <v>113</v>
      </c>
      <c r="J5" t="s">
        <v>114</v>
      </c>
    </row>
    <row r="6" spans="1:10">
      <c r="A6" t="s">
        <v>0</v>
      </c>
      <c r="B6" s="2">
        <f>(H6/E6)^(1/3)-1</f>
        <v>4.3549115924643056E-2</v>
      </c>
      <c r="C6" s="2">
        <f>I6/H6-1</f>
        <v>-6.0792434838453646E-2</v>
      </c>
      <c r="D6" s="2">
        <f>J6/I6-1</f>
        <v>-7.8062700162668031E-2</v>
      </c>
      <c r="E6" s="3">
        <v>267651.88</v>
      </c>
      <c r="F6" s="3">
        <v>272371.6562776292</v>
      </c>
      <c r="G6" s="3">
        <v>284573.64</v>
      </c>
      <c r="H6" s="3">
        <v>304164.82</v>
      </c>
      <c r="I6" s="3">
        <v>285673.90000000002</v>
      </c>
      <c r="J6" s="3">
        <v>263373.424</v>
      </c>
    </row>
    <row r="7" spans="1:10">
      <c r="A7" t="s">
        <v>1</v>
      </c>
      <c r="B7" s="2">
        <f t="shared" ref="B7:B11" si="0">(H7/E7)^(1/3)-1</f>
        <v>-1.6413367805641066E-3</v>
      </c>
      <c r="C7" s="2">
        <f t="shared" ref="C7:D10" si="1">I7/H7-1</f>
        <v>3.9275246727604518E-2</v>
      </c>
      <c r="D7" s="2">
        <f t="shared" si="1"/>
        <v>-4.7184075758302746E-2</v>
      </c>
      <c r="E7" s="3">
        <v>914582.07</v>
      </c>
      <c r="F7" s="3">
        <v>887959.4</v>
      </c>
      <c r="G7" s="3">
        <v>923086.99690000014</v>
      </c>
      <c r="H7" s="3">
        <v>910086.04599999997</v>
      </c>
      <c r="I7" s="3">
        <v>945829.9</v>
      </c>
      <c r="J7" s="3">
        <v>901201.79034393211</v>
      </c>
    </row>
    <row r="8" spans="1:10">
      <c r="A8" t="s">
        <v>2</v>
      </c>
      <c r="B8" s="2">
        <f t="shared" si="0"/>
        <v>1.1082278057683803E-2</v>
      </c>
      <c r="C8" s="2">
        <f t="shared" si="1"/>
        <v>-2.4297075450836481E-3</v>
      </c>
      <c r="D8" s="2">
        <f t="shared" si="1"/>
        <v>6.7205447005393992E-3</v>
      </c>
      <c r="E8" s="3">
        <v>1478329.399999999</v>
      </c>
      <c r="F8" s="3">
        <v>1509321.7999999998</v>
      </c>
      <c r="G8" s="3">
        <v>1524693.88</v>
      </c>
      <c r="H8" s="3">
        <v>1528025.8760000002</v>
      </c>
      <c r="I8" s="3">
        <v>1524313.22</v>
      </c>
      <c r="J8" s="3">
        <v>1534557.435132633</v>
      </c>
    </row>
    <row r="9" spans="1:10">
      <c r="A9" t="s">
        <v>3</v>
      </c>
      <c r="B9" s="2">
        <f t="shared" si="0"/>
        <v>3.5731361192153255E-2</v>
      </c>
      <c r="C9" s="2">
        <f t="shared" si="1"/>
        <v>1.733172366873581E-2</v>
      </c>
      <c r="D9" s="2">
        <f t="shared" si="1"/>
        <v>7.193692803495022E-3</v>
      </c>
      <c r="E9" s="3">
        <v>383438.19999999995</v>
      </c>
      <c r="F9" s="3">
        <v>393317.89</v>
      </c>
      <c r="G9" s="3">
        <v>411270.484</v>
      </c>
      <c r="H9" s="3">
        <v>426026.64</v>
      </c>
      <c r="I9" s="3">
        <v>433410.41600000003</v>
      </c>
      <c r="J9" s="3">
        <v>436528.23739053897</v>
      </c>
    </row>
    <row r="10" spans="1:10">
      <c r="A10" t="s">
        <v>4</v>
      </c>
      <c r="B10" s="2">
        <f t="shared" si="0"/>
        <v>2.5497413897698662E-2</v>
      </c>
      <c r="C10" s="2">
        <f>I10/H10-1</f>
        <v>1.5117273472808446E-2</v>
      </c>
      <c r="D10" s="2">
        <f t="shared" si="1"/>
        <v>1.2028575165390576E-2</v>
      </c>
      <c r="E10" s="3">
        <f t="shared" ref="E10:J10" si="2">SUM(E14:E19)</f>
        <v>7255906.919429278</v>
      </c>
      <c r="F10" s="3">
        <f t="shared" si="2"/>
        <v>7467360.4165903321</v>
      </c>
      <c r="G10" s="3">
        <f t="shared" si="2"/>
        <v>7656309.5994916158</v>
      </c>
      <c r="H10" s="3">
        <f t="shared" si="2"/>
        <v>7825199.3711227626</v>
      </c>
      <c r="I10" s="3">
        <f t="shared" si="2"/>
        <v>7943495.0499952743</v>
      </c>
      <c r="J10" s="3">
        <f t="shared" si="2"/>
        <v>8039043.9772800496</v>
      </c>
    </row>
    <row r="11" spans="1:10">
      <c r="A11" t="s">
        <v>131</v>
      </c>
      <c r="B11" s="2">
        <f t="shared" si="0"/>
        <v>2.1968664551072825E-2</v>
      </c>
      <c r="C11" s="2">
        <f>I11/H11-1</f>
        <v>1.520096813015237E-2</v>
      </c>
      <c r="D11" s="2">
        <f>J11/I11-1</f>
        <v>4.5043916710250098E-3</v>
      </c>
      <c r="E11" s="3">
        <v>2815588.6781288353</v>
      </c>
      <c r="F11" s="3">
        <v>2887320.8536038501</v>
      </c>
      <c r="G11" s="3">
        <v>2946866.8229320068</v>
      </c>
      <c r="H11" s="3">
        <v>3005259.2971371822</v>
      </c>
      <c r="I11" s="3">
        <v>3050942.1479358086</v>
      </c>
      <c r="J11" s="3">
        <v>3064684.78633575</v>
      </c>
    </row>
    <row r="12" spans="1:10">
      <c r="E12" s="3"/>
      <c r="F12" s="3"/>
      <c r="G12" s="3"/>
      <c r="H12" s="3"/>
      <c r="I12" s="3"/>
      <c r="J12" s="3"/>
    </row>
    <row r="13" spans="1:10">
      <c r="A13" t="s">
        <v>132</v>
      </c>
      <c r="E13" s="3"/>
      <c r="F13" s="3"/>
      <c r="G13" s="3"/>
      <c r="H13" s="3"/>
      <c r="I13" s="3"/>
      <c r="J13" s="3"/>
    </row>
    <row r="14" spans="1:10">
      <c r="A14" t="s">
        <v>133</v>
      </c>
      <c r="B14" s="2">
        <f t="shared" ref="B14:B19" si="3">(H14/E14)^(1/3)-1</f>
        <v>-7.1181860805969999E-3</v>
      </c>
      <c r="C14" s="2">
        <f>I14/H14-1</f>
        <v>-1.5282312527024389E-2</v>
      </c>
      <c r="D14" s="2">
        <f t="shared" ref="D14:D19" si="4">J14/I14-1</f>
        <v>-3.4887698152399449E-2</v>
      </c>
      <c r="E14" s="3">
        <v>275911.614</v>
      </c>
      <c r="F14" s="3">
        <v>274933.40757499076</v>
      </c>
      <c r="G14" s="3">
        <v>273157.39999999997</v>
      </c>
      <c r="H14" s="3">
        <v>270061.484</v>
      </c>
      <c r="I14" s="3">
        <v>265934.32</v>
      </c>
      <c r="J14" s="3">
        <v>256656.48371547641</v>
      </c>
    </row>
    <row r="15" spans="1:10">
      <c r="A15" t="s">
        <v>134</v>
      </c>
      <c r="B15" s="2">
        <f>(H15/E15)^(1/3)-1</f>
        <v>2.5104917668262061E-2</v>
      </c>
      <c r="C15" s="2">
        <f>I15/H15-1</f>
        <v>1.4266840396850222E-2</v>
      </c>
      <c r="D15" s="2">
        <f>J15/I15-1</f>
        <v>1.214415590076201E-2</v>
      </c>
      <c r="E15" s="3">
        <v>1542782.3499999999</v>
      </c>
      <c r="F15" s="3">
        <v>1603751.284</v>
      </c>
      <c r="G15" s="3">
        <v>1635872.04</v>
      </c>
      <c r="H15" s="3">
        <v>1661918.08</v>
      </c>
      <c r="I15" s="3">
        <v>1685628.4</v>
      </c>
      <c r="J15" s="3">
        <v>1706098.9340803518</v>
      </c>
    </row>
    <row r="16" spans="1:10">
      <c r="A16" t="s">
        <v>135</v>
      </c>
      <c r="B16" s="2">
        <f>(H16/E16)^(1/3)-1</f>
        <v>2.8095471520377169E-2</v>
      </c>
      <c r="C16" s="2">
        <f>I16/H16-1</f>
        <v>1.1274309174684749E-2</v>
      </c>
      <c r="D16" s="2">
        <f>J16/I16-1</f>
        <v>3.9107715920223551E-3</v>
      </c>
      <c r="E16" s="3">
        <v>949768.34000000008</v>
      </c>
      <c r="F16" s="3">
        <v>972754.01</v>
      </c>
      <c r="G16" s="3">
        <v>1000514.9</v>
      </c>
      <c r="H16" s="3">
        <v>1032091.0859999999</v>
      </c>
      <c r="I16" s="3">
        <v>1043727.2000000001</v>
      </c>
      <c r="J16" s="3">
        <v>1047808.978683581</v>
      </c>
    </row>
    <row r="17" spans="1:10">
      <c r="A17" t="s">
        <v>136</v>
      </c>
      <c r="B17" s="2">
        <f t="shared" si="3"/>
        <v>2.5897159227755262E-2</v>
      </c>
      <c r="C17" s="2">
        <f t="shared" ref="C17:C19" si="5">I17/H17-1</f>
        <v>2.7550910343291601E-2</v>
      </c>
      <c r="D17" s="2">
        <f t="shared" si="4"/>
        <v>1.9186293452233549E-2</v>
      </c>
      <c r="E17" s="3">
        <v>2183208.2800000003</v>
      </c>
      <c r="F17" s="3">
        <v>2248167.7199999997</v>
      </c>
      <c r="G17" s="3">
        <v>2306827.2799999998</v>
      </c>
      <c r="H17" s="3">
        <v>2357255.466</v>
      </c>
      <c r="I17" s="3">
        <v>2422200</v>
      </c>
      <c r="J17" s="3">
        <v>2468673.04</v>
      </c>
    </row>
    <row r="18" spans="1:10">
      <c r="A18" t="s">
        <v>137</v>
      </c>
      <c r="B18" s="2">
        <f t="shared" si="3"/>
        <v>3.0134514411805702E-2</v>
      </c>
      <c r="C18" s="2">
        <f t="shared" si="5"/>
        <v>8.0874020947168113E-3</v>
      </c>
      <c r="D18" s="2">
        <f t="shared" si="4"/>
        <v>1.3981306102758717E-2</v>
      </c>
      <c r="E18" s="3">
        <v>1695331.1054292771</v>
      </c>
      <c r="F18" s="3">
        <v>1745865.669015341</v>
      </c>
      <c r="G18" s="3">
        <v>1801816.0194916162</v>
      </c>
      <c r="H18" s="3">
        <v>1853259.9711227617</v>
      </c>
      <c r="I18" s="3">
        <v>1868248.0296952748</v>
      </c>
      <c r="J18" s="3">
        <v>1894368.5772743204</v>
      </c>
    </row>
    <row r="19" spans="1:10">
      <c r="A19" t="s">
        <v>138</v>
      </c>
      <c r="B19" s="2">
        <f t="shared" si="3"/>
        <v>2.2329926473648287E-2</v>
      </c>
      <c r="C19" s="2">
        <f t="shared" si="5"/>
        <v>1.0980126713797667E-2</v>
      </c>
      <c r="D19" s="2">
        <f t="shared" si="4"/>
        <v>1.1677355094785957E-2</v>
      </c>
      <c r="E19" s="3">
        <v>608905.23</v>
      </c>
      <c r="F19" s="3">
        <v>621888.326</v>
      </c>
      <c r="G19" s="3">
        <v>638121.96</v>
      </c>
      <c r="H19" s="3">
        <v>650613.28399999999</v>
      </c>
      <c r="I19" s="3">
        <v>657757.10030000005</v>
      </c>
      <c r="J19" s="3">
        <v>665437.96352631995</v>
      </c>
    </row>
    <row r="20" spans="1:10">
      <c r="A20" t="s">
        <v>139</v>
      </c>
      <c r="B20" s="2">
        <f>(H20/E20)^(1/3)-1</f>
        <v>1.517668688647511E-2</v>
      </c>
      <c r="C20" s="2">
        <f>I20/H20-1</f>
        <v>1.6231620983844675E-2</v>
      </c>
      <c r="D20" s="2">
        <f>J20/I20-1</f>
        <v>-6.919809517685338E-3</v>
      </c>
      <c r="E20" s="3">
        <v>1053120</v>
      </c>
      <c r="F20" s="3">
        <v>1073980</v>
      </c>
      <c r="G20" s="3">
        <v>1093236</v>
      </c>
      <c r="H20" s="3">
        <v>1101800</v>
      </c>
      <c r="I20" s="3">
        <v>1119684</v>
      </c>
      <c r="J20" s="3">
        <v>1111936</v>
      </c>
    </row>
    <row r="22" spans="1:10">
      <c r="A22" t="s">
        <v>140</v>
      </c>
      <c r="B22" s="2"/>
      <c r="C22" s="2"/>
      <c r="D22" s="2"/>
      <c r="E22" s="3"/>
      <c r="F22" s="3"/>
      <c r="G22" s="3"/>
      <c r="H22" s="3"/>
      <c r="I22" s="3"/>
      <c r="J22" s="3"/>
    </row>
    <row r="23" spans="1:10">
      <c r="B23" s="2"/>
      <c r="C23" s="2"/>
      <c r="D23" s="2"/>
      <c r="E23" s="3"/>
      <c r="F23" s="3"/>
      <c r="G23" s="3"/>
      <c r="H23" s="3"/>
      <c r="I23" s="3"/>
      <c r="J23" s="3"/>
    </row>
    <row r="31" spans="1:10">
      <c r="B31" s="46"/>
      <c r="C31" s="46"/>
      <c r="D31" s="46"/>
      <c r="E31" s="46"/>
      <c r="F31" s="46"/>
      <c r="G31" s="46"/>
    </row>
    <row r="32" spans="1:10">
      <c r="B32" s="46"/>
      <c r="C32" s="46"/>
      <c r="D32" s="46"/>
      <c r="E32" s="46"/>
      <c r="F32" s="46"/>
      <c r="G32" s="46"/>
    </row>
    <row r="33" spans="2:7">
      <c r="B33" s="46"/>
      <c r="C33" s="46"/>
      <c r="D33" s="46"/>
      <c r="E33" s="46"/>
      <c r="F33" s="46"/>
      <c r="G33" s="46"/>
    </row>
    <row r="34" spans="2:7">
      <c r="B34" s="46"/>
      <c r="C34" s="46"/>
      <c r="D34" s="46"/>
      <c r="E34" s="46"/>
      <c r="F34" s="46"/>
      <c r="G34" s="46"/>
    </row>
    <row r="35" spans="2:7">
      <c r="B35" s="46"/>
      <c r="C35" s="46"/>
      <c r="D35" s="46"/>
      <c r="E35" s="46"/>
      <c r="F35" s="46"/>
      <c r="G35" s="46"/>
    </row>
    <row r="36" spans="2:7">
      <c r="B36" s="46"/>
      <c r="C36" s="46"/>
      <c r="D36" s="46"/>
      <c r="E36" s="46"/>
      <c r="F36" s="46"/>
      <c r="G36" s="46"/>
    </row>
    <row r="37" spans="2:7">
      <c r="B37" s="46"/>
      <c r="C37" s="46"/>
      <c r="D37" s="46"/>
      <c r="E37" s="46"/>
      <c r="F37" s="46"/>
      <c r="G37" s="46"/>
    </row>
    <row r="38" spans="2:7">
      <c r="B38" s="46"/>
      <c r="C38" s="46"/>
      <c r="D38" s="46"/>
      <c r="E38" s="46"/>
      <c r="F38" s="46"/>
      <c r="G38" s="46"/>
    </row>
    <row r="39" spans="2:7">
      <c r="B39" s="46"/>
      <c r="C39" s="46"/>
      <c r="D39" s="46"/>
      <c r="E39" s="46"/>
      <c r="F39" s="46"/>
      <c r="G39" s="46"/>
    </row>
    <row r="40" spans="2:7">
      <c r="B40" s="46"/>
      <c r="C40" s="46"/>
      <c r="D40" s="46"/>
      <c r="E40" s="46"/>
      <c r="F40" s="46"/>
      <c r="G40" s="46"/>
    </row>
    <row r="41" spans="2:7">
      <c r="B41" s="46"/>
      <c r="C41" s="46"/>
      <c r="D41" s="46"/>
      <c r="E41" s="46"/>
      <c r="F41" s="46"/>
      <c r="G41" s="46"/>
    </row>
    <row r="42" spans="2:7">
      <c r="B42" s="46"/>
      <c r="C42" s="46"/>
      <c r="D42" s="46"/>
      <c r="E42" s="46"/>
      <c r="F42" s="46"/>
      <c r="G42" s="46"/>
    </row>
    <row r="43" spans="2:7">
      <c r="B43" s="46"/>
      <c r="C43" s="46"/>
      <c r="D43" s="46"/>
      <c r="E43" s="46"/>
      <c r="F43" s="46"/>
      <c r="G43" s="46"/>
    </row>
  </sheetData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"/>
  <sheetViews>
    <sheetView zoomScale="77" zoomScaleNormal="77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7" sqref="B27"/>
    </sheetView>
  </sheetViews>
  <sheetFormatPr defaultColWidth="9.140625" defaultRowHeight="15"/>
  <cols>
    <col min="1" max="1" width="28.85546875" style="3" customWidth="1"/>
    <col min="2" max="29" width="9.42578125" style="3" customWidth="1"/>
    <col min="30" max="35" width="10.28515625" style="3" bestFit="1" customWidth="1"/>
    <col min="36" max="36" width="11.85546875" style="3" bestFit="1" customWidth="1"/>
    <col min="37" max="16384" width="9.140625" style="3"/>
  </cols>
  <sheetData>
    <row r="1" spans="1:37" ht="26.25">
      <c r="A1" s="1" t="s">
        <v>54</v>
      </c>
    </row>
    <row r="2" spans="1:37">
      <c r="B2" s="3" t="s">
        <v>28</v>
      </c>
      <c r="C2" s="3" t="s">
        <v>11</v>
      </c>
      <c r="D2" s="3" t="s">
        <v>29</v>
      </c>
      <c r="E2" s="3" t="s">
        <v>30</v>
      </c>
      <c r="F2" s="3" t="s">
        <v>31</v>
      </c>
      <c r="G2" s="3" t="s">
        <v>12</v>
      </c>
      <c r="H2" s="3" t="s">
        <v>32</v>
      </c>
      <c r="I2" s="3" t="s">
        <v>33</v>
      </c>
      <c r="J2" s="3" t="s">
        <v>34</v>
      </c>
      <c r="K2" s="3" t="s">
        <v>13</v>
      </c>
      <c r="L2" s="3" t="s">
        <v>35</v>
      </c>
      <c r="M2" s="3" t="s">
        <v>36</v>
      </c>
      <c r="N2" s="3" t="s">
        <v>37</v>
      </c>
      <c r="O2" s="3" t="s">
        <v>14</v>
      </c>
      <c r="P2" s="3" t="s">
        <v>38</v>
      </c>
      <c r="Q2" s="3" t="s">
        <v>39</v>
      </c>
      <c r="R2" s="3" t="s">
        <v>40</v>
      </c>
      <c r="S2" s="3" t="s">
        <v>15</v>
      </c>
      <c r="T2" s="3" t="s">
        <v>41</v>
      </c>
      <c r="U2" s="3" t="s">
        <v>42</v>
      </c>
      <c r="V2" s="3" t="s">
        <v>43</v>
      </c>
      <c r="W2" s="3" t="s">
        <v>16</v>
      </c>
      <c r="X2" s="3" t="s">
        <v>44</v>
      </c>
      <c r="Y2" s="3" t="s">
        <v>45</v>
      </c>
      <c r="Z2" s="3" t="s">
        <v>46</v>
      </c>
      <c r="AA2" s="3" t="s">
        <v>17</v>
      </c>
      <c r="AB2" s="3" t="s">
        <v>47</v>
      </c>
      <c r="AC2" s="3" t="s">
        <v>48</v>
      </c>
      <c r="AD2" s="3" t="s">
        <v>49</v>
      </c>
      <c r="AE2" s="3" t="s">
        <v>18</v>
      </c>
      <c r="AF2" s="3" t="s">
        <v>50</v>
      </c>
      <c r="AG2" s="3" t="s">
        <v>51</v>
      </c>
      <c r="AH2" s="3" t="s">
        <v>52</v>
      </c>
      <c r="AI2" s="3" t="s">
        <v>19</v>
      </c>
      <c r="AJ2" s="3" t="s">
        <v>50</v>
      </c>
      <c r="AK2" s="3" t="s">
        <v>74</v>
      </c>
    </row>
    <row r="4" spans="1:37">
      <c r="B4" s="4">
        <v>2008</v>
      </c>
      <c r="C4" s="4"/>
      <c r="D4" s="4"/>
      <c r="E4" s="4"/>
      <c r="F4" s="4">
        <v>2009</v>
      </c>
      <c r="G4" s="4"/>
      <c r="H4" s="4"/>
      <c r="I4" s="4"/>
      <c r="J4" s="4">
        <v>2010</v>
      </c>
      <c r="K4" s="4"/>
      <c r="L4" s="4"/>
      <c r="M4" s="4"/>
      <c r="N4" s="4">
        <v>2011</v>
      </c>
      <c r="O4" s="4"/>
      <c r="P4" s="4"/>
      <c r="Q4" s="4"/>
      <c r="R4" s="4">
        <v>2012</v>
      </c>
      <c r="S4" s="4"/>
      <c r="T4" s="4"/>
      <c r="U4" s="4"/>
      <c r="V4" s="4">
        <v>2013</v>
      </c>
      <c r="W4" s="4"/>
      <c r="X4" s="4"/>
      <c r="Y4" s="4"/>
      <c r="Z4" s="4">
        <v>2014</v>
      </c>
      <c r="AA4" s="4"/>
      <c r="AB4" s="4"/>
      <c r="AC4" s="4"/>
      <c r="AD4" s="4">
        <v>2015</v>
      </c>
      <c r="AE4" s="4"/>
      <c r="AF4" s="4"/>
      <c r="AG4" s="4"/>
      <c r="AH4" s="4">
        <v>2016</v>
      </c>
      <c r="AI4" s="4"/>
    </row>
    <row r="5" spans="1:37">
      <c r="A5" s="3" t="s">
        <v>2</v>
      </c>
      <c r="B5" s="3">
        <f>B8/$B8*100</f>
        <v>100</v>
      </c>
      <c r="C5" s="3">
        <f t="shared" ref="C5:AI6" si="0">C8/$B8*100</f>
        <v>99.416815108848652</v>
      </c>
      <c r="D5" s="3">
        <f t="shared" si="0"/>
        <v>97.350246847756537</v>
      </c>
      <c r="E5" s="3">
        <f t="shared" si="0"/>
        <v>99.330945876920779</v>
      </c>
      <c r="F5" s="3">
        <f t="shared" si="0"/>
        <v>96.2185343855908</v>
      </c>
      <c r="G5" s="3">
        <f t="shared" si="0"/>
        <v>96.232680515496199</v>
      </c>
      <c r="H5" s="3">
        <f t="shared" si="0"/>
        <v>88.353741857368234</v>
      </c>
      <c r="I5" s="3">
        <f t="shared" si="0"/>
        <v>89.340634413858382</v>
      </c>
      <c r="J5" s="3">
        <f t="shared" si="0"/>
        <v>87.449184837843433</v>
      </c>
      <c r="K5" s="3">
        <f t="shared" si="0"/>
        <v>85.561578809686523</v>
      </c>
      <c r="L5" s="3">
        <f t="shared" si="0"/>
        <v>85.949646539455145</v>
      </c>
      <c r="M5" s="3">
        <f t="shared" si="0"/>
        <v>89.451281491554468</v>
      </c>
      <c r="N5" s="3">
        <f t="shared" si="0"/>
        <v>90.266583579055677</v>
      </c>
      <c r="O5" s="3">
        <f t="shared" si="0"/>
        <v>86.78327389149419</v>
      </c>
      <c r="P5" s="3">
        <f t="shared" si="0"/>
        <v>86.978848883819651</v>
      </c>
      <c r="Q5" s="3">
        <f t="shared" si="0"/>
        <v>90.435989131074436</v>
      </c>
      <c r="R5" s="3">
        <f t="shared" si="0"/>
        <v>87.038078201555123</v>
      </c>
      <c r="S5" s="3">
        <f t="shared" si="0"/>
        <v>84.369510125257108</v>
      </c>
      <c r="T5" s="3">
        <f t="shared" si="0"/>
        <v>86.807381316404928</v>
      </c>
      <c r="U5" s="3">
        <f t="shared" si="0"/>
        <v>85.941372172286847</v>
      </c>
      <c r="V5" s="3">
        <f t="shared" si="0"/>
        <v>87.917187617573433</v>
      </c>
      <c r="W5" s="3">
        <f t="shared" si="0"/>
        <v>87.047456711501241</v>
      </c>
      <c r="X5" s="3">
        <f t="shared" si="0"/>
        <v>84.224105122238726</v>
      </c>
      <c r="Y5" s="3">
        <f t="shared" si="0"/>
        <v>83.661493886692256</v>
      </c>
      <c r="Z5" s="3">
        <f t="shared" si="0"/>
        <v>85.453145914671609</v>
      </c>
      <c r="AA5" s="3">
        <f t="shared" si="0"/>
        <v>82.633087453494696</v>
      </c>
      <c r="AB5" s="3">
        <f t="shared" si="0"/>
        <v>82.43761318187552</v>
      </c>
      <c r="AC5" s="3">
        <f t="shared" si="0"/>
        <v>82.859318444856072</v>
      </c>
      <c r="AD5" s="3">
        <f t="shared" si="0"/>
        <v>84.241728153874433</v>
      </c>
      <c r="AE5" s="3">
        <f t="shared" si="0"/>
        <v>83.17301641925809</v>
      </c>
      <c r="AF5" s="3">
        <f t="shared" si="0"/>
        <v>84.037614692946661</v>
      </c>
      <c r="AG5" s="3">
        <f t="shared" si="0"/>
        <v>82.325790419829019</v>
      </c>
      <c r="AH5" s="3">
        <f t="shared" si="0"/>
        <v>77.89904614213404</v>
      </c>
      <c r="AI5" s="3">
        <f t="shared" si="0"/>
        <v>81.06420748790822</v>
      </c>
      <c r="AJ5" s="3">
        <f t="shared" ref="AJ5:AK5" si="1">AJ8/$B8*100</f>
        <v>79.721997543334012</v>
      </c>
      <c r="AK5" s="3">
        <f t="shared" si="1"/>
        <v>81.815294299576252</v>
      </c>
    </row>
    <row r="6" spans="1:37">
      <c r="A6" s="7" t="s">
        <v>53</v>
      </c>
      <c r="B6" s="3">
        <f>B9/$B9*100</f>
        <v>100</v>
      </c>
      <c r="C6" s="3">
        <f t="shared" si="0"/>
        <v>101.29045841176602</v>
      </c>
      <c r="D6" s="3">
        <f t="shared" si="0"/>
        <v>101.35248623208383</v>
      </c>
      <c r="E6" s="3">
        <f t="shared" si="0"/>
        <v>102.79954680739314</v>
      </c>
      <c r="F6" s="3">
        <f t="shared" si="0"/>
        <v>102.08981354763935</v>
      </c>
      <c r="G6" s="3">
        <f t="shared" si="0"/>
        <v>99.989936415360958</v>
      </c>
      <c r="H6" s="3">
        <f t="shared" si="0"/>
        <v>97.062774634476995</v>
      </c>
      <c r="I6" s="3">
        <f t="shared" si="0"/>
        <v>98.055786597880527</v>
      </c>
      <c r="J6" s="3">
        <f t="shared" si="0"/>
        <v>96.953685508968192</v>
      </c>
      <c r="K6" s="3">
        <f t="shared" si="0"/>
        <v>97.370001165657712</v>
      </c>
      <c r="L6" s="3">
        <f t="shared" si="0"/>
        <v>95.997939798541495</v>
      </c>
      <c r="M6" s="3">
        <f t="shared" si="0"/>
        <v>97.429314561209921</v>
      </c>
      <c r="N6" s="3">
        <f t="shared" si="0"/>
        <v>97.333815860156122</v>
      </c>
      <c r="O6" s="3">
        <f t="shared" si="0"/>
        <v>98.078216981383235</v>
      </c>
      <c r="P6" s="3">
        <f t="shared" si="0"/>
        <v>99.639476202806577</v>
      </c>
      <c r="Q6" s="3">
        <f t="shared" si="0"/>
        <v>100.81612132438585</v>
      </c>
      <c r="R6" s="3">
        <f t="shared" si="0"/>
        <v>100.9735199927176</v>
      </c>
      <c r="S6" s="3">
        <f t="shared" si="0"/>
        <v>101.80329218931115</v>
      </c>
      <c r="T6" s="3">
        <f t="shared" si="0"/>
        <v>103.26461176692013</v>
      </c>
      <c r="U6" s="3">
        <f t="shared" si="0"/>
        <v>103.10657335297077</v>
      </c>
      <c r="V6" s="3">
        <f t="shared" si="0"/>
        <v>103.04823632702815</v>
      </c>
      <c r="W6" s="3">
        <f t="shared" si="0"/>
        <v>104.27751224370314</v>
      </c>
      <c r="X6" s="3">
        <f t="shared" si="0"/>
        <v>107.55432398604306</v>
      </c>
      <c r="Y6" s="3">
        <f t="shared" si="0"/>
        <v>108.7938547693162</v>
      </c>
      <c r="Z6" s="3">
        <f t="shared" si="0"/>
        <v>107.49753074048454</v>
      </c>
      <c r="AA6" s="3">
        <f t="shared" si="0"/>
        <v>108.30061470991473</v>
      </c>
      <c r="AB6" s="3">
        <f t="shared" si="0"/>
        <v>108.51521509221004</v>
      </c>
      <c r="AC6" s="3">
        <f t="shared" si="0"/>
        <v>110.09019488257019</v>
      </c>
      <c r="AD6" s="3">
        <f t="shared" si="0"/>
        <v>110.98763023895444</v>
      </c>
      <c r="AE6" s="3">
        <f t="shared" si="0"/>
        <v>112.77360212222796</v>
      </c>
      <c r="AF6" s="3">
        <f t="shared" si="0"/>
        <v>114.0163146529942</v>
      </c>
      <c r="AG6" s="3">
        <f t="shared" si="0"/>
        <v>115.84791208937834</v>
      </c>
      <c r="AH6" s="3">
        <f t="shared" si="0"/>
        <v>113.81899635296018</v>
      </c>
      <c r="AI6" s="3">
        <f t="shared" si="0"/>
        <v>112.22979438293666</v>
      </c>
      <c r="AJ6" s="3">
        <f t="shared" ref="AJ6:AK6" si="2">AJ9/$B9*100</f>
        <v>114.79408497046846</v>
      </c>
      <c r="AK6" s="3">
        <f t="shared" si="2"/>
        <v>116.34539525200569</v>
      </c>
    </row>
    <row r="7" spans="1:37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7">
      <c r="A8" s="3" t="s">
        <v>75</v>
      </c>
      <c r="B8" s="3">
        <v>2111.2997571693186</v>
      </c>
      <c r="C8" s="3">
        <v>2098.986975978592</v>
      </c>
      <c r="D8" s="3">
        <v>2055.355525300416</v>
      </c>
      <c r="E8" s="3">
        <v>2097.1740190934156</v>
      </c>
      <c r="F8" s="3">
        <v>2031.461682834856</v>
      </c>
      <c r="G8" s="3">
        <v>2031.7603500411974</v>
      </c>
      <c r="H8" s="3">
        <v>1865.412337284622</v>
      </c>
      <c r="I8" s="3">
        <v>1886.2485974333208</v>
      </c>
      <c r="J8" s="3">
        <v>1846.3144271279368</v>
      </c>
      <c r="K8" s="3">
        <v>1806.4614056391467</v>
      </c>
      <c r="L8" s="3">
        <v>1814.6546786754043</v>
      </c>
      <c r="M8" s="3">
        <v>1888.5846889160332</v>
      </c>
      <c r="N8" s="3">
        <v>1905.7981599096424</v>
      </c>
      <c r="O8" s="3">
        <v>1832.2550509347013</v>
      </c>
      <c r="P8" s="3">
        <v>1836.3842252727527</v>
      </c>
      <c r="Q8" s="3">
        <v>1909.3748189180458</v>
      </c>
      <c r="R8" s="3">
        <v>1837.6347337142749</v>
      </c>
      <c r="S8" s="3">
        <v>1781.2932623994971</v>
      </c>
      <c r="T8" s="3">
        <v>1832.7640309383016</v>
      </c>
      <c r="U8" s="3">
        <v>1814.4799819814725</v>
      </c>
      <c r="V8" s="3">
        <v>1856.195368679922</v>
      </c>
      <c r="W8" s="3">
        <v>1837.8327421719932</v>
      </c>
      <c r="X8" s="3">
        <v>1778.2233269238577</v>
      </c>
      <c r="Y8" s="3">
        <v>1766.3449172739579</v>
      </c>
      <c r="Z8" s="3">
        <v>1804.1720621900051</v>
      </c>
      <c r="AA8" s="3">
        <v>1744.6321747471441</v>
      </c>
      <c r="AB8" s="3">
        <v>1740.5051269251198</v>
      </c>
      <c r="AC8" s="3">
        <v>1749.4085891183986</v>
      </c>
      <c r="AD8" s="3">
        <v>1778.5954019479886</v>
      </c>
      <c r="AE8" s="3">
        <v>1756.0316936901934</v>
      </c>
      <c r="AF8" s="3">
        <v>1774.2859549430705</v>
      </c>
      <c r="AG8" s="3">
        <v>1738.144213221572</v>
      </c>
      <c r="AH8" s="3">
        <v>1644.6823720360915</v>
      </c>
      <c r="AI8" s="3">
        <v>1711.508415843439</v>
      </c>
      <c r="AJ8" s="3">
        <v>1683.1703405429412</v>
      </c>
      <c r="AK8" s="3">
        <v>1727.3661098743169</v>
      </c>
    </row>
    <row r="9" spans="1:37">
      <c r="A9" s="7" t="s">
        <v>53</v>
      </c>
      <c r="B9" s="3">
        <f>B10-B8</f>
        <v>12326.440598727917</v>
      </c>
      <c r="C9" s="3">
        <f t="shared" ref="C9:AK9" si="3">C10-C8</f>
        <v>12485.508188305545</v>
      </c>
      <c r="D9" s="3">
        <f t="shared" si="3"/>
        <v>12493.154010731705</v>
      </c>
      <c r="E9" s="3">
        <f t="shared" si="3"/>
        <v>12671.525072974817</v>
      </c>
      <c r="F9" s="3">
        <f t="shared" si="3"/>
        <v>12584.040224301851</v>
      </c>
      <c r="G9" s="3">
        <f t="shared" si="3"/>
        <v>12325.200116945283</v>
      </c>
      <c r="H9" s="3">
        <f t="shared" si="3"/>
        <v>11964.385258795955</v>
      </c>
      <c r="I9" s="3">
        <f t="shared" si="3"/>
        <v>12086.788288603153</v>
      </c>
      <c r="J9" s="3">
        <f t="shared" si="3"/>
        <v>11950.93845254044</v>
      </c>
      <c r="K9" s="3">
        <f t="shared" si="3"/>
        <v>12002.255354665478</v>
      </c>
      <c r="L9" s="3">
        <f t="shared" si="3"/>
        <v>11833.129025269804</v>
      </c>
      <c r="M9" s="3">
        <f t="shared" si="3"/>
        <v>12009.56658513531</v>
      </c>
      <c r="N9" s="3">
        <f t="shared" si="3"/>
        <v>11997.794994477357</v>
      </c>
      <c r="O9" s="3">
        <f t="shared" si="3"/>
        <v>12089.553156501681</v>
      </c>
      <c r="P9" s="3">
        <f t="shared" si="3"/>
        <v>12282.000847022591</v>
      </c>
      <c r="Q9" s="3">
        <f t="shared" si="3"/>
        <v>12427.039308991889</v>
      </c>
      <c r="R9" s="3">
        <f t="shared" si="3"/>
        <v>12446.440962346993</v>
      </c>
      <c r="S9" s="3">
        <f t="shared" si="3"/>
        <v>12548.722339264856</v>
      </c>
      <c r="T9" s="3">
        <f t="shared" si="3"/>
        <v>12728.851028956407</v>
      </c>
      <c r="U9" s="3">
        <f t="shared" si="3"/>
        <v>12709.370517737769</v>
      </c>
      <c r="V9" s="3">
        <f t="shared" si="3"/>
        <v>12702.179638887888</v>
      </c>
      <c r="W9" s="3">
        <f t="shared" si="3"/>
        <v>12853.705604551298</v>
      </c>
      <c r="X9" s="3">
        <f t="shared" si="3"/>
        <v>13257.61985750297</v>
      </c>
      <c r="Y9" s="3">
        <f t="shared" si="3"/>
        <v>13410.409883206079</v>
      </c>
      <c r="Z9" s="3">
        <f t="shared" si="3"/>
        <v>13250.619271825108</v>
      </c>
      <c r="AA9" s="3">
        <f t="shared" si="3"/>
        <v>13349.610940274828</v>
      </c>
      <c r="AB9" s="3">
        <f t="shared" si="3"/>
        <v>13376.063528923103</v>
      </c>
      <c r="AC9" s="3">
        <f t="shared" si="3"/>
        <v>13570.202477223815</v>
      </c>
      <c r="AD9" s="3">
        <f t="shared" si="3"/>
        <v>13680.824313340503</v>
      </c>
      <c r="AE9" s="3">
        <f t="shared" si="3"/>
        <v>13900.971076642194</v>
      </c>
      <c r="AF9" s="3">
        <f t="shared" si="3"/>
        <v>14054.153298560044</v>
      </c>
      <c r="AG9" s="3">
        <f t="shared" si="3"/>
        <v>14279.924068563758</v>
      </c>
      <c r="AH9" s="3">
        <f t="shared" si="3"/>
        <v>14029.83097551593</v>
      </c>
      <c r="AI9" s="3">
        <f t="shared" si="3"/>
        <v>13833.938938687168</v>
      </c>
      <c r="AJ9" s="3">
        <f t="shared" si="3"/>
        <v>14150.024694738046</v>
      </c>
      <c r="AK9" s="3">
        <f t="shared" si="3"/>
        <v>14341.246035093693</v>
      </c>
    </row>
    <row r="10" spans="1:37">
      <c r="A10" s="3" t="s">
        <v>5</v>
      </c>
      <c r="B10" s="3">
        <v>14437.740355897236</v>
      </c>
      <c r="C10" s="3">
        <v>14584.495164284137</v>
      </c>
      <c r="D10" s="3">
        <v>14548.509536032121</v>
      </c>
      <c r="E10" s="3">
        <v>14768.699092068233</v>
      </c>
      <c r="F10" s="3">
        <v>14615.501907136706</v>
      </c>
      <c r="G10" s="3">
        <v>14356.96046698648</v>
      </c>
      <c r="H10" s="3">
        <v>13829.797596080578</v>
      </c>
      <c r="I10" s="3">
        <v>13973.036886036474</v>
      </c>
      <c r="J10" s="3">
        <v>13797.252879668376</v>
      </c>
      <c r="K10" s="3">
        <v>13808.716760304625</v>
      </c>
      <c r="L10" s="3">
        <v>13647.783703945208</v>
      </c>
      <c r="M10" s="3">
        <v>13898.151274051343</v>
      </c>
      <c r="N10" s="3">
        <v>13903.593154386999</v>
      </c>
      <c r="O10" s="3">
        <v>13921.808207436383</v>
      </c>
      <c r="P10" s="3">
        <v>14118.385072295345</v>
      </c>
      <c r="Q10" s="3">
        <v>14336.414127909935</v>
      </c>
      <c r="R10" s="3">
        <v>14284.075696061267</v>
      </c>
      <c r="S10" s="3">
        <v>14330.015601664352</v>
      </c>
      <c r="T10" s="3">
        <v>14561.61505989471</v>
      </c>
      <c r="U10" s="3">
        <v>14523.850499719241</v>
      </c>
      <c r="V10" s="3">
        <v>14558.375007567811</v>
      </c>
      <c r="W10" s="3">
        <v>14691.538346723291</v>
      </c>
      <c r="X10" s="3">
        <v>15035.843184426829</v>
      </c>
      <c r="Y10" s="3">
        <v>15176.754800480037</v>
      </c>
      <c r="Z10" s="3">
        <v>15054.791334015114</v>
      </c>
      <c r="AA10" s="3">
        <v>15094.243115021973</v>
      </c>
      <c r="AB10" s="3">
        <v>15116.568655848223</v>
      </c>
      <c r="AC10" s="3">
        <v>15319.611066342213</v>
      </c>
      <c r="AD10" s="3">
        <v>15459.419715288492</v>
      </c>
      <c r="AE10" s="3">
        <v>15657.002770332387</v>
      </c>
      <c r="AF10" s="3">
        <v>15828.439253503115</v>
      </c>
      <c r="AG10" s="3">
        <v>16018.06828178533</v>
      </c>
      <c r="AH10" s="3">
        <v>15674.513347552022</v>
      </c>
      <c r="AI10" s="3">
        <v>15545.447354530606</v>
      </c>
      <c r="AJ10" s="3">
        <v>15833.195035280987</v>
      </c>
      <c r="AK10" s="3">
        <v>16068.61214496801</v>
      </c>
    </row>
    <row r="12" spans="1:37">
      <c r="A12" s="3" t="s">
        <v>76</v>
      </c>
    </row>
  </sheetData>
  <pageMargins left="0.4" right="0.43" top="1" bottom="1" header="0.5" footer="0.5"/>
  <pageSetup scale="91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75" zoomScaleNormal="75" workbookViewId="0">
      <pane xSplit="1" ySplit="5" topLeftCell="F7" activePane="bottomRight" state="frozen"/>
      <selection pane="topRight" activeCell="C1" sqref="C1"/>
      <selection pane="bottomLeft" activeCell="A6" sqref="A6"/>
      <selection pane="bottomRight" activeCell="M3" sqref="M3"/>
    </sheetView>
  </sheetViews>
  <sheetFormatPr defaultRowHeight="15"/>
  <cols>
    <col min="1" max="1" width="19.42578125" style="9" customWidth="1"/>
    <col min="2" max="2" width="17.140625" style="9" bestFit="1" customWidth="1"/>
    <col min="3" max="5" width="12.28515625" style="9" bestFit="1" customWidth="1"/>
    <col min="6" max="6" width="12.28515625" style="16" customWidth="1"/>
    <col min="7" max="7" width="12.28515625" style="9" bestFit="1" customWidth="1"/>
    <col min="8" max="8" width="12" style="9" bestFit="1" customWidth="1"/>
    <col min="9" max="15" width="9.85546875" style="9" bestFit="1" customWidth="1"/>
    <col min="16" max="16" width="10.85546875" style="9" bestFit="1" customWidth="1"/>
    <col min="17" max="17" width="22.28515625" style="9" bestFit="1" customWidth="1"/>
    <col min="18" max="18" width="17" style="9" bestFit="1" customWidth="1"/>
    <col min="19" max="16384" width="9.140625" style="9"/>
  </cols>
  <sheetData>
    <row r="1" spans="1:12" ht="26.25">
      <c r="A1" s="1" t="s">
        <v>72</v>
      </c>
      <c r="B1" s="10"/>
    </row>
    <row r="3" spans="1:12">
      <c r="B3" s="9" t="s">
        <v>55</v>
      </c>
    </row>
    <row r="4" spans="1:12">
      <c r="B4" s="9" t="s">
        <v>56</v>
      </c>
      <c r="H4" s="4"/>
      <c r="I4" s="4"/>
      <c r="J4" s="4"/>
      <c r="K4" s="4"/>
    </row>
    <row r="5" spans="1:12" s="11" customFormat="1">
      <c r="B5" s="12" t="s">
        <v>79</v>
      </c>
      <c r="C5" s="12" t="s">
        <v>80</v>
      </c>
      <c r="D5" s="12" t="s">
        <v>81</v>
      </c>
      <c r="E5" s="12" t="s">
        <v>82</v>
      </c>
      <c r="F5" s="12" t="s">
        <v>73</v>
      </c>
      <c r="G5" s="12" t="s">
        <v>83</v>
      </c>
      <c r="H5" s="3"/>
      <c r="I5" s="3"/>
      <c r="J5" s="3"/>
      <c r="K5" s="3"/>
    </row>
    <row r="6" spans="1:12" ht="26.25">
      <c r="A6" s="13" t="s">
        <v>57</v>
      </c>
      <c r="B6" s="9">
        <f t="shared" ref="B6:G15" si="0">B18/1000</f>
        <v>308.14772799027014</v>
      </c>
      <c r="C6" s="9">
        <f t="shared" si="0"/>
        <v>353.97945365780032</v>
      </c>
      <c r="D6" s="9">
        <f t="shared" si="0"/>
        <v>351.11107422360004</v>
      </c>
      <c r="E6" s="9">
        <f t="shared" si="0"/>
        <v>365.36409013539975</v>
      </c>
      <c r="F6" s="16">
        <f t="shared" si="0"/>
        <v>356.48099999999999</v>
      </c>
      <c r="G6" s="9">
        <f t="shared" si="0"/>
        <v>356.84953689449986</v>
      </c>
      <c r="H6" s="3">
        <f t="shared" ref="H6:H16" si="1">G6-F6</f>
        <v>0.36853689449986859</v>
      </c>
      <c r="I6" s="8">
        <f t="shared" ref="I6:I16" si="2">H6/H$16</f>
        <v>2.7193234512786432E-2</v>
      </c>
      <c r="J6" s="8">
        <f t="shared" ref="J6:J16" si="3">G6/G$16</f>
        <v>0.2266245986698098</v>
      </c>
      <c r="K6" s="3"/>
    </row>
    <row r="7" spans="1:12" ht="26.25">
      <c r="A7" s="13" t="s">
        <v>58</v>
      </c>
      <c r="B7" s="9">
        <f t="shared" si="0"/>
        <v>294.92193129389022</v>
      </c>
      <c r="C7" s="9">
        <f t="shared" si="0"/>
        <v>263.54171910599973</v>
      </c>
      <c r="D7" s="9">
        <f t="shared" si="0"/>
        <v>246.76362889009977</v>
      </c>
      <c r="E7" s="9">
        <f t="shared" si="0"/>
        <v>235.16734475619984</v>
      </c>
      <c r="F7" s="16">
        <f t="shared" si="0"/>
        <v>248.43748784359988</v>
      </c>
      <c r="G7" s="9">
        <f t="shared" si="0"/>
        <v>239.77691795899997</v>
      </c>
      <c r="H7" s="3">
        <f t="shared" si="1"/>
        <v>-8.6605698845999086</v>
      </c>
      <c r="I7" s="8">
        <f t="shared" si="2"/>
        <v>-0.63903753301525956</v>
      </c>
      <c r="J7" s="8">
        <f t="shared" si="3"/>
        <v>0.15227523699661502</v>
      </c>
      <c r="K7" s="3"/>
    </row>
    <row r="8" spans="1:12" ht="26.25">
      <c r="A8" s="13" t="s">
        <v>59</v>
      </c>
      <c r="B8" s="9">
        <f t="shared" si="0"/>
        <v>175.2341512879801</v>
      </c>
      <c r="C8" s="9">
        <f t="shared" si="0"/>
        <v>160.67669867160001</v>
      </c>
      <c r="D8" s="9">
        <f t="shared" si="0"/>
        <v>103.16274971040004</v>
      </c>
      <c r="E8" s="9">
        <f t="shared" si="0"/>
        <v>97.529793773199998</v>
      </c>
      <c r="F8" s="16">
        <f t="shared" si="0"/>
        <v>114.47667865109989</v>
      </c>
      <c r="G8" s="9">
        <f t="shared" si="0"/>
        <v>111.0012402607</v>
      </c>
      <c r="H8" s="3">
        <f t="shared" si="1"/>
        <v>-3.4754383903998871</v>
      </c>
      <c r="I8" s="8">
        <f t="shared" si="2"/>
        <v>-0.25644219777002225</v>
      </c>
      <c r="J8" s="8">
        <f t="shared" si="3"/>
        <v>7.0493608440269209E-2</v>
      </c>
      <c r="K8" s="8">
        <f>SUM(I6:I8)+I14</f>
        <v>-0.25757364378448133</v>
      </c>
      <c r="L8" s="8">
        <f>SUM(J6:J8)+J14</f>
        <v>0.51627060935180846</v>
      </c>
    </row>
    <row r="9" spans="1:12" ht="26.25">
      <c r="A9" s="13" t="s">
        <v>60</v>
      </c>
      <c r="B9" s="9">
        <f t="shared" si="0"/>
        <v>92.342712066099992</v>
      </c>
      <c r="C9" s="9">
        <f t="shared" si="0"/>
        <v>80.106313822600015</v>
      </c>
      <c r="D9" s="9">
        <f t="shared" si="0"/>
        <v>70.881808368300028</v>
      </c>
      <c r="E9" s="9">
        <f t="shared" si="0"/>
        <v>96.79194397740001</v>
      </c>
      <c r="F9" s="16">
        <f t="shared" si="0"/>
        <v>91.816650365600026</v>
      </c>
      <c r="G9" s="9">
        <f t="shared" si="0"/>
        <v>94.366015380099967</v>
      </c>
      <c r="H9" s="3">
        <f t="shared" si="1"/>
        <v>2.5493650144999407</v>
      </c>
      <c r="I9" s="8">
        <f t="shared" si="2"/>
        <v>0.188110014852298</v>
      </c>
      <c r="J9" s="8">
        <f t="shared" si="3"/>
        <v>5.9929068564005955E-2</v>
      </c>
      <c r="K9" s="3"/>
    </row>
    <row r="10" spans="1:12" ht="26.25">
      <c r="A10" s="13" t="s">
        <v>61</v>
      </c>
      <c r="B10" s="9">
        <f t="shared" si="0"/>
        <v>189.55505012119997</v>
      </c>
      <c r="C10" s="9">
        <f t="shared" si="0"/>
        <v>158.53834145669995</v>
      </c>
      <c r="D10" s="9">
        <f t="shared" si="0"/>
        <v>148.42341652979999</v>
      </c>
      <c r="E10" s="9">
        <f t="shared" si="0"/>
        <v>148.21680782830009</v>
      </c>
      <c r="F10" s="16">
        <f t="shared" si="0"/>
        <v>163.86113828279994</v>
      </c>
      <c r="G10" s="9">
        <f t="shared" si="0"/>
        <v>159.9079066109</v>
      </c>
      <c r="H10" s="3">
        <f t="shared" si="1"/>
        <v>-3.9532316718999425</v>
      </c>
      <c r="I10" s="8">
        <f t="shared" si="2"/>
        <v>-0.29169713410440712</v>
      </c>
      <c r="J10" s="8">
        <f t="shared" si="3"/>
        <v>0.10155278741622263</v>
      </c>
      <c r="K10" s="3"/>
    </row>
    <row r="11" spans="1:12" ht="26.25">
      <c r="A11" s="13" t="s">
        <v>62</v>
      </c>
      <c r="B11" s="9">
        <f t="shared" si="0"/>
        <v>344.6829577162602</v>
      </c>
      <c r="C11" s="9">
        <f t="shared" si="0"/>
        <v>316.36798061009989</v>
      </c>
      <c r="D11" s="9">
        <f t="shared" si="0"/>
        <v>305.47239147520003</v>
      </c>
      <c r="E11" s="9">
        <f t="shared" si="0"/>
        <v>289.37768556739962</v>
      </c>
      <c r="F11" s="16">
        <f t="shared" si="0"/>
        <v>258.23671296220004</v>
      </c>
      <c r="G11" s="9">
        <f t="shared" si="0"/>
        <v>279.09193555789989</v>
      </c>
      <c r="H11" s="3">
        <f t="shared" si="1"/>
        <v>20.855222595699843</v>
      </c>
      <c r="I11" s="8">
        <f t="shared" si="2"/>
        <v>1.5388444612332581</v>
      </c>
      <c r="J11" s="8">
        <f t="shared" si="3"/>
        <v>0.17724304321148285</v>
      </c>
      <c r="K11" s="3"/>
    </row>
    <row r="12" spans="1:12" ht="26.25">
      <c r="A12" s="13" t="s">
        <v>63</v>
      </c>
      <c r="B12" s="9">
        <f t="shared" si="0"/>
        <v>144.86870597088006</v>
      </c>
      <c r="C12" s="9">
        <f t="shared" si="0"/>
        <v>106.58739106559996</v>
      </c>
      <c r="D12" s="9">
        <f t="shared" si="0"/>
        <v>81.556539411700044</v>
      </c>
      <c r="E12" s="9">
        <f t="shared" si="0"/>
        <v>102.45202644210002</v>
      </c>
      <c r="F12" s="16">
        <f t="shared" si="0"/>
        <v>102.72262682969999</v>
      </c>
      <c r="G12" s="9">
        <f t="shared" si="0"/>
        <v>75.605034649299981</v>
      </c>
      <c r="H12" s="3">
        <f t="shared" si="1"/>
        <v>-27.11759218040001</v>
      </c>
      <c r="I12" s="8">
        <f t="shared" si="2"/>
        <v>-2.0009259712910072</v>
      </c>
      <c r="J12" s="8">
        <f t="shared" si="3"/>
        <v>4.8014523947330252E-2</v>
      </c>
      <c r="K12" s="3"/>
    </row>
    <row r="13" spans="1:12" ht="26.25">
      <c r="A13" s="13" t="s">
        <v>64</v>
      </c>
      <c r="B13" s="9">
        <f t="shared" si="0"/>
        <v>166.43790917414009</v>
      </c>
      <c r="C13" s="9">
        <f t="shared" si="0"/>
        <v>138.6675691400001</v>
      </c>
      <c r="D13" s="9">
        <f t="shared" si="0"/>
        <v>126.85509331570003</v>
      </c>
      <c r="E13" s="9">
        <f t="shared" si="0"/>
        <v>100.04765887409995</v>
      </c>
      <c r="F13" s="16">
        <f t="shared" si="0"/>
        <v>92.170688175300015</v>
      </c>
      <c r="G13" s="9">
        <f t="shared" si="0"/>
        <v>107.4455426391</v>
      </c>
      <c r="H13" s="3">
        <f t="shared" si="1"/>
        <v>15.274854463799983</v>
      </c>
      <c r="I13" s="8">
        <f t="shared" si="2"/>
        <v>1.127085797329699</v>
      </c>
      <c r="J13" s="8">
        <f t="shared" si="3"/>
        <v>6.8235489924833026E-2</v>
      </c>
      <c r="K13" s="3"/>
    </row>
    <row r="14" spans="1:12" ht="26.25">
      <c r="A14" s="13" t="s">
        <v>65</v>
      </c>
      <c r="B14" s="9">
        <f t="shared" si="0"/>
        <v>135.85356841094003</v>
      </c>
      <c r="C14" s="9">
        <f t="shared" si="0"/>
        <v>123.55594399250003</v>
      </c>
      <c r="D14" s="9">
        <f t="shared" si="0"/>
        <v>104.49808258079997</v>
      </c>
      <c r="E14" s="9">
        <f t="shared" si="0"/>
        <v>102.3091055166</v>
      </c>
      <c r="F14" s="16">
        <f t="shared" si="0"/>
        <v>97.029986932200032</v>
      </c>
      <c r="G14" s="9">
        <f t="shared" si="0"/>
        <v>105.30668597590002</v>
      </c>
      <c r="H14" s="3">
        <f t="shared" si="1"/>
        <v>8.2766990436999919</v>
      </c>
      <c r="I14" s="8">
        <f t="shared" si="2"/>
        <v>0.6107128524880141</v>
      </c>
      <c r="J14" s="8">
        <f t="shared" si="3"/>
        <v>6.6877165245114445E-2</v>
      </c>
      <c r="K14" s="3"/>
    </row>
    <row r="15" spans="1:12" ht="26.25">
      <c r="A15" s="13" t="s">
        <v>66</v>
      </c>
      <c r="B15" s="9">
        <f t="shared" si="0"/>
        <v>53.479726774180001</v>
      </c>
      <c r="C15" s="9">
        <f t="shared" si="0"/>
        <v>51.973563028699999</v>
      </c>
      <c r="D15" s="9">
        <f t="shared" si="0"/>
        <v>47.786749936700005</v>
      </c>
      <c r="E15" s="9">
        <f t="shared" si="0"/>
        <v>44.500572424099992</v>
      </c>
      <c r="F15" s="16">
        <f t="shared" si="0"/>
        <v>35.842942424799993</v>
      </c>
      <c r="G15" s="9">
        <f t="shared" si="0"/>
        <v>45.277618007200005</v>
      </c>
      <c r="H15" s="3">
        <f t="shared" si="1"/>
        <v>9.4346755824000113</v>
      </c>
      <c r="I15" s="8">
        <f t="shared" si="2"/>
        <v>0.6961564757646127</v>
      </c>
      <c r="J15" s="8">
        <f t="shared" si="3"/>
        <v>2.8754477584316596E-2</v>
      </c>
      <c r="K15" s="3"/>
    </row>
    <row r="16" spans="1:12">
      <c r="B16" s="9">
        <f t="shared" ref="B16:G16" si="4">SUM(B6:B15)</f>
        <v>1905.5244408058409</v>
      </c>
      <c r="C16" s="9">
        <f t="shared" si="4"/>
        <v>1753.9949745516001</v>
      </c>
      <c r="D16" s="9">
        <f t="shared" si="4"/>
        <v>1586.5115344422998</v>
      </c>
      <c r="E16" s="9">
        <f t="shared" si="4"/>
        <v>1581.7570292947994</v>
      </c>
      <c r="F16" s="16">
        <f t="shared" si="4"/>
        <v>1561.0759124672998</v>
      </c>
      <c r="G16" s="9">
        <f t="shared" si="4"/>
        <v>1574.6284339346</v>
      </c>
      <c r="H16" s="3">
        <f t="shared" si="1"/>
        <v>13.552521467300267</v>
      </c>
      <c r="I16" s="8">
        <f t="shared" si="2"/>
        <v>1</v>
      </c>
      <c r="J16" s="8">
        <f t="shared" si="3"/>
        <v>1</v>
      </c>
    </row>
    <row r="18" spans="1:7">
      <c r="A18" s="14" t="s">
        <v>6</v>
      </c>
      <c r="B18" s="9">
        <v>308147.72799027013</v>
      </c>
      <c r="C18" s="9">
        <v>353979.45365780033</v>
      </c>
      <c r="D18" s="9">
        <v>351111.07422360004</v>
      </c>
      <c r="E18" s="9">
        <v>365364.09013539978</v>
      </c>
      <c r="F18" s="17">
        <v>356481</v>
      </c>
      <c r="G18" s="17">
        <v>356849.53689449985</v>
      </c>
    </row>
    <row r="19" spans="1:7">
      <c r="A19" s="14" t="s">
        <v>10</v>
      </c>
      <c r="B19" s="9">
        <v>294921.93129389023</v>
      </c>
      <c r="C19" s="9">
        <v>263541.71910599974</v>
      </c>
      <c r="D19" s="9">
        <v>246763.62889009976</v>
      </c>
      <c r="E19" s="9">
        <v>235167.34475619983</v>
      </c>
      <c r="F19" s="17">
        <v>248437.48784359987</v>
      </c>
      <c r="G19" s="17">
        <v>239776.91795899998</v>
      </c>
    </row>
    <row r="20" spans="1:7">
      <c r="A20" s="14" t="s">
        <v>8</v>
      </c>
      <c r="B20" s="9">
        <v>175234.15128798009</v>
      </c>
      <c r="C20" s="9">
        <v>160676.6986716</v>
      </c>
      <c r="D20" s="9">
        <v>103162.74971040004</v>
      </c>
      <c r="E20" s="9">
        <v>97529.793773199999</v>
      </c>
      <c r="F20" s="17">
        <v>114476.67865109989</v>
      </c>
      <c r="G20" s="17">
        <v>111001.2402607</v>
      </c>
    </row>
    <row r="21" spans="1:7">
      <c r="A21" s="14" t="s">
        <v>67</v>
      </c>
      <c r="B21" s="9">
        <v>92342.712066099994</v>
      </c>
      <c r="C21" s="9">
        <v>80106.313822600016</v>
      </c>
      <c r="D21" s="9">
        <v>70881.80836830003</v>
      </c>
      <c r="E21" s="9">
        <v>96791.943977400006</v>
      </c>
      <c r="F21" s="17">
        <v>91816.650365600028</v>
      </c>
      <c r="G21" s="17">
        <v>94366.015380099969</v>
      </c>
    </row>
    <row r="22" spans="1:7">
      <c r="A22" s="14" t="s">
        <v>68</v>
      </c>
      <c r="B22" s="9">
        <v>189555.05012119998</v>
      </c>
      <c r="C22" s="9">
        <v>158538.34145669994</v>
      </c>
      <c r="D22" s="9">
        <v>148423.41652979999</v>
      </c>
      <c r="E22" s="9">
        <v>148216.80782830008</v>
      </c>
      <c r="F22" s="17">
        <v>163861.13828279995</v>
      </c>
      <c r="G22" s="17">
        <v>159907.90661090001</v>
      </c>
    </row>
    <row r="23" spans="1:7">
      <c r="A23" s="14" t="s">
        <v>69</v>
      </c>
      <c r="B23" s="9">
        <v>344682.95771626022</v>
      </c>
      <c r="C23" s="9">
        <v>316367.98061009991</v>
      </c>
      <c r="D23" s="9">
        <v>305472.39147520001</v>
      </c>
      <c r="E23" s="9">
        <v>289377.6855673996</v>
      </c>
      <c r="F23" s="17">
        <v>258236.71296220002</v>
      </c>
      <c r="G23" s="17">
        <v>279091.93555789988</v>
      </c>
    </row>
    <row r="24" spans="1:7">
      <c r="A24" s="14" t="s">
        <v>70</v>
      </c>
      <c r="B24" s="9">
        <v>144868.70597088005</v>
      </c>
      <c r="C24" s="9">
        <v>106587.39106559996</v>
      </c>
      <c r="D24" s="9">
        <v>81556.53941170004</v>
      </c>
      <c r="E24" s="9">
        <v>102452.02644210002</v>
      </c>
      <c r="F24" s="17">
        <v>102722.62682969999</v>
      </c>
      <c r="G24" s="17">
        <v>75605.034649299982</v>
      </c>
    </row>
    <row r="25" spans="1:7">
      <c r="A25" s="14" t="s">
        <v>7</v>
      </c>
      <c r="B25" s="9">
        <v>166437.90917414008</v>
      </c>
      <c r="C25" s="9">
        <v>138667.56914000009</v>
      </c>
      <c r="D25" s="9">
        <v>126855.09331570003</v>
      </c>
      <c r="E25" s="9">
        <v>100047.65887409996</v>
      </c>
      <c r="F25" s="17">
        <v>92170.68817530002</v>
      </c>
      <c r="G25" s="17">
        <v>107445.54263909999</v>
      </c>
    </row>
    <row r="26" spans="1:7">
      <c r="A26" s="14" t="s">
        <v>9</v>
      </c>
      <c r="B26" s="9">
        <v>135853.56841094003</v>
      </c>
      <c r="C26" s="9">
        <v>123555.94399250003</v>
      </c>
      <c r="D26" s="9">
        <v>104498.08258079998</v>
      </c>
      <c r="E26" s="9">
        <v>102309.1055166</v>
      </c>
      <c r="F26" s="17">
        <v>97029.98693220003</v>
      </c>
      <c r="G26" s="17">
        <v>105306.68597590002</v>
      </c>
    </row>
    <row r="27" spans="1:7">
      <c r="A27" s="14" t="s">
        <v>71</v>
      </c>
      <c r="B27" s="9">
        <v>53479.726774180002</v>
      </c>
      <c r="C27" s="9">
        <v>51973.563028700002</v>
      </c>
      <c r="D27" s="9">
        <v>47786.749936700005</v>
      </c>
      <c r="E27" s="9">
        <v>44500.572424099992</v>
      </c>
      <c r="F27" s="17">
        <v>35842.942424799992</v>
      </c>
      <c r="G27" s="17">
        <v>45277.618007200006</v>
      </c>
    </row>
    <row r="30" spans="1:7">
      <c r="A30" s="3" t="s">
        <v>78</v>
      </c>
    </row>
  </sheetData>
  <pageMargins left="0.7" right="0.7" top="0.75" bottom="0.75" header="0.3" footer="0.3"/>
  <pageSetup paperSize="9" scale="3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9.42578125" style="19" bestFit="1" customWidth="1"/>
    <col min="2" max="2" width="13.5703125" style="18" bestFit="1" customWidth="1"/>
    <col min="3" max="3" width="9.85546875" style="18" bestFit="1" customWidth="1"/>
    <col min="4" max="4" width="11.28515625" style="18" bestFit="1" customWidth="1"/>
    <col min="5" max="5" width="9.140625" style="18"/>
    <col min="6" max="6" width="10.85546875" style="18" bestFit="1" customWidth="1"/>
    <col min="7" max="7" width="10" style="18" bestFit="1" customWidth="1"/>
    <col min="8" max="8" width="9.140625" style="18"/>
    <col min="9" max="10" width="11.28515625" style="18" bestFit="1" customWidth="1"/>
    <col min="11" max="11" width="10.85546875" style="18" bestFit="1" customWidth="1"/>
    <col min="12" max="12" width="9.28515625" style="18" bestFit="1" customWidth="1"/>
    <col min="13" max="14" width="9.140625" style="18"/>
    <col min="15" max="15" width="11.28515625" style="18" bestFit="1" customWidth="1"/>
    <col min="16" max="16" width="10.28515625" style="18" bestFit="1" customWidth="1"/>
    <col min="17" max="17" width="8.85546875" style="18" bestFit="1" customWidth="1"/>
    <col min="18" max="16384" width="9.140625" style="18"/>
  </cols>
  <sheetData>
    <row r="1" spans="1:11" ht="26.25">
      <c r="A1" s="1" t="s">
        <v>86</v>
      </c>
    </row>
    <row r="2" spans="1:11" s="37" customFormat="1" ht="18">
      <c r="A2" s="36"/>
    </row>
    <row r="3" spans="1:11" s="37" customFormat="1" ht="18">
      <c r="A3" s="36"/>
    </row>
    <row r="4" spans="1:11" s="37" customFormat="1" ht="18">
      <c r="A4" s="36"/>
    </row>
    <row r="5" spans="1:11" s="37" customFormat="1" ht="18.75">
      <c r="A5" s="38" t="s">
        <v>85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37" customFormat="1" ht="18.75">
      <c r="A6" s="38"/>
      <c r="B6" s="40" t="s">
        <v>84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s="37" customFormat="1" ht="18.75">
      <c r="A7" s="38">
        <v>2010</v>
      </c>
      <c r="B7" s="39">
        <v>491000</v>
      </c>
      <c r="C7" s="39"/>
      <c r="D7" s="39"/>
      <c r="E7" s="39"/>
      <c r="F7" s="39"/>
      <c r="G7" s="39"/>
      <c r="H7" s="39"/>
      <c r="I7" s="39"/>
      <c r="J7" s="39"/>
      <c r="K7" s="39"/>
    </row>
    <row r="8" spans="1:11" s="37" customFormat="1" ht="18.75">
      <c r="A8" s="38"/>
      <c r="B8" s="39">
        <v>497000</v>
      </c>
      <c r="C8" s="41"/>
      <c r="D8" s="39"/>
      <c r="E8" s="39"/>
      <c r="F8" s="39"/>
      <c r="G8" s="39"/>
      <c r="H8" s="39"/>
      <c r="I8" s="39"/>
      <c r="J8" s="39"/>
      <c r="K8" s="39"/>
    </row>
    <row r="9" spans="1:11" s="37" customFormat="1" ht="18.75">
      <c r="A9" s="38"/>
      <c r="B9" s="39">
        <v>505000</v>
      </c>
      <c r="C9" s="41"/>
      <c r="D9" s="39"/>
      <c r="E9" s="39"/>
      <c r="F9" s="39"/>
      <c r="G9" s="39"/>
      <c r="H9" s="39"/>
      <c r="I9" s="39"/>
      <c r="J9" s="39"/>
      <c r="K9" s="39"/>
    </row>
    <row r="10" spans="1:11" s="37" customFormat="1" ht="18.75">
      <c r="A10" s="38"/>
      <c r="B10" s="39">
        <v>504000</v>
      </c>
      <c r="C10" s="41"/>
      <c r="D10" s="39"/>
      <c r="E10" s="39"/>
      <c r="F10" s="39"/>
      <c r="G10" s="39"/>
      <c r="H10" s="39"/>
      <c r="I10" s="39"/>
      <c r="J10" s="39"/>
      <c r="K10" s="39"/>
    </row>
    <row r="11" spans="1:11" s="37" customFormat="1" ht="18.75">
      <c r="A11" s="38">
        <v>2011</v>
      </c>
      <c r="B11" s="39">
        <v>511000</v>
      </c>
      <c r="C11" s="41"/>
      <c r="D11" s="39"/>
      <c r="E11" s="39"/>
      <c r="F11" s="39"/>
      <c r="G11" s="39"/>
      <c r="H11" s="39"/>
      <c r="I11" s="39"/>
      <c r="J11" s="39"/>
      <c r="K11" s="39"/>
    </row>
    <row r="12" spans="1:11" s="37" customFormat="1" ht="18.75">
      <c r="A12" s="38"/>
      <c r="B12" s="39">
        <v>517000</v>
      </c>
      <c r="C12" s="41"/>
      <c r="D12" s="39"/>
      <c r="E12" s="39"/>
      <c r="F12" s="39"/>
      <c r="G12" s="39"/>
      <c r="H12" s="39"/>
      <c r="I12" s="39"/>
      <c r="J12" s="39"/>
      <c r="K12" s="39"/>
    </row>
    <row r="13" spans="1:11" s="37" customFormat="1" ht="18.75">
      <c r="A13" s="38"/>
      <c r="B13" s="39">
        <v>519000</v>
      </c>
      <c r="C13" s="41"/>
      <c r="D13" s="39"/>
      <c r="E13" s="39"/>
      <c r="F13" s="39"/>
      <c r="G13" s="39"/>
      <c r="H13" s="39"/>
      <c r="I13" s="39"/>
      <c r="J13" s="39"/>
      <c r="K13" s="39"/>
    </row>
    <row r="14" spans="1:11" s="37" customFormat="1" ht="18.75">
      <c r="A14" s="38"/>
      <c r="B14" s="39">
        <v>518000</v>
      </c>
      <c r="C14" s="41"/>
      <c r="D14" s="39"/>
      <c r="E14" s="39"/>
      <c r="F14" s="39"/>
      <c r="G14" s="39"/>
      <c r="H14" s="39"/>
      <c r="I14" s="39"/>
      <c r="J14" s="39"/>
      <c r="K14" s="39"/>
    </row>
    <row r="15" spans="1:11" s="37" customFormat="1" ht="18.75">
      <c r="A15" s="38">
        <v>2012</v>
      </c>
      <c r="B15" s="39">
        <v>523000</v>
      </c>
      <c r="C15" s="41"/>
      <c r="D15" s="39"/>
      <c r="E15" s="39"/>
      <c r="F15" s="39"/>
      <c r="G15" s="39"/>
      <c r="H15" s="39"/>
      <c r="I15" s="39"/>
      <c r="J15" s="39"/>
      <c r="K15" s="39"/>
    </row>
    <row r="16" spans="1:11" s="37" customFormat="1" ht="18.75">
      <c r="A16" s="38"/>
      <c r="B16" s="39">
        <v>534000</v>
      </c>
      <c r="C16" s="41"/>
      <c r="D16" s="39"/>
      <c r="E16" s="39"/>
      <c r="F16" s="39"/>
      <c r="G16" s="39"/>
      <c r="H16" s="39"/>
      <c r="I16" s="39"/>
      <c r="J16" s="39"/>
      <c r="K16" s="39"/>
    </row>
    <row r="17" spans="1:18" s="37" customFormat="1" ht="18.75">
      <c r="A17" s="38"/>
      <c r="B17" s="39">
        <v>518000</v>
      </c>
      <c r="C17" s="41"/>
      <c r="D17" s="39"/>
      <c r="E17" s="39"/>
      <c r="F17" s="39"/>
      <c r="G17" s="39"/>
      <c r="H17" s="39"/>
      <c r="I17" s="39"/>
      <c r="J17" s="39"/>
      <c r="K17" s="39"/>
    </row>
    <row r="18" spans="1:18" s="37" customFormat="1" ht="18.75">
      <c r="A18" s="38"/>
      <c r="B18" s="39">
        <v>515000</v>
      </c>
      <c r="C18" s="41"/>
      <c r="D18" s="39"/>
      <c r="E18" s="39"/>
      <c r="F18" s="39"/>
      <c r="G18" s="39"/>
      <c r="H18" s="39"/>
      <c r="I18" s="39"/>
      <c r="J18" s="39"/>
      <c r="K18" s="39"/>
    </row>
    <row r="19" spans="1:18" s="37" customFormat="1" ht="18.75">
      <c r="A19" s="38">
        <v>2013</v>
      </c>
      <c r="B19" s="39">
        <v>515000</v>
      </c>
      <c r="C19" s="41"/>
      <c r="E19" s="39"/>
      <c r="F19" s="39"/>
      <c r="K19" s="39"/>
      <c r="L19" s="39"/>
      <c r="M19" s="39"/>
      <c r="N19" s="39"/>
      <c r="O19" s="39"/>
      <c r="P19" s="39"/>
      <c r="Q19" s="39"/>
      <c r="R19" s="39"/>
    </row>
    <row r="20" spans="1:18" s="37" customFormat="1" ht="18.75">
      <c r="A20" s="38"/>
      <c r="B20" s="39">
        <v>511000</v>
      </c>
      <c r="C20" s="41"/>
      <c r="E20" s="39"/>
      <c r="F20" s="39"/>
      <c r="K20" s="39"/>
      <c r="L20" s="39"/>
      <c r="M20" s="39"/>
      <c r="N20" s="39"/>
      <c r="O20" s="39"/>
      <c r="P20" s="39"/>
      <c r="Q20" s="39"/>
      <c r="R20" s="39"/>
    </row>
    <row r="21" spans="1:18" s="37" customFormat="1" ht="18.75">
      <c r="A21" s="36"/>
      <c r="B21" s="39">
        <v>507000</v>
      </c>
      <c r="C21" s="41"/>
      <c r="D21" s="39"/>
      <c r="E21" s="39"/>
      <c r="F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s="37" customFormat="1" ht="18.75">
      <c r="A22" s="36"/>
      <c r="B22" s="39">
        <v>499000</v>
      </c>
      <c r="C22" s="41"/>
      <c r="D22" s="39"/>
      <c r="E22" s="39"/>
      <c r="F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s="37" customFormat="1" ht="18.75">
      <c r="A23" s="38">
        <v>2014</v>
      </c>
      <c r="B23" s="39">
        <v>491000</v>
      </c>
      <c r="C23" s="41"/>
      <c r="E23" s="39"/>
      <c r="F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s="37" customFormat="1" ht="18.75">
      <c r="A24" s="36"/>
      <c r="B24" s="39">
        <v>491000</v>
      </c>
      <c r="C24" s="41"/>
      <c r="D24" s="39"/>
      <c r="E24" s="39"/>
      <c r="F24" s="39"/>
      <c r="K24" s="39"/>
      <c r="L24" s="39"/>
      <c r="M24" s="39"/>
      <c r="N24" s="39"/>
      <c r="O24" s="39"/>
      <c r="P24" s="39"/>
      <c r="Q24" s="39"/>
      <c r="R24" s="39"/>
    </row>
    <row r="25" spans="1:18" s="37" customFormat="1" ht="18.75">
      <c r="A25" s="36"/>
      <c r="B25" s="39">
        <v>498000</v>
      </c>
      <c r="C25" s="41"/>
      <c r="D25" s="39"/>
      <c r="E25" s="39"/>
      <c r="F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s="37" customFormat="1" ht="18.75">
      <c r="A26" s="36"/>
      <c r="B26" s="39">
        <v>491000</v>
      </c>
      <c r="C26" s="41"/>
      <c r="D26" s="39"/>
      <c r="E26" s="39"/>
      <c r="F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s="37" customFormat="1" ht="18.75">
      <c r="A27" s="38">
        <v>2015</v>
      </c>
      <c r="B27" s="39">
        <v>490000</v>
      </c>
      <c r="C27" s="41"/>
      <c r="E27" s="39"/>
      <c r="F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s="37" customFormat="1" ht="18.75">
      <c r="A28" s="36"/>
      <c r="B28" s="39">
        <v>489000</v>
      </c>
      <c r="C28" s="41"/>
      <c r="D28" s="39"/>
      <c r="E28" s="39"/>
      <c r="F28" s="39"/>
      <c r="K28" s="39"/>
      <c r="L28" s="39"/>
      <c r="M28" s="39"/>
      <c r="N28" s="39"/>
      <c r="O28" s="39"/>
      <c r="P28" s="39"/>
      <c r="Q28" s="39"/>
      <c r="R28" s="39"/>
    </row>
    <row r="29" spans="1:18" s="37" customFormat="1" ht="18.75">
      <c r="A29" s="36"/>
      <c r="B29" s="39">
        <v>476000</v>
      </c>
      <c r="C29" s="41"/>
      <c r="D29" s="39"/>
      <c r="E29" s="39"/>
      <c r="F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s="37" customFormat="1" ht="18.75">
      <c r="A30" s="36"/>
      <c r="B30" s="42">
        <v>459000</v>
      </c>
      <c r="C30" s="41"/>
      <c r="D30" s="39"/>
      <c r="E30" s="39"/>
      <c r="F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s="37" customFormat="1" ht="18.75">
      <c r="A31" s="38">
        <v>2016</v>
      </c>
      <c r="B31" s="42">
        <v>458000</v>
      </c>
      <c r="C31" s="41"/>
      <c r="D31" s="43"/>
      <c r="E31" s="39"/>
      <c r="F31" s="39"/>
      <c r="J31" s="39"/>
      <c r="K31" s="39"/>
      <c r="L31" s="39"/>
      <c r="M31" s="39"/>
      <c r="N31" s="39"/>
      <c r="O31" s="39"/>
      <c r="P31" s="39"/>
      <c r="R31" s="39"/>
    </row>
    <row r="32" spans="1:18" s="37" customFormat="1" ht="18.75">
      <c r="A32" s="36"/>
      <c r="B32" s="42">
        <v>458000</v>
      </c>
      <c r="J32" s="39"/>
      <c r="K32" s="39"/>
      <c r="L32" s="39"/>
      <c r="M32" s="39"/>
      <c r="N32" s="39"/>
      <c r="P32" s="39"/>
      <c r="R32" s="39"/>
    </row>
    <row r="33" spans="1:2" s="37" customFormat="1" ht="18.75">
      <c r="A33" s="44"/>
      <c r="B33" s="42">
        <v>460000</v>
      </c>
    </row>
    <row r="34" spans="1:2" s="37" customFormat="1" ht="18.75">
      <c r="A34" s="44"/>
      <c r="B34" s="42"/>
    </row>
    <row r="35" spans="1:2" s="37" customFormat="1" ht="18">
      <c r="A35" s="36" t="s">
        <v>87</v>
      </c>
    </row>
    <row r="36" spans="1:2" s="37" customFormat="1" ht="18">
      <c r="A36" s="36"/>
    </row>
    <row r="37" spans="1:2" s="37" customFormat="1" ht="18">
      <c r="A37" s="36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78" zoomScaleNormal="78" workbookViewId="0">
      <pane xSplit="2" ySplit="3" topLeftCell="L6" activePane="bottomRight" state="frozen"/>
      <selection pane="topRight" activeCell="C1" sqref="C1"/>
      <selection pane="bottomLeft" activeCell="A4" sqref="A4"/>
      <selection pane="bottomRight"/>
    </sheetView>
  </sheetViews>
  <sheetFormatPr defaultRowHeight="15"/>
  <cols>
    <col min="1" max="1" width="9.140625" style="85"/>
    <col min="2" max="8" width="9.140625" style="79"/>
    <col min="9" max="9" width="9.140625" style="85"/>
    <col min="10" max="14" width="9.140625" style="79"/>
    <col min="15" max="15" width="9.140625" style="85"/>
    <col min="16" max="16384" width="9.140625" style="79"/>
  </cols>
  <sheetData>
    <row r="1" spans="1:19" ht="26.25">
      <c r="A1" s="1" t="s">
        <v>279</v>
      </c>
      <c r="B1" s="78"/>
      <c r="I1" s="77"/>
      <c r="J1" s="78"/>
      <c r="O1" s="77"/>
      <c r="P1" s="78"/>
    </row>
    <row r="2" spans="1:19">
      <c r="A2" s="77"/>
      <c r="B2" s="78"/>
      <c r="C2" s="79" t="s">
        <v>267</v>
      </c>
      <c r="I2" s="77"/>
      <c r="J2" s="78"/>
      <c r="K2" s="79" t="s">
        <v>268</v>
      </c>
      <c r="O2" s="77"/>
      <c r="P2" s="78"/>
      <c r="Q2" s="79" t="s">
        <v>269</v>
      </c>
    </row>
    <row r="3" spans="1:19">
      <c r="A3" s="79"/>
      <c r="B3" s="78"/>
      <c r="C3" s="78" t="s">
        <v>270</v>
      </c>
      <c r="D3" s="78" t="s">
        <v>271</v>
      </c>
      <c r="E3" s="78" t="s">
        <v>272</v>
      </c>
      <c r="F3" s="78" t="s">
        <v>273</v>
      </c>
      <c r="G3" s="78"/>
      <c r="I3" s="79"/>
      <c r="J3" s="78"/>
      <c r="K3" s="79" t="s">
        <v>270</v>
      </c>
      <c r="L3" s="79" t="s">
        <v>271</v>
      </c>
      <c r="M3" s="79" t="s">
        <v>274</v>
      </c>
      <c r="O3" s="79"/>
      <c r="P3" s="78"/>
      <c r="Q3" s="79" t="s">
        <v>270</v>
      </c>
      <c r="R3" s="79" t="s">
        <v>271</v>
      </c>
      <c r="S3" s="79" t="s">
        <v>274</v>
      </c>
    </row>
    <row r="4" spans="1:19">
      <c r="A4" s="79">
        <v>2010</v>
      </c>
      <c r="B4" s="78" t="s">
        <v>275</v>
      </c>
      <c r="C4" s="78">
        <v>145.40773618399999</v>
      </c>
      <c r="D4" s="78">
        <v>143.00352757799999</v>
      </c>
      <c r="E4" s="80">
        <v>0.70299999999999996</v>
      </c>
      <c r="F4" s="81">
        <v>7.4258000000000006</v>
      </c>
      <c r="G4" s="78"/>
      <c r="I4" s="79">
        <v>2010</v>
      </c>
      <c r="J4" s="78" t="s">
        <v>275</v>
      </c>
      <c r="K4" s="82">
        <f>C4/$E4</f>
        <v>206.83888504125179</v>
      </c>
      <c r="L4" s="82">
        <f>D4/$E4</f>
        <v>203.41895814793742</v>
      </c>
      <c r="M4" s="82">
        <f>K4-L4</f>
        <v>3.4199268933143685</v>
      </c>
      <c r="O4" s="79">
        <v>2010</v>
      </c>
      <c r="P4" s="78" t="s">
        <v>275</v>
      </c>
      <c r="Q4" s="78">
        <f>C4/$F4</f>
        <v>19.581423709768639</v>
      </c>
      <c r="R4" s="78">
        <f>D4/$F4</f>
        <v>19.257659454604216</v>
      </c>
      <c r="S4" s="82">
        <f>Q4-R4</f>
        <v>0.32376425516442353</v>
      </c>
    </row>
    <row r="5" spans="1:19">
      <c r="A5" s="79"/>
      <c r="B5" s="78" t="s">
        <v>276</v>
      </c>
      <c r="C5" s="78">
        <v>162.65571520500001</v>
      </c>
      <c r="D5" s="78">
        <v>147.557262288</v>
      </c>
      <c r="E5" s="80">
        <v>0.70599999999999996</v>
      </c>
      <c r="F5" s="81">
        <v>7.6473000000000004</v>
      </c>
      <c r="G5" s="78"/>
      <c r="I5" s="79"/>
      <c r="J5" s="78" t="s">
        <v>276</v>
      </c>
      <c r="K5" s="82">
        <f t="shared" ref="K5:L31" si="0">C5/$E5</f>
        <v>230.39053145184138</v>
      </c>
      <c r="L5" s="82">
        <f t="shared" si="0"/>
        <v>209.00462080453261</v>
      </c>
      <c r="M5" s="82">
        <f t="shared" ref="M5:M31" si="1">K5-L5</f>
        <v>21.385910647308776</v>
      </c>
      <c r="O5" s="79"/>
      <c r="P5" s="78" t="s">
        <v>276</v>
      </c>
      <c r="Q5" s="78">
        <f t="shared" ref="Q5:R31" si="2">C5/$F5</f>
        <v>21.269691944215605</v>
      </c>
      <c r="R5" s="78">
        <f t="shared" si="2"/>
        <v>19.295341138441017</v>
      </c>
      <c r="S5" s="82">
        <f t="shared" ref="S5:S31" si="3">Q5-R5</f>
        <v>1.9743508057745878</v>
      </c>
    </row>
    <row r="6" spans="1:19">
      <c r="A6" s="79"/>
      <c r="B6" s="78" t="s">
        <v>277</v>
      </c>
      <c r="C6" s="78">
        <v>176.10302087900001</v>
      </c>
      <c r="D6" s="78">
        <v>161.93745213700001</v>
      </c>
      <c r="E6" s="80">
        <v>0.71099999999999997</v>
      </c>
      <c r="F6" s="81">
        <v>7.1388999999999996</v>
      </c>
      <c r="G6" s="78"/>
      <c r="I6" s="79"/>
      <c r="J6" s="78" t="s">
        <v>277</v>
      </c>
      <c r="K6" s="82">
        <f t="shared" si="0"/>
        <v>247.68357366947964</v>
      </c>
      <c r="L6" s="82">
        <f t="shared" si="0"/>
        <v>227.76012958790437</v>
      </c>
      <c r="M6" s="82">
        <f t="shared" si="1"/>
        <v>19.923444081575269</v>
      </c>
      <c r="O6" s="79"/>
      <c r="P6" s="78" t="s">
        <v>277</v>
      </c>
      <c r="Q6" s="78">
        <f t="shared" si="2"/>
        <v>24.668089044390594</v>
      </c>
      <c r="R6" s="78">
        <f t="shared" si="2"/>
        <v>22.683810129992018</v>
      </c>
      <c r="S6" s="82">
        <f t="shared" si="3"/>
        <v>1.9842789143985762</v>
      </c>
    </row>
    <row r="7" spans="1:19">
      <c r="A7" s="79"/>
      <c r="B7" s="78" t="s">
        <v>278</v>
      </c>
      <c r="C7" s="78">
        <v>182.21626938399999</v>
      </c>
      <c r="D7" s="78">
        <v>153.75098240099999</v>
      </c>
      <c r="E7" s="80">
        <v>0.71499999999999997</v>
      </c>
      <c r="F7" s="81">
        <v>6.8294000000000006</v>
      </c>
      <c r="G7" s="78"/>
      <c r="I7" s="79"/>
      <c r="J7" s="78" t="s">
        <v>278</v>
      </c>
      <c r="K7" s="82">
        <f t="shared" si="0"/>
        <v>254.84792920839161</v>
      </c>
      <c r="L7" s="82">
        <f t="shared" si="0"/>
        <v>215.0363390223776</v>
      </c>
      <c r="M7" s="82">
        <f t="shared" si="1"/>
        <v>39.811590186014001</v>
      </c>
      <c r="O7" s="79"/>
      <c r="P7" s="78" t="s">
        <v>278</v>
      </c>
      <c r="Q7" s="78">
        <f t="shared" si="2"/>
        <v>26.681153451840569</v>
      </c>
      <c r="R7" s="78">
        <f t="shared" si="2"/>
        <v>22.513102527454823</v>
      </c>
      <c r="S7" s="82">
        <f t="shared" si="3"/>
        <v>4.1680509243857458</v>
      </c>
    </row>
    <row r="8" spans="1:19">
      <c r="A8" s="79">
        <v>2011</v>
      </c>
      <c r="B8" s="78" t="s">
        <v>275</v>
      </c>
      <c r="C8" s="78">
        <v>175.01365031700001</v>
      </c>
      <c r="D8" s="78">
        <v>165.752846132</v>
      </c>
      <c r="E8" s="80">
        <v>0.73199999999999998</v>
      </c>
      <c r="F8" s="81">
        <v>6.9085999999999999</v>
      </c>
      <c r="G8" s="78"/>
      <c r="I8" s="79">
        <v>2011</v>
      </c>
      <c r="J8" s="78" t="s">
        <v>275</v>
      </c>
      <c r="K8" s="82">
        <f t="shared" si="0"/>
        <v>239.08968622540985</v>
      </c>
      <c r="L8" s="82">
        <f t="shared" si="0"/>
        <v>226.43831438797815</v>
      </c>
      <c r="M8" s="82">
        <f t="shared" si="1"/>
        <v>12.651371837431697</v>
      </c>
      <c r="O8" s="79">
        <v>2011</v>
      </c>
      <c r="P8" s="78" t="s">
        <v>275</v>
      </c>
      <c r="Q8" s="78">
        <f t="shared" si="2"/>
        <v>25.33272302883363</v>
      </c>
      <c r="R8" s="78">
        <f t="shared" si="2"/>
        <v>23.992248231479607</v>
      </c>
      <c r="S8" s="82">
        <f t="shared" si="3"/>
        <v>1.3404747973540232</v>
      </c>
    </row>
    <row r="9" spans="1:19">
      <c r="A9" s="79"/>
      <c r="B9" s="78" t="s">
        <v>276</v>
      </c>
      <c r="C9" s="78">
        <v>189.431568935</v>
      </c>
      <c r="D9" s="78">
        <v>172.43453034300001</v>
      </c>
      <c r="E9" s="80">
        <v>0.74099999999999999</v>
      </c>
      <c r="F9" s="81">
        <v>6.7874999999999996</v>
      </c>
      <c r="G9" s="78"/>
      <c r="I9" s="79"/>
      <c r="J9" s="78" t="s">
        <v>276</v>
      </c>
      <c r="K9" s="82">
        <f t="shared" si="0"/>
        <v>255.64314296221323</v>
      </c>
      <c r="L9" s="82">
        <f t="shared" si="0"/>
        <v>232.70516915384616</v>
      </c>
      <c r="M9" s="82">
        <f t="shared" si="1"/>
        <v>22.937973808367076</v>
      </c>
      <c r="O9" s="79"/>
      <c r="P9" s="78" t="s">
        <v>276</v>
      </c>
      <c r="Q9" s="78">
        <f t="shared" si="2"/>
        <v>27.908886767587479</v>
      </c>
      <c r="R9" s="78">
        <f t="shared" si="2"/>
        <v>25.404719019226523</v>
      </c>
      <c r="S9" s="82">
        <f t="shared" si="3"/>
        <v>2.5041677483609561</v>
      </c>
    </row>
    <row r="10" spans="1:19">
      <c r="A10" s="79"/>
      <c r="B10" s="78" t="s">
        <v>277</v>
      </c>
      <c r="C10" s="78">
        <v>209.35068081200001</v>
      </c>
      <c r="D10" s="78">
        <v>196.208733556</v>
      </c>
      <c r="E10" s="80">
        <v>0.752</v>
      </c>
      <c r="F10" s="83">
        <v>7.5213999999999999</v>
      </c>
      <c r="G10" s="78"/>
      <c r="I10" s="79"/>
      <c r="J10" s="78" t="s">
        <v>277</v>
      </c>
      <c r="K10" s="82">
        <f t="shared" si="0"/>
        <v>278.39186278191488</v>
      </c>
      <c r="L10" s="82">
        <f t="shared" si="0"/>
        <v>260.91586909042553</v>
      </c>
      <c r="M10" s="82">
        <f t="shared" si="1"/>
        <v>17.47599369148935</v>
      </c>
      <c r="O10" s="79"/>
      <c r="P10" s="78" t="s">
        <v>277</v>
      </c>
      <c r="Q10" s="78">
        <f t="shared" si="2"/>
        <v>27.834004415667298</v>
      </c>
      <c r="R10" s="78">
        <f t="shared" si="2"/>
        <v>26.086730336905365</v>
      </c>
      <c r="S10" s="82">
        <f t="shared" si="3"/>
        <v>1.747274078761933</v>
      </c>
    </row>
    <row r="11" spans="1:19">
      <c r="A11" s="79"/>
      <c r="B11" s="78" t="s">
        <v>278</v>
      </c>
      <c r="C11" s="78">
        <v>216.17532705599999</v>
      </c>
      <c r="D11" s="78">
        <v>211.88840289800001</v>
      </c>
      <c r="E11" s="80">
        <v>0.75900000000000001</v>
      </c>
      <c r="F11" s="83">
        <v>8.1745000000000001</v>
      </c>
      <c r="G11" s="78"/>
      <c r="I11" s="79"/>
      <c r="J11" s="78" t="s">
        <v>278</v>
      </c>
      <c r="K11" s="82">
        <f t="shared" si="0"/>
        <v>284.81597767588931</v>
      </c>
      <c r="L11" s="82">
        <f t="shared" si="0"/>
        <v>279.16785625559947</v>
      </c>
      <c r="M11" s="82">
        <f t="shared" si="1"/>
        <v>5.64812142028984</v>
      </c>
      <c r="O11" s="79"/>
      <c r="P11" s="78" t="s">
        <v>278</v>
      </c>
      <c r="Q11" s="78">
        <f t="shared" si="2"/>
        <v>26.445082519542478</v>
      </c>
      <c r="R11" s="78">
        <f t="shared" si="2"/>
        <v>25.92065605211328</v>
      </c>
      <c r="S11" s="82">
        <f t="shared" si="3"/>
        <v>0.52442646742919763</v>
      </c>
    </row>
    <row r="12" spans="1:19">
      <c r="A12" s="79">
        <v>2012</v>
      </c>
      <c r="B12" s="78" t="s">
        <v>275</v>
      </c>
      <c r="C12" s="78">
        <v>195.377650389</v>
      </c>
      <c r="D12" s="78">
        <v>202.79948970000001</v>
      </c>
      <c r="E12" s="80">
        <v>0.77599999999999991</v>
      </c>
      <c r="F12" s="83">
        <v>7.5998000000000001</v>
      </c>
      <c r="G12" s="78"/>
      <c r="I12" s="79">
        <v>2012</v>
      </c>
      <c r="J12" s="78" t="s">
        <v>275</v>
      </c>
      <c r="K12" s="82">
        <f t="shared" si="0"/>
        <v>251.77532266623714</v>
      </c>
      <c r="L12" s="82">
        <f t="shared" si="0"/>
        <v>261.33954858247427</v>
      </c>
      <c r="M12" s="82">
        <f t="shared" si="1"/>
        <v>-9.5642259162371204</v>
      </c>
      <c r="O12" s="79">
        <v>2012</v>
      </c>
      <c r="P12" s="78" t="s">
        <v>275</v>
      </c>
      <c r="Q12" s="78">
        <f t="shared" si="2"/>
        <v>25.708262110713438</v>
      </c>
      <c r="R12" s="78">
        <f t="shared" si="2"/>
        <v>26.684845614358274</v>
      </c>
      <c r="S12" s="82">
        <f t="shared" si="3"/>
        <v>-0.97658350364483582</v>
      </c>
    </row>
    <row r="13" spans="1:19">
      <c r="A13" s="79"/>
      <c r="B13" s="78" t="s">
        <v>276</v>
      </c>
      <c r="C13" s="78">
        <v>202.06001332899999</v>
      </c>
      <c r="D13" s="78">
        <v>206.91097634400001</v>
      </c>
      <c r="E13" s="80">
        <v>0.78200000000000003</v>
      </c>
      <c r="F13" s="83">
        <v>8.3962000000000003</v>
      </c>
      <c r="G13" s="78"/>
      <c r="I13" s="79"/>
      <c r="J13" s="78" t="s">
        <v>276</v>
      </c>
      <c r="K13" s="82">
        <f t="shared" si="0"/>
        <v>258.38876384782606</v>
      </c>
      <c r="L13" s="82">
        <f t="shared" si="0"/>
        <v>264.59204136061379</v>
      </c>
      <c r="M13" s="82">
        <f t="shared" si="1"/>
        <v>-6.2032775127877358</v>
      </c>
      <c r="O13" s="79"/>
      <c r="P13" s="78" t="s">
        <v>276</v>
      </c>
      <c r="Q13" s="78">
        <f t="shared" si="2"/>
        <v>24.065650333365092</v>
      </c>
      <c r="R13" s="78">
        <f t="shared" si="2"/>
        <v>24.643407296634191</v>
      </c>
      <c r="S13" s="82">
        <f t="shared" si="3"/>
        <v>-0.57775696326909909</v>
      </c>
    </row>
    <row r="14" spans="1:19">
      <c r="A14" s="79"/>
      <c r="B14" s="78" t="s">
        <v>277</v>
      </c>
      <c r="C14" s="78">
        <v>206.53293249800001</v>
      </c>
      <c r="D14" s="78">
        <v>220.524975415</v>
      </c>
      <c r="E14" s="80">
        <v>0.79299999999999993</v>
      </c>
      <c r="F14" s="83">
        <v>8.2783999999999995</v>
      </c>
      <c r="G14" s="78"/>
      <c r="I14" s="79"/>
      <c r="J14" s="78" t="s">
        <v>277</v>
      </c>
      <c r="K14" s="82">
        <f t="shared" si="0"/>
        <v>260.44505989659524</v>
      </c>
      <c r="L14" s="82">
        <f t="shared" si="0"/>
        <v>278.0895024148802</v>
      </c>
      <c r="M14" s="82">
        <f t="shared" si="1"/>
        <v>-17.644442518284961</v>
      </c>
      <c r="O14" s="79"/>
      <c r="P14" s="78" t="s">
        <v>277</v>
      </c>
      <c r="Q14" s="78">
        <f t="shared" si="2"/>
        <v>24.948411830546966</v>
      </c>
      <c r="R14" s="78">
        <f t="shared" si="2"/>
        <v>26.638598692380171</v>
      </c>
      <c r="S14" s="82">
        <f t="shared" si="3"/>
        <v>-1.6901868618332045</v>
      </c>
    </row>
    <row r="15" spans="1:19">
      <c r="A15" s="79"/>
      <c r="B15" s="78" t="s">
        <v>278</v>
      </c>
      <c r="C15" s="78">
        <v>213.019235829</v>
      </c>
      <c r="D15" s="78">
        <v>224.755137709</v>
      </c>
      <c r="E15" s="80">
        <v>0.80200000000000005</v>
      </c>
      <c r="F15" s="83">
        <v>8.6385000000000005</v>
      </c>
      <c r="G15" s="78"/>
      <c r="I15" s="79"/>
      <c r="J15" s="78" t="s">
        <v>278</v>
      </c>
      <c r="K15" s="82">
        <f t="shared" si="0"/>
        <v>265.6100197369077</v>
      </c>
      <c r="L15" s="82">
        <f t="shared" si="0"/>
        <v>280.24331385162094</v>
      </c>
      <c r="M15" s="82">
        <f t="shared" si="1"/>
        <v>-14.633294114713237</v>
      </c>
      <c r="O15" s="79"/>
      <c r="P15" s="78" t="s">
        <v>278</v>
      </c>
      <c r="Q15" s="78">
        <f t="shared" si="2"/>
        <v>24.659285272790413</v>
      </c>
      <c r="R15" s="78">
        <f t="shared" si="2"/>
        <v>26.017843110377957</v>
      </c>
      <c r="S15" s="82">
        <f t="shared" si="3"/>
        <v>-1.3585578375875436</v>
      </c>
    </row>
    <row r="16" spans="1:19">
      <c r="A16" s="79">
        <v>2013</v>
      </c>
      <c r="B16" s="78" t="s">
        <v>275</v>
      </c>
      <c r="C16" s="78">
        <v>206.75939007700001</v>
      </c>
      <c r="D16" s="78">
        <v>228.20998595200001</v>
      </c>
      <c r="E16" s="80">
        <v>0.82200000000000006</v>
      </c>
      <c r="F16" s="83">
        <v>9.1746999999999996</v>
      </c>
      <c r="G16" s="78"/>
      <c r="I16" s="79">
        <v>2013</v>
      </c>
      <c r="J16" s="78" t="s">
        <v>275</v>
      </c>
      <c r="K16" s="82">
        <f t="shared" si="0"/>
        <v>251.53210471654501</v>
      </c>
      <c r="L16" s="82">
        <f t="shared" si="0"/>
        <v>277.62772013625306</v>
      </c>
      <c r="M16" s="82">
        <f t="shared" si="1"/>
        <v>-26.095615419708054</v>
      </c>
      <c r="O16" s="79">
        <v>2013</v>
      </c>
      <c r="P16" s="78" t="s">
        <v>275</v>
      </c>
      <c r="Q16" s="78">
        <f t="shared" si="2"/>
        <v>22.535820253196292</v>
      </c>
      <c r="R16" s="78">
        <f t="shared" si="2"/>
        <v>24.873836305492279</v>
      </c>
      <c r="S16" s="82">
        <f t="shared" si="3"/>
        <v>-2.3380160522959876</v>
      </c>
    </row>
    <row r="17" spans="1:19">
      <c r="A17" s="79"/>
      <c r="B17" s="78" t="s">
        <v>276</v>
      </c>
      <c r="C17" s="78">
        <v>228.54505407400001</v>
      </c>
      <c r="D17" s="78">
        <v>242.35439527700001</v>
      </c>
      <c r="E17" s="80">
        <v>0.82499999999999996</v>
      </c>
      <c r="F17" s="83">
        <v>10.030700000000001</v>
      </c>
      <c r="G17" s="78"/>
      <c r="I17" s="79"/>
      <c r="J17" s="78" t="s">
        <v>276</v>
      </c>
      <c r="K17" s="82">
        <f t="shared" si="0"/>
        <v>277.02430796848489</v>
      </c>
      <c r="L17" s="82">
        <f t="shared" si="0"/>
        <v>293.76290336606064</v>
      </c>
      <c r="M17" s="82">
        <f t="shared" si="1"/>
        <v>-16.73859539757575</v>
      </c>
      <c r="O17" s="79"/>
      <c r="P17" s="78" t="s">
        <v>276</v>
      </c>
      <c r="Q17" s="78">
        <f t="shared" si="2"/>
        <v>22.784556817968834</v>
      </c>
      <c r="R17" s="78">
        <f t="shared" si="2"/>
        <v>24.161264445851234</v>
      </c>
      <c r="S17" s="82">
        <f t="shared" si="3"/>
        <v>-1.3767076278824</v>
      </c>
    </row>
    <row r="18" spans="1:19">
      <c r="A18" s="79"/>
      <c r="B18" s="78" t="s">
        <v>277</v>
      </c>
      <c r="C18" s="78">
        <v>244.98312575400001</v>
      </c>
      <c r="D18" s="78">
        <v>272.20158035600002</v>
      </c>
      <c r="E18" s="80">
        <v>0.84</v>
      </c>
      <c r="F18" s="83">
        <v>9.9829999999999988</v>
      </c>
      <c r="G18" s="78"/>
      <c r="I18" s="79"/>
      <c r="J18" s="78" t="s">
        <v>277</v>
      </c>
      <c r="K18" s="82">
        <f t="shared" si="0"/>
        <v>291.64657827857144</v>
      </c>
      <c r="L18" s="82">
        <f t="shared" si="0"/>
        <v>324.04950042380955</v>
      </c>
      <c r="M18" s="82">
        <f t="shared" si="1"/>
        <v>-32.402922145238108</v>
      </c>
      <c r="O18" s="79"/>
      <c r="P18" s="78" t="s">
        <v>277</v>
      </c>
      <c r="Q18" s="78">
        <f t="shared" si="2"/>
        <v>24.540030627466699</v>
      </c>
      <c r="R18" s="78">
        <f t="shared" si="2"/>
        <v>27.266511104477619</v>
      </c>
      <c r="S18" s="82">
        <f t="shared" si="3"/>
        <v>-2.7264804770109201</v>
      </c>
    </row>
    <row r="19" spans="1:19">
      <c r="A19" s="79"/>
      <c r="B19" s="78" t="s">
        <v>278</v>
      </c>
      <c r="C19" s="78">
        <v>248.69065983199999</v>
      </c>
      <c r="D19" s="78">
        <v>255.29053665000001</v>
      </c>
      <c r="E19" s="80">
        <v>0.84499999999999997</v>
      </c>
      <c r="F19" s="83">
        <v>10.3675</v>
      </c>
      <c r="G19" s="78"/>
      <c r="I19" s="79"/>
      <c r="J19" s="78" t="s">
        <v>278</v>
      </c>
      <c r="K19" s="82">
        <f t="shared" si="0"/>
        <v>294.3084731739645</v>
      </c>
      <c r="L19" s="82">
        <f t="shared" si="0"/>
        <v>302.11897828402368</v>
      </c>
      <c r="M19" s="82">
        <f t="shared" si="1"/>
        <v>-7.8105051100591822</v>
      </c>
      <c r="O19" s="79"/>
      <c r="P19" s="78" t="s">
        <v>278</v>
      </c>
      <c r="Q19" s="78">
        <f t="shared" si="2"/>
        <v>23.987524459319989</v>
      </c>
      <c r="R19" s="78">
        <f t="shared" si="2"/>
        <v>24.624117352302871</v>
      </c>
      <c r="S19" s="82">
        <f t="shared" si="3"/>
        <v>-0.63659289298288257</v>
      </c>
    </row>
    <row r="20" spans="1:19">
      <c r="A20" s="79">
        <v>2014</v>
      </c>
      <c r="B20" s="78" t="s">
        <v>275</v>
      </c>
      <c r="C20" s="78">
        <v>244.19434168800001</v>
      </c>
      <c r="D20" s="78">
        <v>268.01151001800002</v>
      </c>
      <c r="E20" s="80">
        <v>0.872</v>
      </c>
      <c r="F20" s="83">
        <v>10.7468</v>
      </c>
      <c r="G20" s="78"/>
      <c r="I20" s="79">
        <v>2014</v>
      </c>
      <c r="J20" s="78" t="s">
        <v>275</v>
      </c>
      <c r="K20" s="82">
        <f t="shared" si="0"/>
        <v>280.03938266972477</v>
      </c>
      <c r="L20" s="82">
        <f t="shared" si="0"/>
        <v>307.35264910321104</v>
      </c>
      <c r="M20" s="82">
        <f t="shared" si="1"/>
        <v>-27.313266433486262</v>
      </c>
      <c r="O20" s="79">
        <v>2014</v>
      </c>
      <c r="P20" s="78" t="s">
        <v>275</v>
      </c>
      <c r="Q20" s="78">
        <f t="shared" si="2"/>
        <v>22.722516627088993</v>
      </c>
      <c r="R20" s="78">
        <f t="shared" si="2"/>
        <v>24.938726878512675</v>
      </c>
      <c r="S20" s="82">
        <f t="shared" si="3"/>
        <v>-2.2162102514236821</v>
      </c>
    </row>
    <row r="21" spans="1:19">
      <c r="A21" s="79"/>
      <c r="B21" s="78" t="s">
        <v>276</v>
      </c>
      <c r="C21" s="78">
        <v>238.01486905199999</v>
      </c>
      <c r="D21" s="78">
        <v>255.503958858</v>
      </c>
      <c r="E21" s="80">
        <v>0.88</v>
      </c>
      <c r="F21" s="83">
        <v>10.675799999999999</v>
      </c>
      <c r="G21" s="78"/>
      <c r="I21" s="79"/>
      <c r="J21" s="78" t="s">
        <v>276</v>
      </c>
      <c r="K21" s="82">
        <f t="shared" si="0"/>
        <v>270.47144210454547</v>
      </c>
      <c r="L21" s="82">
        <f t="shared" si="0"/>
        <v>290.34540779318183</v>
      </c>
      <c r="M21" s="82">
        <f t="shared" si="1"/>
        <v>-19.87396568863636</v>
      </c>
      <c r="O21" s="79"/>
      <c r="P21" s="78" t="s">
        <v>276</v>
      </c>
      <c r="Q21" s="78">
        <f t="shared" si="2"/>
        <v>22.294804047659195</v>
      </c>
      <c r="R21" s="78">
        <f t="shared" si="2"/>
        <v>23.933003508683193</v>
      </c>
      <c r="S21" s="82">
        <f t="shared" si="3"/>
        <v>-1.6381994610239978</v>
      </c>
    </row>
    <row r="22" spans="1:19">
      <c r="A22" s="79"/>
      <c r="B22" s="78" t="s">
        <v>277</v>
      </c>
      <c r="C22" s="78">
        <v>257.00573444700001</v>
      </c>
      <c r="D22" s="78">
        <v>279.68874894499999</v>
      </c>
      <c r="E22" s="80">
        <v>0.89</v>
      </c>
      <c r="F22" s="83">
        <v>10.952999999999999</v>
      </c>
      <c r="G22" s="78"/>
      <c r="I22" s="79"/>
      <c r="J22" s="78" t="s">
        <v>277</v>
      </c>
      <c r="K22" s="82">
        <f t="shared" si="0"/>
        <v>288.77048814269665</v>
      </c>
      <c r="L22" s="82">
        <f t="shared" si="0"/>
        <v>314.25702128651682</v>
      </c>
      <c r="M22" s="82">
        <f t="shared" si="1"/>
        <v>-25.486533143820168</v>
      </c>
      <c r="O22" s="79"/>
      <c r="P22" s="78" t="s">
        <v>277</v>
      </c>
      <c r="Q22" s="78">
        <f t="shared" si="2"/>
        <v>23.464414721720079</v>
      </c>
      <c r="R22" s="78">
        <f t="shared" si="2"/>
        <v>25.535355514014427</v>
      </c>
      <c r="S22" s="82">
        <f t="shared" si="3"/>
        <v>-2.0709407922943477</v>
      </c>
    </row>
    <row r="23" spans="1:19">
      <c r="A23" s="79"/>
      <c r="B23" s="78" t="s">
        <v>278</v>
      </c>
      <c r="C23" s="78">
        <v>261.523623499</v>
      </c>
      <c r="D23" s="78">
        <v>280.22392845299998</v>
      </c>
      <c r="E23" s="80">
        <v>0.89</v>
      </c>
      <c r="F23" s="83">
        <v>11.461300000000001</v>
      </c>
      <c r="G23" s="78"/>
      <c r="I23" s="79"/>
      <c r="J23" s="78" t="s">
        <v>278</v>
      </c>
      <c r="K23" s="82">
        <f t="shared" si="0"/>
        <v>293.84676797640446</v>
      </c>
      <c r="L23" s="82">
        <f t="shared" si="0"/>
        <v>314.85834657640447</v>
      </c>
      <c r="M23" s="82">
        <f t="shared" si="1"/>
        <v>-21.011578600000007</v>
      </c>
      <c r="O23" s="79"/>
      <c r="P23" s="78" t="s">
        <v>278</v>
      </c>
      <c r="Q23" s="78">
        <f t="shared" si="2"/>
        <v>22.817972088593788</v>
      </c>
      <c r="R23" s="78">
        <f t="shared" si="2"/>
        <v>24.449576265606865</v>
      </c>
      <c r="S23" s="82">
        <f t="shared" si="3"/>
        <v>-1.6316041770130774</v>
      </c>
    </row>
    <row r="24" spans="1:19">
      <c r="A24" s="79">
        <v>2015</v>
      </c>
      <c r="B24" s="78" t="s">
        <v>275</v>
      </c>
      <c r="C24" s="78">
        <v>237.81184948200001</v>
      </c>
      <c r="D24" s="78">
        <v>267.35585756500001</v>
      </c>
      <c r="E24" s="80">
        <v>0.90700000000000003</v>
      </c>
      <c r="F24" s="83">
        <v>12.064400000000001</v>
      </c>
      <c r="G24" s="78"/>
      <c r="I24" s="79">
        <v>2015</v>
      </c>
      <c r="J24" s="78" t="s">
        <v>275</v>
      </c>
      <c r="K24" s="82">
        <f t="shared" si="0"/>
        <v>262.19608542668135</v>
      </c>
      <c r="L24" s="82">
        <f t="shared" si="0"/>
        <v>294.76941297133408</v>
      </c>
      <c r="M24" s="82">
        <f t="shared" si="1"/>
        <v>-32.573327544652727</v>
      </c>
      <c r="O24" s="79">
        <v>2015</v>
      </c>
      <c r="P24" s="78" t="s">
        <v>275</v>
      </c>
      <c r="Q24" s="78">
        <f t="shared" si="2"/>
        <v>19.711867103378534</v>
      </c>
      <c r="R24" s="78">
        <f t="shared" si="2"/>
        <v>22.160725569858425</v>
      </c>
      <c r="S24" s="82">
        <f t="shared" si="3"/>
        <v>-2.4488584664798907</v>
      </c>
    </row>
    <row r="25" spans="1:19">
      <c r="A25" s="79"/>
      <c r="B25" s="78" t="s">
        <v>276</v>
      </c>
      <c r="C25" s="78">
        <v>261.9259538</v>
      </c>
      <c r="D25" s="78">
        <v>255.201721889</v>
      </c>
      <c r="E25" s="80">
        <v>0.92099999999999993</v>
      </c>
      <c r="F25" s="83">
        <v>12.301600000000001</v>
      </c>
      <c r="G25" s="78"/>
      <c r="I25" s="79"/>
      <c r="J25" s="78" t="s">
        <v>276</v>
      </c>
      <c r="K25" s="82">
        <f t="shared" si="0"/>
        <v>284.39300086862107</v>
      </c>
      <c r="L25" s="82">
        <f t="shared" si="0"/>
        <v>277.09198902171556</v>
      </c>
      <c r="M25" s="82">
        <f t="shared" si="1"/>
        <v>7.3010118469055101</v>
      </c>
      <c r="O25" s="79"/>
      <c r="P25" s="78" t="s">
        <v>276</v>
      </c>
      <c r="Q25" s="78">
        <f t="shared" si="2"/>
        <v>21.2920232977824</v>
      </c>
      <c r="R25" s="78">
        <f t="shared" si="2"/>
        <v>20.745408880877282</v>
      </c>
      <c r="S25" s="82">
        <f t="shared" si="3"/>
        <v>0.54661441690511836</v>
      </c>
    </row>
    <row r="26" spans="1:19">
      <c r="A26" s="79"/>
      <c r="B26" s="78" t="s">
        <v>277</v>
      </c>
      <c r="C26" s="78">
        <v>270.44421414800001</v>
      </c>
      <c r="D26" s="78">
        <v>284.81671149300001</v>
      </c>
      <c r="E26" s="80">
        <v>0.93099999999999994</v>
      </c>
      <c r="F26" s="83">
        <v>13.610852380952384</v>
      </c>
      <c r="G26" s="78"/>
      <c r="I26" s="79"/>
      <c r="J26" s="78" t="s">
        <v>277</v>
      </c>
      <c r="K26" s="82">
        <f t="shared" si="0"/>
        <v>290.48787770998928</v>
      </c>
      <c r="L26" s="82">
        <f t="shared" si="0"/>
        <v>305.92557625456504</v>
      </c>
      <c r="M26" s="82">
        <f t="shared" si="1"/>
        <v>-15.437698544575767</v>
      </c>
      <c r="O26" s="79"/>
      <c r="P26" s="78" t="s">
        <v>277</v>
      </c>
      <c r="Q26" s="78">
        <f t="shared" si="2"/>
        <v>19.869748534373304</v>
      </c>
      <c r="R26" s="78">
        <f t="shared" si="2"/>
        <v>20.925707187272479</v>
      </c>
      <c r="S26" s="82">
        <f t="shared" si="3"/>
        <v>-1.0559586528991751</v>
      </c>
    </row>
    <row r="27" spans="1:19">
      <c r="A27" s="79"/>
      <c r="B27" s="78" t="s">
        <v>278</v>
      </c>
      <c r="C27" s="78">
        <v>265.606193056</v>
      </c>
      <c r="D27" s="78">
        <v>280.75487909899999</v>
      </c>
      <c r="E27" s="80">
        <v>0.93700000000000006</v>
      </c>
      <c r="F27" s="81">
        <v>15.06</v>
      </c>
      <c r="G27" s="78"/>
      <c r="I27" s="79"/>
      <c r="J27" s="78" t="s">
        <v>278</v>
      </c>
      <c r="K27" s="82">
        <f t="shared" si="0"/>
        <v>283.46445363500533</v>
      </c>
      <c r="L27" s="82">
        <f t="shared" si="0"/>
        <v>299.63167459871931</v>
      </c>
      <c r="M27" s="82">
        <f t="shared" si="1"/>
        <v>-16.167220963713987</v>
      </c>
      <c r="O27" s="79"/>
      <c r="P27" s="78" t="s">
        <v>278</v>
      </c>
      <c r="Q27" s="78">
        <f t="shared" si="2"/>
        <v>17.636533403452855</v>
      </c>
      <c r="R27" s="78">
        <f t="shared" si="2"/>
        <v>18.642422250929613</v>
      </c>
      <c r="S27" s="82">
        <f t="shared" si="3"/>
        <v>-1.0058888474767578</v>
      </c>
    </row>
    <row r="28" spans="1:19">
      <c r="A28" s="79">
        <v>2016</v>
      </c>
      <c r="B28" s="78" t="s">
        <v>275</v>
      </c>
      <c r="C28" s="78">
        <v>247.45325068500202</v>
      </c>
      <c r="D28" s="78">
        <v>273.00155839799999</v>
      </c>
      <c r="E28" s="80">
        <v>0.96400000000000008</v>
      </c>
      <c r="F28" s="83">
        <v>15.38</v>
      </c>
      <c r="G28" s="78"/>
      <c r="I28" s="79">
        <v>2016</v>
      </c>
      <c r="J28" s="78" t="s">
        <v>275</v>
      </c>
      <c r="K28" s="82">
        <f t="shared" si="0"/>
        <v>256.69424344917218</v>
      </c>
      <c r="L28" s="82">
        <f t="shared" si="0"/>
        <v>283.19663734232364</v>
      </c>
      <c r="M28" s="82">
        <f t="shared" si="1"/>
        <v>-26.502393893151464</v>
      </c>
      <c r="O28" s="79">
        <v>2016</v>
      </c>
      <c r="P28" s="78" t="s">
        <v>275</v>
      </c>
      <c r="Q28" s="78">
        <f t="shared" si="2"/>
        <v>16.089288080949416</v>
      </c>
      <c r="R28" s="78">
        <f t="shared" si="2"/>
        <v>17.750426423797137</v>
      </c>
      <c r="S28" s="82">
        <f t="shared" si="3"/>
        <v>-1.6611383428477211</v>
      </c>
    </row>
    <row r="29" spans="1:19">
      <c r="A29" s="79"/>
      <c r="B29" s="78" t="s">
        <v>276</v>
      </c>
      <c r="C29" s="78">
        <v>288.76070384322776</v>
      </c>
      <c r="D29" s="78">
        <v>270.959541925</v>
      </c>
      <c r="E29" s="80">
        <v>0.97900000000000009</v>
      </c>
      <c r="F29" s="83">
        <v>15.062438095238097</v>
      </c>
      <c r="G29" s="78"/>
      <c r="I29" s="79"/>
      <c r="J29" s="78" t="s">
        <v>276</v>
      </c>
      <c r="K29" s="82">
        <f t="shared" si="0"/>
        <v>294.95475367030411</v>
      </c>
      <c r="L29" s="82">
        <f t="shared" si="0"/>
        <v>276.77174864657809</v>
      </c>
      <c r="M29" s="82">
        <f t="shared" si="1"/>
        <v>18.183005023726025</v>
      </c>
      <c r="O29" s="79"/>
      <c r="P29" s="78" t="s">
        <v>276</v>
      </c>
      <c r="Q29" s="78">
        <f t="shared" si="2"/>
        <v>19.1709138996905</v>
      </c>
      <c r="R29" s="78">
        <f t="shared" si="2"/>
        <v>17.989089164168071</v>
      </c>
      <c r="S29" s="82">
        <f t="shared" si="3"/>
        <v>1.1818247355224294</v>
      </c>
    </row>
    <row r="30" spans="1:19">
      <c r="A30" s="79"/>
      <c r="B30" s="78" t="s">
        <v>277</v>
      </c>
      <c r="C30" s="78">
        <v>280.14813365268481</v>
      </c>
      <c r="D30" s="78">
        <v>281.08468372300001</v>
      </c>
      <c r="E30" s="80">
        <v>0.98799999999999999</v>
      </c>
      <c r="F30" s="84">
        <v>14.037000000000001</v>
      </c>
      <c r="G30" s="78"/>
      <c r="I30" s="79"/>
      <c r="J30" s="78" t="s">
        <v>277</v>
      </c>
      <c r="K30" s="82">
        <f t="shared" si="0"/>
        <v>283.55074256344614</v>
      </c>
      <c r="L30" s="82">
        <f t="shared" si="0"/>
        <v>284.49866773583</v>
      </c>
      <c r="M30" s="82">
        <f t="shared" si="1"/>
        <v>-0.94792517238386154</v>
      </c>
      <c r="O30" s="79"/>
      <c r="P30" s="78" t="s">
        <v>277</v>
      </c>
      <c r="Q30" s="78">
        <f t="shared" si="2"/>
        <v>19.957835267698567</v>
      </c>
      <c r="R30" s="78">
        <f t="shared" si="2"/>
        <v>20.024555369594644</v>
      </c>
      <c r="S30" s="82">
        <f t="shared" si="3"/>
        <v>-6.6720101896077466E-2</v>
      </c>
    </row>
    <row r="31" spans="1:19">
      <c r="A31" s="79"/>
      <c r="B31" s="78" t="s">
        <v>278</v>
      </c>
      <c r="C31" s="78">
        <v>282.06276483300002</v>
      </c>
      <c r="D31" s="78">
        <v>274.07191367399997</v>
      </c>
      <c r="E31" s="80">
        <v>1</v>
      </c>
      <c r="F31" s="81">
        <v>13.897766666666667</v>
      </c>
      <c r="G31" s="78"/>
      <c r="I31" s="79"/>
      <c r="J31" s="78" t="s">
        <v>278</v>
      </c>
      <c r="K31" s="82">
        <f t="shared" si="0"/>
        <v>282.06276483300002</v>
      </c>
      <c r="L31" s="82">
        <f t="shared" si="0"/>
        <v>274.07191367399997</v>
      </c>
      <c r="M31" s="82">
        <f t="shared" si="1"/>
        <v>7.9908511590000444</v>
      </c>
      <c r="O31" s="79"/>
      <c r="P31" s="78" t="s">
        <v>278</v>
      </c>
      <c r="Q31" s="78">
        <f t="shared" si="2"/>
        <v>20.295546154873804</v>
      </c>
      <c r="R31" s="78">
        <f t="shared" si="2"/>
        <v>19.720572394653335</v>
      </c>
      <c r="S31" s="82">
        <f t="shared" si="3"/>
        <v>0.57497376022046964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78" zoomScaleNormal="78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/>
  <cols>
    <col min="1" max="2" width="9.140625" style="3"/>
    <col min="3" max="9" width="10.85546875" style="3" bestFit="1" customWidth="1"/>
    <col min="10" max="11" width="10.85546875" style="3" customWidth="1"/>
    <col min="12" max="17" width="10.85546875" style="3" bestFit="1" customWidth="1"/>
    <col min="18" max="16384" width="9.140625" style="3"/>
  </cols>
  <sheetData>
    <row r="1" spans="1:12" ht="26.25">
      <c r="A1" s="1" t="s">
        <v>290</v>
      </c>
    </row>
    <row r="2" spans="1:12">
      <c r="C2" s="3" t="s">
        <v>278</v>
      </c>
      <c r="D2" s="3" t="s">
        <v>278</v>
      </c>
      <c r="E2" s="3" t="s">
        <v>278</v>
      </c>
      <c r="F2" s="3" t="s">
        <v>278</v>
      </c>
      <c r="G2" s="3" t="s">
        <v>278</v>
      </c>
      <c r="H2" s="3" t="s">
        <v>278</v>
      </c>
      <c r="I2" s="3" t="s">
        <v>278</v>
      </c>
    </row>
    <row r="3" spans="1:12">
      <c r="C3" s="3" t="s">
        <v>280</v>
      </c>
      <c r="D3" s="3" t="s">
        <v>281</v>
      </c>
      <c r="E3" s="3" t="s">
        <v>282</v>
      </c>
      <c r="F3" s="3" t="s">
        <v>283</v>
      </c>
      <c r="G3" s="3" t="s">
        <v>284</v>
      </c>
      <c r="H3" s="3" t="s">
        <v>285</v>
      </c>
      <c r="I3" s="3" t="s">
        <v>286</v>
      </c>
    </row>
    <row r="4" spans="1:12" s="73" customFormat="1">
      <c r="A4" s="73" t="s">
        <v>270</v>
      </c>
      <c r="C4" s="86">
        <v>2010</v>
      </c>
      <c r="D4" s="86">
        <v>2011</v>
      </c>
      <c r="E4" s="86">
        <v>2012</v>
      </c>
      <c r="F4" s="86">
        <v>2013</v>
      </c>
      <c r="G4" s="86">
        <v>2014</v>
      </c>
      <c r="H4" s="86">
        <v>2015</v>
      </c>
      <c r="I4" s="86">
        <v>2016</v>
      </c>
      <c r="J4" s="86"/>
      <c r="K4" s="86"/>
    </row>
    <row r="5" spans="1:12">
      <c r="A5" s="3" t="s">
        <v>287</v>
      </c>
      <c r="B5" s="3" t="s">
        <v>0</v>
      </c>
      <c r="C5" s="5">
        <v>6.8453680866965616</v>
      </c>
      <c r="D5" s="5">
        <v>7.9617019732205794</v>
      </c>
      <c r="E5" s="5">
        <v>3.8260139666666668</v>
      </c>
      <c r="F5" s="5">
        <v>10.937955281467422</v>
      </c>
      <c r="G5" s="5">
        <v>12.398822432432432</v>
      </c>
      <c r="H5" s="5">
        <v>15.256980793379</v>
      </c>
      <c r="I5" s="5">
        <v>14.478999999999999</v>
      </c>
      <c r="J5" s="8"/>
      <c r="K5" s="5"/>
    </row>
    <row r="6" spans="1:12">
      <c r="B6" s="3" t="s">
        <v>1</v>
      </c>
      <c r="C6" s="5">
        <v>111.83622377622378</v>
      </c>
      <c r="D6" s="5">
        <v>131.05731225296444</v>
      </c>
      <c r="E6" s="5">
        <v>89.311970074812947</v>
      </c>
      <c r="F6" s="5">
        <v>126.07550295857988</v>
      </c>
      <c r="G6" s="5">
        <v>116.09853932584271</v>
      </c>
      <c r="H6" s="5">
        <v>108.93255069370331</v>
      </c>
      <c r="I6" s="5">
        <v>113.3839</v>
      </c>
      <c r="J6" s="8"/>
      <c r="K6" s="5"/>
    </row>
    <row r="7" spans="1:12">
      <c r="B7" s="3" t="s">
        <v>2</v>
      </c>
      <c r="C7" s="5">
        <v>99.362154260089667</v>
      </c>
      <c r="D7" s="5">
        <v>111.06223615221987</v>
      </c>
      <c r="E7" s="5">
        <v>133.75171863333335</v>
      </c>
      <c r="F7" s="5">
        <v>149.14730287792531</v>
      </c>
      <c r="G7" s="5">
        <v>158.48200105105104</v>
      </c>
      <c r="H7" s="5">
        <v>155.67755582191782</v>
      </c>
      <c r="I7" s="5">
        <v>148.1671</v>
      </c>
      <c r="J7" s="8"/>
      <c r="K7" s="5"/>
    </row>
    <row r="8" spans="1:12" s="73" customFormat="1">
      <c r="A8" s="73" t="s">
        <v>288</v>
      </c>
      <c r="C8" s="86">
        <v>2010</v>
      </c>
      <c r="D8" s="86">
        <v>2011</v>
      </c>
      <c r="E8" s="86">
        <v>2012</v>
      </c>
      <c r="F8" s="86">
        <v>2013</v>
      </c>
      <c r="G8" s="86">
        <v>2014</v>
      </c>
      <c r="H8" s="86">
        <v>2015</v>
      </c>
      <c r="I8" s="86">
        <v>2016</v>
      </c>
      <c r="J8" s="5"/>
      <c r="K8" s="86"/>
      <c r="L8" s="3"/>
    </row>
    <row r="9" spans="1:12">
      <c r="B9" s="3" t="s">
        <v>0</v>
      </c>
      <c r="C9" s="5">
        <v>0.72021265628860542</v>
      </c>
      <c r="D9" s="5">
        <v>0.74100895438015113</v>
      </c>
      <c r="E9" s="5">
        <v>0.35719147228082992</v>
      </c>
      <c r="F9" s="5">
        <v>0.89349280586202351</v>
      </c>
      <c r="G9" s="5">
        <v>0.96518194310834382</v>
      </c>
      <c r="H9" s="5">
        <v>0.94976802429321905</v>
      </c>
      <c r="I9" s="5">
        <v>1.0418157711254925</v>
      </c>
      <c r="J9" s="8"/>
      <c r="K9" s="5"/>
    </row>
    <row r="10" spans="1:12">
      <c r="B10" s="3" t="s">
        <v>1</v>
      </c>
      <c r="C10" s="5">
        <v>11.7086274050429</v>
      </c>
      <c r="D10" s="5">
        <v>12.168634167227355</v>
      </c>
      <c r="E10" s="5">
        <v>8.2917404642009611</v>
      </c>
      <c r="F10" s="5">
        <v>10.275746322642874</v>
      </c>
      <c r="G10" s="5">
        <v>9.0153560241857384</v>
      </c>
      <c r="H10" s="5">
        <v>6.7775431606905716</v>
      </c>
      <c r="I10" s="5">
        <v>8.1584259341428957</v>
      </c>
      <c r="J10" s="8"/>
      <c r="K10" s="5"/>
    </row>
    <row r="11" spans="1:12">
      <c r="B11" s="3" t="s">
        <v>2</v>
      </c>
      <c r="C11" s="5">
        <v>10.445834141380294</v>
      </c>
      <c r="D11" s="5">
        <v>10.346299137857907</v>
      </c>
      <c r="E11" s="5">
        <v>12.46232580502426</v>
      </c>
      <c r="F11" s="5">
        <v>12.206762800600478</v>
      </c>
      <c r="G11" s="5">
        <v>12.356046887827063</v>
      </c>
      <c r="H11" s="5">
        <v>9.721340873449142</v>
      </c>
      <c r="I11" s="5">
        <v>10.661222846590062</v>
      </c>
      <c r="J11" s="8"/>
      <c r="K11" s="5"/>
    </row>
    <row r="12" spans="1:12" s="73" customFormat="1">
      <c r="A12" s="73" t="s">
        <v>271</v>
      </c>
      <c r="C12" s="86">
        <v>2010</v>
      </c>
      <c r="D12" s="86">
        <v>2011</v>
      </c>
      <c r="E12" s="86">
        <v>2012</v>
      </c>
      <c r="F12" s="86">
        <v>2013</v>
      </c>
      <c r="G12" s="86">
        <v>2014</v>
      </c>
      <c r="H12" s="86">
        <v>2015</v>
      </c>
      <c r="I12" s="86">
        <v>2016</v>
      </c>
      <c r="J12" s="5"/>
      <c r="K12" s="86"/>
      <c r="L12" s="3"/>
    </row>
    <row r="13" spans="1:12">
      <c r="A13" s="3" t="s">
        <v>287</v>
      </c>
      <c r="B13" s="3" t="s">
        <v>0</v>
      </c>
      <c r="C13" s="5">
        <v>5.471002017937221</v>
      </c>
      <c r="D13" s="5">
        <v>8.5128724806201532</v>
      </c>
      <c r="E13" s="5">
        <v>9.0552434333333327</v>
      </c>
      <c r="F13" s="5">
        <v>8.8446118279569887</v>
      </c>
      <c r="G13" s="5">
        <v>8.47360870870871</v>
      </c>
      <c r="H13" s="5">
        <v>10.694277625570777</v>
      </c>
      <c r="I13" s="5">
        <v>10.349399999999999</v>
      </c>
      <c r="J13" s="8"/>
      <c r="K13" s="5"/>
    </row>
    <row r="14" spans="1:12" ht="45">
      <c r="B14" s="57" t="s">
        <v>289</v>
      </c>
      <c r="C14" s="5">
        <v>43.187832167832177</v>
      </c>
      <c r="D14" s="5">
        <v>61.559947299077734</v>
      </c>
      <c r="E14" s="5">
        <v>62.419451371571078</v>
      </c>
      <c r="F14" s="5">
        <v>68.676568047337284</v>
      </c>
      <c r="G14" s="5">
        <v>75.419213483146066</v>
      </c>
      <c r="H14" s="5">
        <v>45.320277481323373</v>
      </c>
      <c r="I14" s="5">
        <v>44.597300000000004</v>
      </c>
      <c r="J14" s="8"/>
      <c r="K14" s="5"/>
    </row>
    <row r="15" spans="1:12">
      <c r="B15" s="3" t="s">
        <v>2</v>
      </c>
      <c r="C15" s="5">
        <v>150.12860175635274</v>
      </c>
      <c r="D15" s="5">
        <v>195.19328587033121</v>
      </c>
      <c r="E15" s="5">
        <v>195.34623259999998</v>
      </c>
      <c r="F15" s="5">
        <v>217.4291960468058</v>
      </c>
      <c r="G15" s="5">
        <v>224.34267984984984</v>
      </c>
      <c r="H15" s="5">
        <v>236.39582414383568</v>
      </c>
      <c r="I15" s="5">
        <v>197.76223363543627</v>
      </c>
      <c r="J15" s="8"/>
      <c r="K15" s="5"/>
    </row>
    <row r="16" spans="1:12" s="73" customFormat="1">
      <c r="A16" s="73" t="s">
        <v>288</v>
      </c>
      <c r="C16" s="86">
        <v>2010</v>
      </c>
      <c r="D16" s="86">
        <v>2011</v>
      </c>
      <c r="E16" s="86">
        <v>2012</v>
      </c>
      <c r="F16" s="86">
        <v>2013</v>
      </c>
      <c r="G16" s="86">
        <v>2014</v>
      </c>
      <c r="H16" s="86">
        <v>2015</v>
      </c>
      <c r="I16" s="86">
        <v>2016</v>
      </c>
      <c r="J16" s="8"/>
      <c r="K16" s="86"/>
    </row>
    <row r="17" spans="2:11">
      <c r="B17" s="3" t="s">
        <v>0</v>
      </c>
      <c r="C17" s="5">
        <v>0.57767631908743988</v>
      </c>
      <c r="D17" s="5">
        <v>0.79088872357663398</v>
      </c>
      <c r="E17" s="5">
        <v>0.84573357251887415</v>
      </c>
      <c r="F17" s="5">
        <v>0.71873779111633751</v>
      </c>
      <c r="G17" s="5">
        <v>0.65575975168339629</v>
      </c>
      <c r="H17" s="5">
        <v>0.65629832518120101</v>
      </c>
      <c r="I17" s="5">
        <v>0.74468750924571225</v>
      </c>
      <c r="J17" s="8"/>
      <c r="K17" s="5"/>
    </row>
    <row r="18" spans="2:11" ht="45">
      <c r="B18" s="57" t="s">
        <v>289</v>
      </c>
      <c r="C18" s="5">
        <v>4.5215245848830055</v>
      </c>
      <c r="D18" s="5">
        <v>5.7158235977735643</v>
      </c>
      <c r="E18" s="5">
        <v>5.7950338600451481</v>
      </c>
      <c r="F18" s="5">
        <v>5.5974632264287436</v>
      </c>
      <c r="G18" s="5">
        <v>5.8564996989870259</v>
      </c>
      <c r="H18" s="5">
        <v>2.8197277556440898</v>
      </c>
      <c r="I18" s="5">
        <v>3.2089544363243019</v>
      </c>
      <c r="J18" s="8"/>
      <c r="K18" s="5"/>
    </row>
    <row r="19" spans="2:11">
      <c r="B19" s="3" t="s">
        <v>2</v>
      </c>
      <c r="C19" s="5">
        <v>15.781169260319238</v>
      </c>
      <c r="D19" s="5">
        <v>18.184730580356327</v>
      </c>
      <c r="E19" s="5">
        <v>18.200431849718782</v>
      </c>
      <c r="F19" s="5">
        <v>17.797924856580792</v>
      </c>
      <c r="G19" s="5">
        <v>17.493725908756513</v>
      </c>
      <c r="H19" s="5">
        <v>14.76905360044961</v>
      </c>
      <c r="I19" s="5">
        <v>14.229778433874856</v>
      </c>
      <c r="J19" s="8"/>
      <c r="K19" s="5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2" zoomScaleNormal="82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4.140625" defaultRowHeight="15"/>
  <cols>
    <col min="1" max="1" width="14.140625" style="59" customWidth="1"/>
    <col min="2" max="16384" width="14.140625" style="59"/>
  </cols>
  <sheetData>
    <row r="1" spans="1:8" ht="26.25">
      <c r="A1" s="1" t="s">
        <v>241</v>
      </c>
    </row>
    <row r="4" spans="1:8" ht="24" customHeight="1">
      <c r="C4" s="60" t="s">
        <v>153</v>
      </c>
      <c r="D4" s="60" t="s">
        <v>154</v>
      </c>
      <c r="E4" s="60" t="s">
        <v>155</v>
      </c>
      <c r="F4" s="60" t="s">
        <v>153</v>
      </c>
      <c r="G4" s="59" t="s">
        <v>156</v>
      </c>
      <c r="H4" s="60" t="s">
        <v>157</v>
      </c>
    </row>
    <row r="5" spans="1:8">
      <c r="A5" s="59" t="s">
        <v>158</v>
      </c>
      <c r="B5" s="61">
        <v>2010</v>
      </c>
      <c r="C5" s="59">
        <f>F5/F$5*100</f>
        <v>100</v>
      </c>
      <c r="D5" s="59">
        <f>G5/G$5*100</f>
        <v>100</v>
      </c>
      <c r="E5" s="62">
        <f>H5/H$5*100</f>
        <v>100</v>
      </c>
      <c r="F5" s="63">
        <v>0.13417955908596885</v>
      </c>
      <c r="G5" s="59">
        <v>95.95</v>
      </c>
      <c r="H5" s="59">
        <v>475.60803411761412</v>
      </c>
    </row>
    <row r="6" spans="1:8">
      <c r="A6" s="59" t="s">
        <v>159</v>
      </c>
      <c r="C6" s="59">
        <f t="shared" ref="C6:C20" si="0">F6/F$5*100</f>
        <v>97.278494230668827</v>
      </c>
      <c r="D6" s="59">
        <f t="shared" ref="D6:D69" si="1">G6/G$5*100</f>
        <v>99.093277748827518</v>
      </c>
      <c r="E6" s="62">
        <f t="shared" ref="E6:E37" si="2">H6/H$5*100</f>
        <v>91.041007265473581</v>
      </c>
      <c r="F6" s="63">
        <v>0.13052785464418107</v>
      </c>
      <c r="G6" s="59">
        <v>95.08</v>
      </c>
      <c r="H6" s="59">
        <v>432.99834489619315</v>
      </c>
    </row>
    <row r="7" spans="1:8">
      <c r="A7" s="59" t="s">
        <v>160</v>
      </c>
      <c r="C7" s="59">
        <f t="shared" si="0"/>
        <v>100.36225053192919</v>
      </c>
      <c r="D7" s="59">
        <f t="shared" si="1"/>
        <v>102.38665971860344</v>
      </c>
      <c r="E7" s="62">
        <f t="shared" si="2"/>
        <v>105.45357968964679</v>
      </c>
      <c r="F7" s="63">
        <v>0.13466562525249803</v>
      </c>
      <c r="G7" s="59">
        <v>98.24</v>
      </c>
      <c r="H7" s="59">
        <v>501.54569726858074</v>
      </c>
    </row>
    <row r="8" spans="1:8">
      <c r="A8" s="59" t="s">
        <v>161</v>
      </c>
      <c r="C8" s="59">
        <f t="shared" si="0"/>
        <v>101.48841136258409</v>
      </c>
      <c r="D8" s="59">
        <f t="shared" si="1"/>
        <v>103.75195414278269</v>
      </c>
      <c r="E8" s="62">
        <f t="shared" si="2"/>
        <v>129.62938481585681</v>
      </c>
      <c r="F8" s="63">
        <v>0.13617670288966963</v>
      </c>
      <c r="G8" s="59">
        <v>99.55</v>
      </c>
      <c r="H8" s="59">
        <v>616.52776876145356</v>
      </c>
    </row>
    <row r="9" spans="1:8">
      <c r="A9" s="59" t="s">
        <v>162</v>
      </c>
      <c r="C9" s="59">
        <f t="shared" si="0"/>
        <v>97.63532987475763</v>
      </c>
      <c r="D9" s="59">
        <f t="shared" si="1"/>
        <v>102.82438770192807</v>
      </c>
      <c r="E9" s="62">
        <f t="shared" si="2"/>
        <v>113.37572124600968</v>
      </c>
      <c r="F9" s="63">
        <v>0.13100665513808102</v>
      </c>
      <c r="G9" s="59">
        <v>98.66</v>
      </c>
      <c r="H9" s="59">
        <v>539.22403898481275</v>
      </c>
    </row>
    <row r="10" spans="1:8">
      <c r="A10" s="59" t="s">
        <v>163</v>
      </c>
      <c r="C10" s="59">
        <f t="shared" si="0"/>
        <v>97.455311024806122</v>
      </c>
      <c r="D10" s="59">
        <f t="shared" si="1"/>
        <v>103.79364252214695</v>
      </c>
      <c r="E10" s="62">
        <f t="shared" si="2"/>
        <v>112.55328457608972</v>
      </c>
      <c r="F10" s="63">
        <v>0.13076510663894444</v>
      </c>
      <c r="G10" s="59">
        <v>99.59</v>
      </c>
      <c r="H10" s="59">
        <v>535.31246410714414</v>
      </c>
    </row>
    <row r="11" spans="1:8">
      <c r="A11" s="59" t="s">
        <v>164</v>
      </c>
      <c r="C11" s="59">
        <f t="shared" si="0"/>
        <v>98.753113902581234</v>
      </c>
      <c r="D11" s="59">
        <f t="shared" si="1"/>
        <v>102.83480979676915</v>
      </c>
      <c r="E11" s="62">
        <f t="shared" si="2"/>
        <v>109.81673111476486</v>
      </c>
      <c r="F11" s="63">
        <v>0.13250649281814811</v>
      </c>
      <c r="G11" s="59">
        <v>98.67</v>
      </c>
      <c r="H11" s="59">
        <v>522.2971959871594</v>
      </c>
    </row>
    <row r="12" spans="1:8">
      <c r="A12" s="59" t="s">
        <v>165</v>
      </c>
      <c r="C12" s="59">
        <f t="shared" si="0"/>
        <v>102.12955476683156</v>
      </c>
      <c r="D12" s="59">
        <f t="shared" si="1"/>
        <v>105.46117769671703</v>
      </c>
      <c r="E12" s="62">
        <f t="shared" si="2"/>
        <v>90.4757780813446</v>
      </c>
      <c r="F12" s="63">
        <v>0.13703698628259767</v>
      </c>
      <c r="G12" s="59">
        <v>101.19</v>
      </c>
      <c r="H12" s="59">
        <v>430.3100694852983</v>
      </c>
    </row>
    <row r="13" spans="1:8">
      <c r="A13" s="59" t="s">
        <v>166</v>
      </c>
      <c r="C13" s="59">
        <f t="shared" si="0"/>
        <v>104.39563518189077</v>
      </c>
      <c r="D13" s="59">
        <f t="shared" si="1"/>
        <v>106.75351745700887</v>
      </c>
      <c r="E13" s="62">
        <f t="shared" si="2"/>
        <v>112.56547453417727</v>
      </c>
      <c r="F13" s="63">
        <v>0.1400776029920576</v>
      </c>
      <c r="G13" s="59">
        <v>102.43</v>
      </c>
      <c r="H13" s="59">
        <v>535.37044052716408</v>
      </c>
    </row>
    <row r="14" spans="1:8">
      <c r="A14" s="59" t="s">
        <v>167</v>
      </c>
      <c r="C14" s="59">
        <f t="shared" si="0"/>
        <v>107.73378435028984</v>
      </c>
      <c r="D14" s="59">
        <f t="shared" si="1"/>
        <v>106.74309536216779</v>
      </c>
      <c r="E14" s="62">
        <f t="shared" si="2"/>
        <v>84.25636132594903</v>
      </c>
      <c r="F14" s="63">
        <v>0.1445567168278474</v>
      </c>
      <c r="G14" s="59">
        <v>102.42</v>
      </c>
      <c r="H14" s="59">
        <v>400.73002372137995</v>
      </c>
    </row>
    <row r="15" spans="1:8">
      <c r="A15" s="59" t="s">
        <v>168</v>
      </c>
      <c r="C15" s="59">
        <f t="shared" si="0"/>
        <v>106.89472174411931</v>
      </c>
      <c r="D15" s="59">
        <f t="shared" si="1"/>
        <v>106.5138092756644</v>
      </c>
      <c r="E15" s="62">
        <f t="shared" si="2"/>
        <v>139.76284582391042</v>
      </c>
      <c r="F15" s="63">
        <v>0.14343086632243257</v>
      </c>
      <c r="G15" s="59">
        <v>102.2</v>
      </c>
      <c r="H15" s="59">
        <v>664.72332344993231</v>
      </c>
    </row>
    <row r="16" spans="1:8">
      <c r="A16" s="59" t="s">
        <v>169</v>
      </c>
      <c r="C16" s="59">
        <f t="shared" si="0"/>
        <v>109.12671684188948</v>
      </c>
      <c r="D16" s="59">
        <f t="shared" si="1"/>
        <v>110.04689942678479</v>
      </c>
      <c r="E16" s="62">
        <f t="shared" si="2"/>
        <v>141.479595856917</v>
      </c>
      <c r="F16" s="63">
        <v>0.14642574750344101</v>
      </c>
      <c r="G16" s="59">
        <v>105.59</v>
      </c>
      <c r="H16" s="59">
        <v>672.88832453262842</v>
      </c>
    </row>
    <row r="17" spans="1:8">
      <c r="A17" s="59" t="s">
        <v>170</v>
      </c>
      <c r="B17" s="61">
        <v>2011</v>
      </c>
      <c r="C17" s="59">
        <f t="shared" si="0"/>
        <v>107.97728227640862</v>
      </c>
      <c r="D17" s="59">
        <f t="shared" si="1"/>
        <v>108.11881188118811</v>
      </c>
      <c r="E17" s="62">
        <f t="shared" si="2"/>
        <v>144.37189007703435</v>
      </c>
      <c r="F17" s="63">
        <v>0.14488344127149708</v>
      </c>
      <c r="G17" s="59">
        <v>103.74</v>
      </c>
      <c r="H17" s="59">
        <v>686.64430821382587</v>
      </c>
    </row>
    <row r="18" spans="1:8">
      <c r="A18" s="59" t="s">
        <v>171</v>
      </c>
      <c r="C18" s="59">
        <f t="shared" si="0"/>
        <v>103.63783009553475</v>
      </c>
      <c r="D18" s="59">
        <f t="shared" si="1"/>
        <v>102.79312141740489</v>
      </c>
      <c r="E18" s="62">
        <f t="shared" si="2"/>
        <v>148.44766907323836</v>
      </c>
      <c r="F18" s="63">
        <v>0.13906078346845405</v>
      </c>
      <c r="G18" s="59">
        <v>98.63</v>
      </c>
      <c r="H18" s="59">
        <v>706.02904057265039</v>
      </c>
    </row>
    <row r="19" spans="1:8">
      <c r="A19" s="59" t="s">
        <v>172</v>
      </c>
      <c r="C19" s="59">
        <f t="shared" si="0"/>
        <v>107.87569116753033</v>
      </c>
      <c r="D19" s="59">
        <f t="shared" si="1"/>
        <v>105.8363731109953</v>
      </c>
      <c r="E19" s="62">
        <f t="shared" si="2"/>
        <v>139.01920144961429</v>
      </c>
      <c r="F19" s="63">
        <v>0.14474712676953363</v>
      </c>
      <c r="G19" s="59">
        <v>101.55</v>
      </c>
      <c r="H19" s="59">
        <v>661.18649106051623</v>
      </c>
    </row>
    <row r="20" spans="1:8">
      <c r="A20" s="59" t="s">
        <v>173</v>
      </c>
      <c r="C20" s="59">
        <f t="shared" si="0"/>
        <v>110.6990077832571</v>
      </c>
      <c r="D20" s="59">
        <f t="shared" si="1"/>
        <v>107.03491401771757</v>
      </c>
      <c r="E20" s="62">
        <f t="shared" si="2"/>
        <v>143.3953245166658</v>
      </c>
      <c r="F20" s="63">
        <v>0.1485354405561167</v>
      </c>
      <c r="G20" s="59">
        <v>102.7</v>
      </c>
      <c r="H20" s="59">
        <v>681.99968395028736</v>
      </c>
    </row>
    <row r="21" spans="1:8">
      <c r="A21" s="59" t="s">
        <v>174</v>
      </c>
      <c r="C21" s="59">
        <f t="shared" ref="C21:D84" si="3">F21/F$5*100</f>
        <v>108.62410727299228</v>
      </c>
      <c r="D21" s="59">
        <f t="shared" si="1"/>
        <v>104.98176133402815</v>
      </c>
      <c r="E21" s="62">
        <f t="shared" si="2"/>
        <v>148.08888019632388</v>
      </c>
      <c r="F21" s="63">
        <v>0.14575134819997085</v>
      </c>
      <c r="G21" s="59">
        <v>100.73</v>
      </c>
      <c r="H21" s="59">
        <v>704.32261184852484</v>
      </c>
    </row>
    <row r="22" spans="1:8">
      <c r="A22" s="59" t="s">
        <v>175</v>
      </c>
      <c r="C22" s="59">
        <f t="shared" si="3"/>
        <v>109.80036832412523</v>
      </c>
      <c r="D22" s="59">
        <f t="shared" si="1"/>
        <v>105.81552892131319</v>
      </c>
      <c r="E22" s="62">
        <f t="shared" si="2"/>
        <v>143.46920668032871</v>
      </c>
      <c r="F22" s="63">
        <v>0.14732965009208104</v>
      </c>
      <c r="G22" s="59">
        <v>101.53</v>
      </c>
      <c r="H22" s="59">
        <v>682.35107345644803</v>
      </c>
    </row>
    <row r="23" spans="1:8">
      <c r="A23" s="59" t="s">
        <v>176</v>
      </c>
      <c r="C23" s="59">
        <f t="shared" si="3"/>
        <v>109.70985264459527</v>
      </c>
      <c r="D23" s="59">
        <f t="shared" si="1"/>
        <v>105.62793121417404</v>
      </c>
      <c r="E23" s="62">
        <f t="shared" si="2"/>
        <v>139.82461382182288</v>
      </c>
      <c r="F23" s="63">
        <v>0.14720819655238407</v>
      </c>
      <c r="G23" s="59">
        <v>101.35</v>
      </c>
      <c r="H23" s="59">
        <v>665.01709701051755</v>
      </c>
    </row>
    <row r="24" spans="1:8">
      <c r="A24" s="59" t="s">
        <v>177</v>
      </c>
      <c r="C24" s="59">
        <f t="shared" si="3"/>
        <v>105.56531346497069</v>
      </c>
      <c r="D24" s="59">
        <f t="shared" si="1"/>
        <v>101.24022928608649</v>
      </c>
      <c r="E24" s="62">
        <f t="shared" si="2"/>
        <v>135.17136721428926</v>
      </c>
      <c r="F24" s="63">
        <v>0.14164707215501857</v>
      </c>
      <c r="G24" s="59">
        <v>97.14</v>
      </c>
      <c r="H24" s="59">
        <v>642.88588229778236</v>
      </c>
    </row>
    <row r="25" spans="1:8">
      <c r="A25" s="59" t="s">
        <v>178</v>
      </c>
      <c r="C25" s="59">
        <f t="shared" si="3"/>
        <v>99.086606216927706</v>
      </c>
      <c r="D25" s="59">
        <f t="shared" si="1"/>
        <v>97.258989056800402</v>
      </c>
      <c r="E25" s="62">
        <f t="shared" si="2"/>
        <v>141.35716254508864</v>
      </c>
      <c r="F25" s="63">
        <v>0.13295397133512379</v>
      </c>
      <c r="G25" s="59">
        <v>93.32</v>
      </c>
      <c r="H25" s="59">
        <v>672.30602186513647</v>
      </c>
    </row>
    <row r="26" spans="1:8">
      <c r="A26" s="59" t="s">
        <v>179</v>
      </c>
      <c r="C26" s="59">
        <f t="shared" si="3"/>
        <v>93.744654088050311</v>
      </c>
      <c r="D26" s="59">
        <f t="shared" si="1"/>
        <v>92.579468473163104</v>
      </c>
      <c r="E26" s="62">
        <f t="shared" si="2"/>
        <v>136.83161948223523</v>
      </c>
      <c r="F26" s="63">
        <v>0.12578616352201258</v>
      </c>
      <c r="G26" s="59">
        <v>88.83</v>
      </c>
      <c r="H26" s="59">
        <v>650.78217547075315</v>
      </c>
    </row>
    <row r="27" spans="1:8">
      <c r="A27" s="59" t="s">
        <v>180</v>
      </c>
      <c r="C27" s="59">
        <f t="shared" si="3"/>
        <v>91.384743663629777</v>
      </c>
      <c r="D27" s="59">
        <f t="shared" si="1"/>
        <v>90.755601875977064</v>
      </c>
      <c r="E27" s="62">
        <f t="shared" si="2"/>
        <v>123.2103341160949</v>
      </c>
      <c r="F27" s="63">
        <v>0.12261964611970129</v>
      </c>
      <c r="G27" s="59">
        <v>87.08</v>
      </c>
      <c r="H27" s="59">
        <v>585.99824791930303</v>
      </c>
    </row>
    <row r="28" spans="1:8">
      <c r="A28" s="59" t="s">
        <v>181</v>
      </c>
      <c r="C28" s="59">
        <f t="shared" si="3"/>
        <v>91.1701021469203</v>
      </c>
      <c r="D28" s="59">
        <f t="shared" si="1"/>
        <v>91.683168316831683</v>
      </c>
      <c r="E28" s="62">
        <f t="shared" si="2"/>
        <v>121.74924973173087</v>
      </c>
      <c r="F28" s="63">
        <v>0.12233164107896508</v>
      </c>
      <c r="G28" s="59">
        <v>87.97</v>
      </c>
      <c r="H28" s="59">
        <v>579.04921320202982</v>
      </c>
    </row>
    <row r="29" spans="1:8">
      <c r="A29" s="59" t="s">
        <v>182</v>
      </c>
      <c r="B29" s="61">
        <v>2012</v>
      </c>
      <c r="C29" s="59">
        <f t="shared" si="3"/>
        <v>93.03547799166104</v>
      </c>
      <c r="D29" s="59">
        <f t="shared" si="1"/>
        <v>93.861386138613852</v>
      </c>
      <c r="E29" s="62">
        <f t="shared" si="2"/>
        <v>124.11700366954538</v>
      </c>
      <c r="F29" s="63">
        <v>0.12483459416273437</v>
      </c>
      <c r="G29" s="59">
        <v>90.06</v>
      </c>
      <c r="H29" s="59">
        <v>590.31044115841178</v>
      </c>
    </row>
    <row r="30" spans="1:8">
      <c r="A30" s="59" t="s">
        <v>183</v>
      </c>
      <c r="C30" s="59">
        <f t="shared" si="3"/>
        <v>97.354739262200866</v>
      </c>
      <c r="D30" s="59">
        <f t="shared" si="1"/>
        <v>96.904637832204273</v>
      </c>
      <c r="E30" s="62">
        <f t="shared" si="2"/>
        <v>125.30156080349796</v>
      </c>
      <c r="F30" s="63">
        <v>0.13063015989131571</v>
      </c>
      <c r="G30" s="59">
        <v>92.98</v>
      </c>
      <c r="H30" s="59">
        <v>595.94429005620361</v>
      </c>
    </row>
    <row r="31" spans="1:8">
      <c r="A31" s="59" t="s">
        <v>184</v>
      </c>
      <c r="C31" s="59">
        <f t="shared" si="3"/>
        <v>98.064422747967058</v>
      </c>
      <c r="D31" s="59">
        <f t="shared" si="1"/>
        <v>98.196977592496097</v>
      </c>
      <c r="E31" s="62">
        <f t="shared" si="2"/>
        <v>133.50196313444067</v>
      </c>
      <c r="F31" s="63">
        <v>0.13158241006342272</v>
      </c>
      <c r="G31" s="59">
        <v>94.22</v>
      </c>
      <c r="H31" s="59">
        <v>634.9460623721352</v>
      </c>
    </row>
    <row r="32" spans="1:8">
      <c r="A32" s="59" t="s">
        <v>185</v>
      </c>
      <c r="C32" s="59">
        <f t="shared" si="3"/>
        <v>95.21175343340785</v>
      </c>
      <c r="D32" s="59">
        <f t="shared" si="1"/>
        <v>95.487232933819698</v>
      </c>
      <c r="E32" s="62">
        <f t="shared" si="2"/>
        <v>140.72656884105189</v>
      </c>
      <c r="F32" s="63">
        <v>0.12775471095496646</v>
      </c>
      <c r="G32" s="59">
        <v>91.62</v>
      </c>
      <c r="H32" s="59">
        <v>669.30686754609781</v>
      </c>
    </row>
    <row r="33" spans="1:8">
      <c r="A33" s="59" t="s">
        <v>186</v>
      </c>
      <c r="C33" s="59">
        <f t="shared" si="3"/>
        <v>91.417251361562236</v>
      </c>
      <c r="D33" s="59">
        <f t="shared" si="1"/>
        <v>93.079729025534135</v>
      </c>
      <c r="E33" s="62">
        <f t="shared" si="2"/>
        <v>131.08537360208453</v>
      </c>
      <c r="F33" s="63">
        <v>0.12266326480545606</v>
      </c>
      <c r="G33" s="59">
        <v>89.31</v>
      </c>
      <c r="H33" s="59">
        <v>623.45256840460411</v>
      </c>
    </row>
    <row r="34" spans="1:8">
      <c r="A34" s="59" t="s">
        <v>187</v>
      </c>
      <c r="C34" s="59">
        <f t="shared" si="3"/>
        <v>88.762773635692341</v>
      </c>
      <c r="D34" s="59">
        <f t="shared" si="1"/>
        <v>91.52683689421572</v>
      </c>
      <c r="E34" s="62">
        <f t="shared" si="2"/>
        <v>118.03349476548293</v>
      </c>
      <c r="F34" s="63">
        <v>0.11910149829684857</v>
      </c>
      <c r="G34" s="59">
        <v>87.82</v>
      </c>
      <c r="H34" s="59">
        <v>561.37678405443035</v>
      </c>
    </row>
    <row r="35" spans="1:8">
      <c r="A35" s="59" t="s">
        <v>188</v>
      </c>
      <c r="C35" s="59">
        <f t="shared" si="3"/>
        <v>90.373002206970156</v>
      </c>
      <c r="D35" s="59">
        <f t="shared" si="1"/>
        <v>93.413236060448142</v>
      </c>
      <c r="E35" s="62">
        <f t="shared" si="2"/>
        <v>120.05765040901734</v>
      </c>
      <c r="F35" s="63">
        <v>0.12126209589406545</v>
      </c>
      <c r="G35" s="59">
        <v>89.63</v>
      </c>
      <c r="H35" s="59">
        <v>571.00383091812512</v>
      </c>
    </row>
    <row r="36" spans="1:8">
      <c r="A36" s="59" t="s">
        <v>189</v>
      </c>
      <c r="C36" s="59">
        <f t="shared" si="3"/>
        <v>90.06066318638824</v>
      </c>
      <c r="D36" s="59">
        <f t="shared" si="1"/>
        <v>92.610734757686302</v>
      </c>
      <c r="E36" s="62">
        <f t="shared" si="2"/>
        <v>101.64212072733152</v>
      </c>
      <c r="F36" s="63">
        <v>0.1208430007733952</v>
      </c>
      <c r="G36" s="59">
        <v>88.86</v>
      </c>
      <c r="H36" s="59">
        <v>483.41809222671338</v>
      </c>
    </row>
    <row r="37" spans="1:8">
      <c r="A37" s="59" t="s">
        <v>190</v>
      </c>
      <c r="C37" s="59">
        <f t="shared" si="3"/>
        <v>90.025850405875531</v>
      </c>
      <c r="D37" s="59">
        <f t="shared" si="1"/>
        <v>91.130797290255344</v>
      </c>
      <c r="E37" s="62">
        <f t="shared" si="2"/>
        <v>106.58682960064816</v>
      </c>
      <c r="F37" s="63">
        <v>0.12079628913799768</v>
      </c>
      <c r="G37" s="59">
        <v>87.44</v>
      </c>
      <c r="H37" s="59">
        <v>506.93552489193394</v>
      </c>
    </row>
    <row r="38" spans="1:8">
      <c r="A38" s="59" t="s">
        <v>191</v>
      </c>
      <c r="C38" s="59">
        <f t="shared" si="3"/>
        <v>86.214196474017839</v>
      </c>
      <c r="D38" s="59">
        <f t="shared" si="1"/>
        <v>86.836894215737345</v>
      </c>
      <c r="E38" s="62">
        <f t="shared" ref="E38:E69" si="4">H38/H$5*100</f>
        <v>111.11715777594071</v>
      </c>
      <c r="F38" s="63">
        <v>0.11568182869834805</v>
      </c>
      <c r="G38" s="59">
        <v>83.32</v>
      </c>
      <c r="H38" s="59">
        <v>528.48212966551921</v>
      </c>
    </row>
    <row r="39" spans="1:8">
      <c r="A39" s="59" t="s">
        <v>192</v>
      </c>
      <c r="C39" s="59">
        <f t="shared" si="3"/>
        <v>84.743700536705163</v>
      </c>
      <c r="D39" s="59">
        <f t="shared" si="1"/>
        <v>85.888483585200618</v>
      </c>
      <c r="E39" s="62">
        <f t="shared" si="4"/>
        <v>110.24475382263275</v>
      </c>
      <c r="F39" s="63">
        <v>0.11370872373328481</v>
      </c>
      <c r="G39" s="59">
        <v>82.41</v>
      </c>
      <c r="H39" s="59">
        <v>524.33290637362688</v>
      </c>
    </row>
    <row r="40" spans="1:8">
      <c r="A40" s="59" t="s">
        <v>193</v>
      </c>
      <c r="C40" s="59">
        <f t="shared" si="3"/>
        <v>86.273079817097866</v>
      </c>
      <c r="D40" s="59">
        <f t="shared" si="1"/>
        <v>86.826472120896298</v>
      </c>
      <c r="E40" s="62">
        <f t="shared" si="4"/>
        <v>117.25315140904671</v>
      </c>
      <c r="F40" s="63">
        <v>0.11576083810846789</v>
      </c>
      <c r="G40" s="59">
        <v>83.31</v>
      </c>
      <c r="H40" s="59">
        <v>557.66540835751664</v>
      </c>
    </row>
    <row r="41" spans="1:8">
      <c r="A41" s="59" t="s">
        <v>194</v>
      </c>
      <c r="B41" s="61">
        <v>2013</v>
      </c>
      <c r="C41" s="59">
        <f t="shared" si="3"/>
        <v>84.827617605882281</v>
      </c>
      <c r="D41" s="59">
        <f t="shared" si="1"/>
        <v>85.284002084418958</v>
      </c>
      <c r="E41" s="62">
        <f t="shared" si="4"/>
        <v>142.68225810807638</v>
      </c>
      <c r="F41" s="63">
        <v>0.11382132328670452</v>
      </c>
      <c r="G41" s="59">
        <v>81.83</v>
      </c>
      <c r="H41" s="59">
        <v>678.60828282244211</v>
      </c>
    </row>
    <row r="42" spans="1:8">
      <c r="A42" s="59" t="s">
        <v>195</v>
      </c>
      <c r="C42" s="59">
        <f t="shared" si="3"/>
        <v>83.901291274049555</v>
      </c>
      <c r="D42" s="59">
        <f t="shared" si="1"/>
        <v>84.637832204273039</v>
      </c>
      <c r="E42" s="62">
        <f t="shared" si="4"/>
        <v>138.18049323892279</v>
      </c>
      <c r="F42" s="63">
        <v>0.11257838269895415</v>
      </c>
      <c r="G42" s="59">
        <v>81.209999999999994</v>
      </c>
      <c r="H42" s="59">
        <v>657.19752742766332</v>
      </c>
    </row>
    <row r="43" spans="1:8">
      <c r="A43" s="59" t="s">
        <v>196</v>
      </c>
      <c r="C43" s="59">
        <f t="shared" si="3"/>
        <v>81.230993928956806</v>
      </c>
      <c r="D43" s="59">
        <f t="shared" si="1"/>
        <v>83.022407503908283</v>
      </c>
      <c r="E43" s="62">
        <f t="shared" si="4"/>
        <v>127.62912236133184</v>
      </c>
      <c r="F43" s="63">
        <v>0.10899538949502437</v>
      </c>
      <c r="G43" s="59">
        <v>79.66</v>
      </c>
      <c r="H43" s="59">
        <v>607.01435982429462</v>
      </c>
    </row>
    <row r="44" spans="1:8">
      <c r="A44" s="59" t="s">
        <v>197</v>
      </c>
      <c r="C44" s="59">
        <f t="shared" si="3"/>
        <v>81.785459533607678</v>
      </c>
      <c r="D44" s="59">
        <f t="shared" si="1"/>
        <v>83.512245961438254</v>
      </c>
      <c r="E44" s="62">
        <f t="shared" si="4"/>
        <v>128.15979630718667</v>
      </c>
      <c r="F44" s="63">
        <v>0.10973936899862825</v>
      </c>
      <c r="G44" s="59">
        <v>80.13</v>
      </c>
      <c r="H44" s="59">
        <v>609.53828774574913</v>
      </c>
    </row>
    <row r="45" spans="1:8">
      <c r="A45" s="59" t="s">
        <v>198</v>
      </c>
      <c r="C45" s="59">
        <f t="shared" si="3"/>
        <v>79.656904660111167</v>
      </c>
      <c r="D45" s="59">
        <f t="shared" si="1"/>
        <v>81.594580510682647</v>
      </c>
      <c r="E45" s="62">
        <f t="shared" si="4"/>
        <v>125.76762747856556</v>
      </c>
      <c r="F45" s="63">
        <v>0.10688328345446772</v>
      </c>
      <c r="G45" s="59">
        <v>78.290000000000006</v>
      </c>
      <c r="H45" s="59">
        <v>598.16094060716989</v>
      </c>
    </row>
    <row r="46" spans="1:8">
      <c r="A46" s="59" t="s">
        <v>199</v>
      </c>
      <c r="C46" s="59">
        <f t="shared" si="3"/>
        <v>74.298902369724928</v>
      </c>
      <c r="D46" s="59">
        <f t="shared" si="1"/>
        <v>76.008337675872852</v>
      </c>
      <c r="E46" s="62">
        <f t="shared" si="4"/>
        <v>105.03889491298797</v>
      </c>
      <c r="F46" s="63">
        <v>9.9693939605411369E-2</v>
      </c>
      <c r="G46" s="59">
        <v>72.930000000000007</v>
      </c>
      <c r="H46" s="59">
        <v>499.57342315452865</v>
      </c>
    </row>
    <row r="47" spans="1:8">
      <c r="A47" s="59" t="s">
        <v>200</v>
      </c>
      <c r="C47" s="59">
        <f t="shared" si="3"/>
        <v>75.203075650094348</v>
      </c>
      <c r="D47" s="59">
        <f t="shared" si="1"/>
        <v>77.467430953621673</v>
      </c>
      <c r="E47" s="62">
        <f t="shared" si="4"/>
        <v>111.18224409959974</v>
      </c>
      <c r="F47" s="63">
        <v>0.1009071553263842</v>
      </c>
      <c r="G47" s="59">
        <v>74.33</v>
      </c>
      <c r="H47" s="59">
        <v>528.79168544995332</v>
      </c>
    </row>
    <row r="48" spans="1:8">
      <c r="A48" s="59" t="s">
        <v>201</v>
      </c>
      <c r="C48" s="59">
        <f t="shared" si="3"/>
        <v>73.916450121992355</v>
      </c>
      <c r="D48" s="59">
        <f t="shared" si="1"/>
        <v>75.737363210005213</v>
      </c>
      <c r="E48" s="62">
        <f t="shared" si="4"/>
        <v>101.03762572906095</v>
      </c>
      <c r="F48" s="63">
        <v>9.9180766865689413E-2</v>
      </c>
      <c r="G48" s="59">
        <v>72.67</v>
      </c>
      <c r="H48" s="59">
        <v>480.54306544909946</v>
      </c>
    </row>
    <row r="49" spans="1:8">
      <c r="A49" s="59" t="s">
        <v>202</v>
      </c>
      <c r="C49" s="59">
        <f t="shared" si="3"/>
        <v>74.65391164980467</v>
      </c>
      <c r="D49" s="59">
        <f t="shared" si="1"/>
        <v>76.258467952058368</v>
      </c>
      <c r="E49" s="62">
        <f t="shared" si="4"/>
        <v>122.74457902945781</v>
      </c>
      <c r="F49" s="63">
        <v>0.10017028949213665</v>
      </c>
      <c r="G49" s="59">
        <v>73.17</v>
      </c>
      <c r="H49" s="59">
        <v>583.78307930794551</v>
      </c>
    </row>
    <row r="50" spans="1:8">
      <c r="A50" s="59" t="s">
        <v>203</v>
      </c>
      <c r="C50" s="59">
        <f t="shared" si="3"/>
        <v>75.149235671358838</v>
      </c>
      <c r="D50" s="59">
        <f t="shared" si="1"/>
        <v>75.737363210005213</v>
      </c>
      <c r="E50" s="62">
        <f t="shared" si="4"/>
        <v>114.38426189144405</v>
      </c>
      <c r="F50" s="63">
        <v>0.10083491308030491</v>
      </c>
      <c r="G50" s="59">
        <v>72.67</v>
      </c>
      <c r="H50" s="59">
        <v>544.02073932184032</v>
      </c>
    </row>
    <row r="51" spans="1:8">
      <c r="A51" s="59" t="s">
        <v>204</v>
      </c>
      <c r="C51" s="59">
        <f t="shared" si="3"/>
        <v>73.065686274509815</v>
      </c>
      <c r="D51" s="59">
        <f t="shared" si="1"/>
        <v>74.205315268368949</v>
      </c>
      <c r="E51" s="62">
        <f t="shared" si="4"/>
        <v>120.85734049577314</v>
      </c>
      <c r="F51" s="63">
        <v>9.8039215686274522E-2</v>
      </c>
      <c r="G51" s="59">
        <v>71.2</v>
      </c>
      <c r="H51" s="59">
        <v>574.80722121877784</v>
      </c>
    </row>
    <row r="52" spans="1:8">
      <c r="A52" s="59" t="s">
        <v>205</v>
      </c>
      <c r="C52" s="59">
        <f t="shared" si="3"/>
        <v>71.885218230045808</v>
      </c>
      <c r="D52" s="59">
        <f t="shared" si="1"/>
        <v>72.735799895779053</v>
      </c>
      <c r="E52" s="62">
        <f t="shared" si="4"/>
        <v>119.26246860967613</v>
      </c>
      <c r="F52" s="63">
        <v>9.6455268869061972E-2</v>
      </c>
      <c r="G52" s="59">
        <v>69.790000000000006</v>
      </c>
      <c r="H52" s="59">
        <v>567.2218823946173</v>
      </c>
    </row>
    <row r="53" spans="1:8">
      <c r="A53" s="59" t="s">
        <v>206</v>
      </c>
      <c r="B53" s="61">
        <v>2014</v>
      </c>
      <c r="C53" s="59">
        <f t="shared" si="3"/>
        <v>68.548223910524086</v>
      </c>
      <c r="D53" s="59">
        <f t="shared" si="1"/>
        <v>69.577905158936943</v>
      </c>
      <c r="E53" s="62">
        <f t="shared" si="4"/>
        <v>117.80693342289214</v>
      </c>
      <c r="F53" s="63">
        <v>9.1977704604403895E-2</v>
      </c>
      <c r="G53" s="59">
        <v>66.760000000000005</v>
      </c>
      <c r="H53" s="59">
        <v>560.29924010686386</v>
      </c>
    </row>
    <row r="54" spans="1:8">
      <c r="A54" s="59" t="s">
        <v>207</v>
      </c>
      <c r="C54" s="59">
        <f t="shared" si="3"/>
        <v>67.845568421819252</v>
      </c>
      <c r="D54" s="59">
        <f t="shared" si="1"/>
        <v>68.848358520062533</v>
      </c>
      <c r="E54" s="62">
        <f t="shared" si="4"/>
        <v>115.31609016354676</v>
      </c>
      <c r="F54" s="63">
        <v>9.1034884567766372E-2</v>
      </c>
      <c r="G54" s="59">
        <v>66.06</v>
      </c>
      <c r="H54" s="59">
        <v>548.45258944814009</v>
      </c>
    </row>
    <row r="55" spans="1:8">
      <c r="A55" s="59" t="s">
        <v>208</v>
      </c>
      <c r="C55" s="59">
        <f t="shared" si="3"/>
        <v>69.348085011352211</v>
      </c>
      <c r="D55" s="59">
        <f t="shared" si="1"/>
        <v>70.213652944241801</v>
      </c>
      <c r="E55" s="62">
        <f t="shared" si="4"/>
        <v>110.40523498133032</v>
      </c>
      <c r="F55" s="63">
        <v>9.3050954702795244E-2</v>
      </c>
      <c r="G55" s="59">
        <v>67.37</v>
      </c>
      <c r="H55" s="59">
        <v>525.09616765763758</v>
      </c>
    </row>
    <row r="56" spans="1:8">
      <c r="A56" s="59" t="s">
        <v>209</v>
      </c>
      <c r="C56" s="59">
        <f t="shared" si="3"/>
        <v>70.66380953283965</v>
      </c>
      <c r="D56" s="59">
        <f t="shared" si="1"/>
        <v>71.537258989056795</v>
      </c>
      <c r="E56" s="62">
        <f t="shared" si="4"/>
        <v>111.69914703011956</v>
      </c>
      <c r="F56" s="63">
        <v>9.4816388064513063E-2</v>
      </c>
      <c r="G56" s="59">
        <v>68.64</v>
      </c>
      <c r="H56" s="59">
        <v>531.25011731609504</v>
      </c>
    </row>
    <row r="57" spans="1:8">
      <c r="A57" s="59" t="s">
        <v>210</v>
      </c>
      <c r="C57" s="59">
        <f t="shared" si="3"/>
        <v>71.675049769665037</v>
      </c>
      <c r="D57" s="59">
        <f t="shared" si="1"/>
        <v>72.652423137050533</v>
      </c>
      <c r="E57" s="62">
        <f t="shared" si="4"/>
        <v>110.07616175015175</v>
      </c>
      <c r="F57" s="63">
        <v>9.6173265755585269E-2</v>
      </c>
      <c r="G57" s="59">
        <v>69.709999999999994</v>
      </c>
      <c r="H57" s="59">
        <v>523.53106893202187</v>
      </c>
    </row>
    <row r="58" spans="1:8">
      <c r="A58" s="59" t="s">
        <v>211</v>
      </c>
      <c r="C58" s="59">
        <f t="shared" si="3"/>
        <v>69.809288296895787</v>
      </c>
      <c r="D58" s="59">
        <f t="shared" si="1"/>
        <v>70.943199583116197</v>
      </c>
      <c r="E58" s="62">
        <f t="shared" si="4"/>
        <v>98.259938454300368</v>
      </c>
      <c r="F58" s="63">
        <v>9.3669795237827619E-2</v>
      </c>
      <c r="G58" s="59">
        <v>68.069999999999993</v>
      </c>
      <c r="H58" s="59">
        <v>467.33216160767552</v>
      </c>
    </row>
    <row r="59" spans="1:8">
      <c r="A59" s="59" t="s">
        <v>212</v>
      </c>
      <c r="C59" s="59">
        <f t="shared" si="3"/>
        <v>69.894399219717158</v>
      </c>
      <c r="D59" s="59">
        <f t="shared" si="1"/>
        <v>70.93277748827515</v>
      </c>
      <c r="E59" s="62">
        <f t="shared" si="4"/>
        <v>101.27119273350399</v>
      </c>
      <c r="F59" s="63">
        <v>9.3783996698803329E-2</v>
      </c>
      <c r="G59" s="59">
        <v>68.06</v>
      </c>
      <c r="H59" s="59">
        <v>481.65392888727848</v>
      </c>
    </row>
    <row r="60" spans="1:8">
      <c r="A60" s="59" t="s">
        <v>213</v>
      </c>
      <c r="C60" s="59">
        <f t="shared" si="3"/>
        <v>69.872119405223984</v>
      </c>
      <c r="D60" s="59">
        <f t="shared" si="1"/>
        <v>71.433038040646181</v>
      </c>
      <c r="E60" s="62">
        <f t="shared" si="4"/>
        <v>88.379260395788577</v>
      </c>
      <c r="F60" s="63">
        <v>9.3754101741951229E-2</v>
      </c>
      <c r="G60" s="59">
        <v>68.540000000000006</v>
      </c>
      <c r="H60" s="59">
        <v>420.33886293609714</v>
      </c>
    </row>
    <row r="61" spans="1:8">
      <c r="A61" s="59" t="s">
        <v>214</v>
      </c>
      <c r="C61" s="59">
        <f t="shared" si="3"/>
        <v>68.04254542134575</v>
      </c>
      <c r="D61" s="59">
        <f t="shared" si="1"/>
        <v>70.661803022407497</v>
      </c>
      <c r="E61" s="62">
        <f t="shared" si="4"/>
        <v>85.114966682972479</v>
      </c>
      <c r="F61" s="63">
        <v>9.129918743723181E-2</v>
      </c>
      <c r="G61" s="59">
        <v>67.8</v>
      </c>
      <c r="H61" s="59">
        <v>404.81361978074767</v>
      </c>
    </row>
    <row r="62" spans="1:8">
      <c r="A62" s="59" t="s">
        <v>215</v>
      </c>
      <c r="C62" s="59">
        <f t="shared" si="3"/>
        <v>67.344080386026405</v>
      </c>
      <c r="D62" s="59">
        <f t="shared" si="1"/>
        <v>70.713913496612818</v>
      </c>
      <c r="E62" s="62">
        <f t="shared" si="4"/>
        <v>79.136157451744083</v>
      </c>
      <c r="F62" s="63">
        <v>9.0361990132470663E-2</v>
      </c>
      <c r="G62" s="59">
        <v>67.849999999999994</v>
      </c>
      <c r="H62" s="59">
        <v>376.37792273245981</v>
      </c>
    </row>
    <row r="63" spans="1:8">
      <c r="A63" s="59" t="s">
        <v>216</v>
      </c>
      <c r="C63" s="59">
        <f t="shared" si="3"/>
        <v>67.149910799560303</v>
      </c>
      <c r="D63" s="59">
        <f t="shared" si="1"/>
        <v>71.495570609692535</v>
      </c>
      <c r="E63" s="62">
        <f t="shared" si="4"/>
        <v>76.671234881736169</v>
      </c>
      <c r="F63" s="63">
        <v>9.0101454237471401E-2</v>
      </c>
      <c r="G63" s="59">
        <v>68.599999999999994</v>
      </c>
      <c r="H63" s="59">
        <v>364.65455295472384</v>
      </c>
    </row>
    <row r="64" spans="1:8">
      <c r="A64" s="59" t="s">
        <v>217</v>
      </c>
      <c r="C64" s="59">
        <f t="shared" si="3"/>
        <v>65.024909914233106</v>
      </c>
      <c r="D64" s="59">
        <f t="shared" si="1"/>
        <v>70.099009900990112</v>
      </c>
      <c r="E64" s="62">
        <f t="shared" si="4"/>
        <v>78.207776873025523</v>
      </c>
      <c r="F64" s="63">
        <v>8.7250137418966422E-2</v>
      </c>
      <c r="G64" s="59">
        <v>67.260000000000005</v>
      </c>
      <c r="H64" s="59">
        <v>371.96247011288676</v>
      </c>
    </row>
    <row r="65" spans="1:8">
      <c r="A65" s="59" t="s">
        <v>218</v>
      </c>
      <c r="B65" s="61">
        <v>2015</v>
      </c>
      <c r="C65" s="59">
        <f t="shared" si="3"/>
        <v>64.437393003510351</v>
      </c>
      <c r="D65" s="59">
        <f t="shared" si="1"/>
        <v>70.93277748827515</v>
      </c>
      <c r="E65" s="62">
        <f t="shared" si="4"/>
        <v>76.322393841097352</v>
      </c>
      <c r="F65" s="63">
        <v>8.646180981860313E-2</v>
      </c>
      <c r="G65" s="59">
        <v>68.06</v>
      </c>
      <c r="H65" s="59">
        <v>362.99543693914609</v>
      </c>
    </row>
    <row r="66" spans="1:8">
      <c r="A66" s="59" t="s">
        <v>219</v>
      </c>
      <c r="C66" s="59">
        <f t="shared" si="3"/>
        <v>64.381171226427327</v>
      </c>
      <c r="D66" s="59">
        <f t="shared" si="1"/>
        <v>71.631057842626362</v>
      </c>
      <c r="E66" s="62">
        <f t="shared" si="4"/>
        <v>72.710010719888587</v>
      </c>
      <c r="F66" s="63">
        <v>8.6386371686002827E-2</v>
      </c>
      <c r="G66" s="59">
        <v>68.73</v>
      </c>
      <c r="H66" s="59">
        <v>345.81465259156857</v>
      </c>
    </row>
    <row r="67" spans="1:8">
      <c r="A67" s="59" t="s">
        <v>220</v>
      </c>
      <c r="C67" s="59">
        <f t="shared" si="3"/>
        <v>61.77431119657836</v>
      </c>
      <c r="D67" s="59">
        <f t="shared" si="1"/>
        <v>70.244919228764985</v>
      </c>
      <c r="E67" s="62">
        <f t="shared" si="4"/>
        <v>68.221220278520775</v>
      </c>
      <c r="F67" s="63">
        <v>8.288849839196312E-2</v>
      </c>
      <c r="G67" s="59">
        <v>67.400000000000006</v>
      </c>
      <c r="H67" s="59">
        <v>324.4656046177198</v>
      </c>
    </row>
    <row r="68" spans="1:8">
      <c r="A68" s="59" t="s">
        <v>221</v>
      </c>
      <c r="C68" s="59">
        <f t="shared" si="3"/>
        <v>62.048438527695218</v>
      </c>
      <c r="D68" s="59">
        <f t="shared" si="1"/>
        <v>70.484627410109425</v>
      </c>
      <c r="E68" s="62">
        <f t="shared" si="4"/>
        <v>66.054444107658327</v>
      </c>
      <c r="F68" s="63">
        <v>8.3256321236189867E-2</v>
      </c>
      <c r="G68" s="59">
        <v>67.63</v>
      </c>
      <c r="H68" s="59">
        <v>314.16024306775199</v>
      </c>
    </row>
    <row r="69" spans="1:8">
      <c r="A69" s="59" t="s">
        <v>222</v>
      </c>
      <c r="C69" s="59">
        <f t="shared" si="3"/>
        <v>62.266168717781611</v>
      </c>
      <c r="D69" s="59">
        <f t="shared" si="1"/>
        <v>69.83845752996352</v>
      </c>
      <c r="E69" s="62">
        <f t="shared" si="4"/>
        <v>70.641026756047069</v>
      </c>
      <c r="F69" s="63">
        <v>8.3548470645244829E-2</v>
      </c>
      <c r="G69" s="59">
        <v>67.010000000000005</v>
      </c>
      <c r="H69" s="59">
        <v>335.97439863493327</v>
      </c>
    </row>
    <row r="70" spans="1:8">
      <c r="A70" s="59" t="s">
        <v>223</v>
      </c>
      <c r="C70" s="59">
        <f t="shared" si="3"/>
        <v>60.583176172205235</v>
      </c>
      <c r="D70" s="59">
        <f t="shared" si="3"/>
        <v>68.097967691505985</v>
      </c>
      <c r="E70" s="62">
        <f t="shared" ref="E70:E88" si="5">H70/H$5*100</f>
        <v>68.882968000481597</v>
      </c>
      <c r="F70" s="63">
        <v>8.1290238668140724E-2</v>
      </c>
      <c r="G70" s="59">
        <v>65.34</v>
      </c>
      <c r="H70" s="59">
        <v>327.6129299489557</v>
      </c>
    </row>
    <row r="71" spans="1:8">
      <c r="A71" s="59" t="s">
        <v>224</v>
      </c>
      <c r="C71" s="59">
        <f t="shared" si="3"/>
        <v>59.85383287154157</v>
      </c>
      <c r="D71" s="59">
        <f t="shared" si="3"/>
        <v>67.952058363731112</v>
      </c>
      <c r="E71" s="62">
        <f t="shared" si="5"/>
        <v>59.884876444672777</v>
      </c>
      <c r="F71" s="63">
        <v>8.0311609043087165E-2</v>
      </c>
      <c r="G71" s="59">
        <v>65.2</v>
      </c>
      <c r="H71" s="59">
        <v>284.81728359227037</v>
      </c>
    </row>
    <row r="72" spans="1:8">
      <c r="A72" s="59" t="s">
        <v>225</v>
      </c>
      <c r="C72" s="59">
        <f t="shared" si="3"/>
        <v>57.720070013476032</v>
      </c>
      <c r="D72" s="59">
        <f t="shared" si="3"/>
        <v>65.982282438770184</v>
      </c>
      <c r="E72" s="62">
        <f t="shared" si="5"/>
        <v>62.488086748955261</v>
      </c>
      <c r="F72" s="63">
        <v>7.7448535448194661E-2</v>
      </c>
      <c r="G72" s="59">
        <v>63.31</v>
      </c>
      <c r="H72" s="59">
        <v>297.19836094441547</v>
      </c>
    </row>
    <row r="73" spans="1:8">
      <c r="A73" s="59" t="s">
        <v>226</v>
      </c>
      <c r="C73" s="59">
        <f t="shared" si="3"/>
        <v>54.769866174773831</v>
      </c>
      <c r="D73" s="59">
        <f t="shared" si="3"/>
        <v>62.959874934861901</v>
      </c>
      <c r="E73" s="62">
        <f t="shared" si="5"/>
        <v>62.932892125046514</v>
      </c>
      <c r="F73" s="63">
        <v>7.3489964945286715E-2</v>
      </c>
      <c r="G73" s="59">
        <v>60.41</v>
      </c>
      <c r="H73" s="59">
        <v>299.31389104929252</v>
      </c>
    </row>
    <row r="74" spans="1:8">
      <c r="A74" s="59" t="s">
        <v>227</v>
      </c>
      <c r="C74" s="59">
        <f t="shared" si="3"/>
        <v>55.204367342706043</v>
      </c>
      <c r="D74" s="59">
        <f t="shared" si="3"/>
        <v>63.408025013027626</v>
      </c>
      <c r="E74" s="62">
        <f t="shared" si="5"/>
        <v>60.463271360778016</v>
      </c>
      <c r="F74" s="63">
        <v>7.4072976696641535E-2</v>
      </c>
      <c r="G74" s="59">
        <v>60.84</v>
      </c>
      <c r="H74" s="59">
        <v>287.56817628219471</v>
      </c>
    </row>
    <row r="75" spans="1:8">
      <c r="A75" s="59" t="s">
        <v>228</v>
      </c>
      <c r="C75" s="59">
        <f t="shared" si="3"/>
        <v>52.769202447037515</v>
      </c>
      <c r="D75" s="59">
        <f t="shared" si="3"/>
        <v>61.844710786868163</v>
      </c>
      <c r="E75" s="62">
        <f t="shared" si="5"/>
        <v>56.578346676543887</v>
      </c>
      <c r="F75" s="63">
        <v>7.0805483176617209E-2</v>
      </c>
      <c r="G75" s="59">
        <v>59.34</v>
      </c>
      <c r="H75" s="59">
        <v>269.09116236455884</v>
      </c>
    </row>
    <row r="76" spans="1:8">
      <c r="A76" s="59" t="s">
        <v>229</v>
      </c>
      <c r="C76" s="59">
        <f t="shared" si="3"/>
        <v>49.930992898298278</v>
      </c>
      <c r="D76" s="59">
        <f t="shared" si="3"/>
        <v>58.509640437727981</v>
      </c>
      <c r="E76" s="62">
        <f t="shared" si="5"/>
        <v>52.331878717684702</v>
      </c>
      <c r="F76" s="63">
        <v>6.6997186118183047E-2</v>
      </c>
      <c r="G76" s="59">
        <v>56.14</v>
      </c>
      <c r="H76" s="59">
        <v>248.89461958599426</v>
      </c>
    </row>
    <row r="77" spans="1:8">
      <c r="A77" s="59" t="s">
        <v>230</v>
      </c>
      <c r="B77" s="61">
        <v>2016</v>
      </c>
      <c r="C77" s="59">
        <f t="shared" si="3"/>
        <v>45.49850123015122</v>
      </c>
      <c r="D77" s="59">
        <f t="shared" si="3"/>
        <v>53.767587285044293</v>
      </c>
      <c r="E77" s="62">
        <f t="shared" si="5"/>
        <v>54.564831368145114</v>
      </c>
      <c r="F77" s="63">
        <v>6.1049688341341023E-2</v>
      </c>
      <c r="G77" s="59">
        <v>51.59</v>
      </c>
      <c r="H77" s="59">
        <v>259.51472178962626</v>
      </c>
    </row>
    <row r="78" spans="1:8">
      <c r="A78" s="59" t="s">
        <v>231</v>
      </c>
      <c r="C78" s="59">
        <f t="shared" si="3"/>
        <v>47.260517204205605</v>
      </c>
      <c r="D78" s="59">
        <f t="shared" si="3"/>
        <v>55.330901511203756</v>
      </c>
      <c r="E78" s="62">
        <f t="shared" si="5"/>
        <v>60.473949108108485</v>
      </c>
      <c r="F78" s="63">
        <v>6.3413953606351534E-2</v>
      </c>
      <c r="G78" s="59">
        <v>53.09</v>
      </c>
      <c r="H78" s="59">
        <v>287.61896050636119</v>
      </c>
    </row>
    <row r="79" spans="1:8">
      <c r="A79" s="59" t="s">
        <v>232</v>
      </c>
      <c r="C79" s="59">
        <f t="shared" si="3"/>
        <v>48.323866583670501</v>
      </c>
      <c r="D79" s="59">
        <f t="shared" si="3"/>
        <v>56.248045857217299</v>
      </c>
      <c r="E79" s="62">
        <f t="shared" si="5"/>
        <v>64.773436920002951</v>
      </c>
      <c r="F79" s="63">
        <v>6.4840751115260914E-2</v>
      </c>
      <c r="G79" s="59">
        <v>53.97</v>
      </c>
      <c r="H79" s="59">
        <v>308.06766996563886</v>
      </c>
    </row>
    <row r="80" spans="1:8">
      <c r="A80" s="59" t="s">
        <v>233</v>
      </c>
      <c r="C80" s="59">
        <f t="shared" si="3"/>
        <v>50.933557496480361</v>
      </c>
      <c r="D80" s="59">
        <f t="shared" si="3"/>
        <v>58.311620635747786</v>
      </c>
      <c r="E80" s="62">
        <f t="shared" si="5"/>
        <v>65.548383928015852</v>
      </c>
      <c r="F80" s="63">
        <v>6.8342422875575778E-2</v>
      </c>
      <c r="G80" s="59">
        <v>55.95</v>
      </c>
      <c r="H80" s="59">
        <v>311.75338019590231</v>
      </c>
    </row>
    <row r="81" spans="1:8">
      <c r="A81" s="59" t="s">
        <v>234</v>
      </c>
      <c r="C81" s="59">
        <f t="shared" si="3"/>
        <v>48.531872912094705</v>
      </c>
      <c r="D81" s="59">
        <f t="shared" si="3"/>
        <v>55.904116727462217</v>
      </c>
      <c r="E81" s="62">
        <f t="shared" si="5"/>
        <v>64.618272625198287</v>
      </c>
      <c r="F81" s="63">
        <v>6.5119853089611421E-2</v>
      </c>
      <c r="G81" s="59">
        <v>53.64</v>
      </c>
      <c r="H81" s="59">
        <v>307.32969611346596</v>
      </c>
    </row>
    <row r="82" spans="1:8">
      <c r="A82" s="59" t="s">
        <v>235</v>
      </c>
      <c r="C82" s="59">
        <f t="shared" si="3"/>
        <v>49.498552110730316</v>
      </c>
      <c r="D82" s="59">
        <f t="shared" si="3"/>
        <v>57.238144867118294</v>
      </c>
      <c r="E82" s="62">
        <f t="shared" si="5"/>
        <v>65.977416206818617</v>
      </c>
      <c r="F82" s="63">
        <v>6.641693897611646E-2</v>
      </c>
      <c r="G82" s="59">
        <v>54.92</v>
      </c>
      <c r="H82" s="59">
        <v>313.79389218284615</v>
      </c>
    </row>
    <row r="83" spans="1:8">
      <c r="A83" s="59" t="s">
        <v>236</v>
      </c>
      <c r="C83" s="59">
        <f t="shared" si="3"/>
        <v>51.671612402240839</v>
      </c>
      <c r="D83" s="59">
        <f t="shared" si="3"/>
        <v>60.32308494007296</v>
      </c>
      <c r="E83" s="62">
        <f t="shared" si="5"/>
        <v>69.437757837412803</v>
      </c>
      <c r="F83" s="63">
        <v>6.933274169393755E-2</v>
      </c>
      <c r="G83" s="59">
        <v>57.88</v>
      </c>
      <c r="H83" s="59">
        <v>330.25155498586855</v>
      </c>
    </row>
    <row r="84" spans="1:8">
      <c r="A84" s="59" t="s">
        <v>237</v>
      </c>
      <c r="C84" s="59">
        <f t="shared" si="3"/>
        <v>54.261043036352639</v>
      </c>
      <c r="D84" s="59">
        <f t="shared" si="3"/>
        <v>62.803543512245966</v>
      </c>
      <c r="E84" s="62">
        <f t="shared" si="5"/>
        <v>68.444865061251079</v>
      </c>
      <c r="F84" s="63">
        <v>7.2807228301625782E-2</v>
      </c>
      <c r="G84" s="59">
        <v>60.26</v>
      </c>
      <c r="H84" s="59">
        <v>325.52927717226999</v>
      </c>
    </row>
    <row r="85" spans="1:8">
      <c r="A85" s="59" t="s">
        <v>238</v>
      </c>
      <c r="C85" s="59">
        <f t="shared" ref="C85:D87" si="6">F85/F$5*100</f>
        <v>53.0932535442046</v>
      </c>
      <c r="D85" s="59">
        <f t="shared" si="6"/>
        <v>61.615424700364777</v>
      </c>
      <c r="E85" s="62">
        <f t="shared" si="5"/>
        <v>70.691676420293589</v>
      </c>
      <c r="F85" s="63">
        <v>7.1240293510009253E-2</v>
      </c>
      <c r="G85" s="59">
        <v>59.12</v>
      </c>
      <c r="H85" s="59">
        <v>336.21529250734335</v>
      </c>
    </row>
    <row r="86" spans="1:8">
      <c r="A86" s="59" t="s">
        <v>239</v>
      </c>
      <c r="C86" s="59">
        <f t="shared" si="6"/>
        <v>53.449277441101593</v>
      </c>
      <c r="D86" s="59">
        <f t="shared" si="6"/>
        <v>62.845231891610212</v>
      </c>
      <c r="E86" s="62">
        <f t="shared" si="5"/>
        <v>70.927109463526989</v>
      </c>
      <c r="F86" s="63">
        <v>7.1718004805106331E-2</v>
      </c>
      <c r="G86" s="59">
        <v>60.3</v>
      </c>
      <c r="H86" s="59">
        <v>337.33503097592899</v>
      </c>
    </row>
    <row r="87" spans="1:8">
      <c r="A87" s="59" t="s">
        <v>240</v>
      </c>
      <c r="C87" s="59">
        <f t="shared" si="6"/>
        <v>53.563753710371785</v>
      </c>
      <c r="D87" s="59">
        <f t="shared" si="6"/>
        <v>63.929129755080773</v>
      </c>
      <c r="E87" s="62">
        <f t="shared" si="5"/>
        <v>80.255858790457197</v>
      </c>
      <c r="F87" s="63">
        <v>7.1871608558471148E-2</v>
      </c>
      <c r="G87" s="59">
        <v>61.34</v>
      </c>
      <c r="H87" s="59">
        <v>381.70331225750192</v>
      </c>
    </row>
    <row r="88" spans="1:8" ht="409.6" hidden="1" customHeight="1">
      <c r="E88" s="62">
        <f t="shared" si="5"/>
        <v>77.578252886870771</v>
      </c>
      <c r="H88" s="59">
        <v>368.9684034580373</v>
      </c>
    </row>
    <row r="89" spans="1:8" s="64" customFormat="1">
      <c r="A89" s="64" t="s">
        <v>243</v>
      </c>
      <c r="C89" s="65">
        <f>C87/C77-1</f>
        <v>0.17726413534861307</v>
      </c>
      <c r="D89" s="65">
        <f t="shared" ref="D89:E89" si="7">D87/D77-1</f>
        <v>0.18899011436324864</v>
      </c>
      <c r="E89" s="65">
        <f t="shared" si="7"/>
        <v>0.47083490919226922</v>
      </c>
    </row>
    <row r="90" spans="1:8" s="64" customFormat="1">
      <c r="A90" s="64" t="s">
        <v>244</v>
      </c>
      <c r="C90" s="65">
        <f>C87/C17-1</f>
        <v>-0.50393497056857628</v>
      </c>
      <c r="D90" s="65">
        <f t="shared" ref="D90:E90" si="8">D87/D17-1</f>
        <v>-0.40871409292461913</v>
      </c>
      <c r="E90" s="65">
        <f t="shared" si="8"/>
        <v>-0.44410328944482158</v>
      </c>
    </row>
    <row r="91" spans="1:8">
      <c r="A91" s="59" t="s">
        <v>242</v>
      </c>
    </row>
  </sheetData>
  <pageMargins left="0.75" right="0.75" top="1" bottom="1" header="0" footer="0"/>
  <pageSetup paperSize="9" orientation="portrait" horizontalDpi="0" verticalDpi="0"/>
  <headerFooter alignWithMargins="0">
    <oddFooter>&amp;L&amp;"Arial"&amp;9 Page 1  2017/03/10 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78" zoomScaleNormal="78" workbookViewId="0">
      <pane xSplit="1" ySplit="4" topLeftCell="B5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19.7109375" style="3" customWidth="1"/>
    <col min="2" max="3" width="10.85546875" style="3" bestFit="1" customWidth="1"/>
    <col min="4" max="4" width="9.85546875" style="3" bestFit="1" customWidth="1"/>
    <col min="5" max="6" width="9.85546875" style="3" customWidth="1"/>
    <col min="7" max="7" width="12.28515625" style="3" bestFit="1" customWidth="1"/>
    <col min="8" max="10" width="10.85546875" style="3" bestFit="1" customWidth="1"/>
    <col min="11" max="11" width="9.85546875" style="3" bestFit="1" customWidth="1"/>
    <col min="12" max="12" width="10.85546875" style="3" bestFit="1" customWidth="1"/>
    <col min="13" max="16384" width="9.140625" style="3"/>
  </cols>
  <sheetData>
    <row r="1" spans="1:12" ht="26.25">
      <c r="A1" s="1" t="s">
        <v>263</v>
      </c>
    </row>
    <row r="3" spans="1:12">
      <c r="A3" s="73" t="s">
        <v>262</v>
      </c>
    </row>
    <row r="4" spans="1:12" ht="17.25">
      <c r="B4" s="3" t="s">
        <v>249</v>
      </c>
      <c r="C4" s="3" t="s">
        <v>250</v>
      </c>
      <c r="D4" s="3" t="s">
        <v>251</v>
      </c>
      <c r="E4" s="3" t="s">
        <v>252</v>
      </c>
      <c r="G4" s="3" t="s">
        <v>253</v>
      </c>
      <c r="H4" s="3" t="s">
        <v>254</v>
      </c>
      <c r="I4" s="3" t="s">
        <v>255</v>
      </c>
      <c r="J4" s="3" t="s">
        <v>256</v>
      </c>
      <c r="K4" s="3" t="s">
        <v>257</v>
      </c>
      <c r="L4" s="3" t="s">
        <v>258</v>
      </c>
    </row>
    <row r="5" spans="1:12">
      <c r="A5" s="4">
        <v>2010</v>
      </c>
      <c r="B5" s="71">
        <f t="shared" ref="B5:E7" si="0">B10/B15</f>
        <v>4.5886895323035477E-2</v>
      </c>
      <c r="C5" s="71">
        <f t="shared" si="0"/>
        <v>8.396841784880911E-2</v>
      </c>
      <c r="D5" s="71">
        <f t="shared" si="0"/>
        <v>8.9347540191631547E-2</v>
      </c>
      <c r="E5" s="71">
        <f t="shared" si="0"/>
        <v>6.1143712492940712E-2</v>
      </c>
      <c r="F5" s="2"/>
      <c r="G5" s="2">
        <f t="shared" ref="G5:L7" si="1">G10/G15</f>
        <v>6.28478116069702E-2</v>
      </c>
      <c r="H5" s="2">
        <f t="shared" si="1"/>
        <v>0.11452213254902513</v>
      </c>
      <c r="I5" s="2">
        <f t="shared" si="1"/>
        <v>3.4935455253810789E-2</v>
      </c>
      <c r="J5" s="2">
        <f t="shared" si="1"/>
        <v>7.3795641743018031E-2</v>
      </c>
      <c r="K5" s="2">
        <f t="shared" si="1"/>
        <v>6.4241588673542432E-2</v>
      </c>
      <c r="L5" s="2">
        <f t="shared" si="1"/>
        <v>4.5370208296866797E-2</v>
      </c>
    </row>
    <row r="6" spans="1:12">
      <c r="A6" s="4">
        <v>2015</v>
      </c>
      <c r="B6" s="71">
        <f t="shared" si="0"/>
        <v>-1.2323813020164109E-2</v>
      </c>
      <c r="C6" s="71">
        <f t="shared" si="0"/>
        <v>9.6704613273190979E-2</v>
      </c>
      <c r="D6" s="71">
        <f t="shared" si="0"/>
        <v>0.14214403518416713</v>
      </c>
      <c r="E6" s="71">
        <f t="shared" si="0"/>
        <v>6.3624131620746552E-2</v>
      </c>
      <c r="F6" s="2"/>
      <c r="G6" s="2">
        <f t="shared" si="1"/>
        <v>5.5813121461534804E-2</v>
      </c>
      <c r="H6" s="2">
        <f t="shared" si="1"/>
        <v>0.1868716769650812</v>
      </c>
      <c r="I6" s="2">
        <f t="shared" si="1"/>
        <v>2.4929178470254956E-2</v>
      </c>
      <c r="J6" s="2">
        <f t="shared" si="1"/>
        <v>0.11734704405543901</v>
      </c>
      <c r="K6" s="2">
        <f t="shared" si="1"/>
        <v>0.10788532734234092</v>
      </c>
      <c r="L6" s="2">
        <f t="shared" si="1"/>
        <v>2.9522732430173629E-2</v>
      </c>
    </row>
    <row r="7" spans="1:12">
      <c r="A7" s="4">
        <v>2016</v>
      </c>
      <c r="B7" s="71">
        <f t="shared" si="0"/>
        <v>2.8000995300874559E-2</v>
      </c>
      <c r="C7" s="71">
        <f t="shared" si="0"/>
        <v>0.16013363198634728</v>
      </c>
      <c r="D7" s="71">
        <f t="shared" si="0"/>
        <v>7.6501338773428537E-4</v>
      </c>
      <c r="E7" s="71">
        <f t="shared" si="0"/>
        <v>6.018968966895559E-2</v>
      </c>
      <c r="F7" s="2"/>
      <c r="G7" s="2">
        <f t="shared" si="1"/>
        <v>7.2087976432527151E-2</v>
      </c>
      <c r="H7" s="2">
        <f t="shared" si="1"/>
        <v>0.17525606717726308</v>
      </c>
      <c r="I7" s="2">
        <f t="shared" si="1"/>
        <v>1.8447041517119112E-2</v>
      </c>
      <c r="J7" s="2">
        <f t="shared" si="1"/>
        <v>0.13223929604264409</v>
      </c>
      <c r="K7" s="2">
        <f t="shared" si="1"/>
        <v>0.12270314173719586</v>
      </c>
      <c r="L7" s="2">
        <f t="shared" si="1"/>
        <v>1.6161030052935437E-2</v>
      </c>
    </row>
    <row r="8" spans="1:1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3" t="s">
        <v>259</v>
      </c>
      <c r="G9" s="72"/>
    </row>
    <row r="10" spans="1:12">
      <c r="A10" s="4">
        <v>2010</v>
      </c>
      <c r="B10" s="72">
        <v>17102</v>
      </c>
      <c r="C10" s="72">
        <v>28140</v>
      </c>
      <c r="D10" s="72">
        <v>3329</v>
      </c>
      <c r="E10" s="72">
        <f>G10-SUM(B10:D10)</f>
        <v>62579</v>
      </c>
      <c r="F10" s="72"/>
      <c r="G10" s="72">
        <v>111150</v>
      </c>
      <c r="H10" s="3">
        <v>16276</v>
      </c>
      <c r="I10" s="3">
        <v>10357</v>
      </c>
      <c r="J10" s="72">
        <v>20732</v>
      </c>
      <c r="K10" s="72">
        <v>4846</v>
      </c>
      <c r="L10" s="72">
        <v>10368</v>
      </c>
    </row>
    <row r="11" spans="1:12">
      <c r="A11" s="4">
        <v>2015</v>
      </c>
      <c r="B11" s="72">
        <v>-6311</v>
      </c>
      <c r="C11" s="72">
        <v>43264</v>
      </c>
      <c r="D11" s="72">
        <v>6464</v>
      </c>
      <c r="E11" s="72">
        <f>G11-SUM(B11:D11)</f>
        <v>103225</v>
      </c>
      <c r="F11" s="72"/>
      <c r="G11" s="72">
        <v>146642</v>
      </c>
      <c r="H11" s="3">
        <v>32511</v>
      </c>
      <c r="I11" s="3">
        <v>13772</v>
      </c>
      <c r="J11" s="72">
        <v>34121</v>
      </c>
      <c r="K11" s="72">
        <v>6819</v>
      </c>
      <c r="L11" s="72">
        <v>16002</v>
      </c>
    </row>
    <row r="12" spans="1:12">
      <c r="A12" s="4">
        <v>2016</v>
      </c>
      <c r="B12" s="72">
        <v>13729</v>
      </c>
      <c r="C12" s="72">
        <v>84074</v>
      </c>
      <c r="D12" s="72">
        <v>36</v>
      </c>
      <c r="E12" s="72">
        <f>G12-SUM(B12:D12)</f>
        <v>107516</v>
      </c>
      <c r="F12" s="72"/>
      <c r="G12" s="72">
        <v>205355</v>
      </c>
      <c r="H12" s="3">
        <v>37985</v>
      </c>
      <c r="I12" s="3">
        <v>10634</v>
      </c>
      <c r="J12" s="72">
        <v>38502</v>
      </c>
      <c r="K12" s="72">
        <v>10424</v>
      </c>
      <c r="L12" s="72">
        <v>9971</v>
      </c>
    </row>
    <row r="14" spans="1:12">
      <c r="A14" s="3" t="s">
        <v>260</v>
      </c>
    </row>
    <row r="15" spans="1:12">
      <c r="A15" s="4">
        <v>2010</v>
      </c>
      <c r="B15" s="72">
        <v>372699</v>
      </c>
      <c r="C15" s="72">
        <v>335126</v>
      </c>
      <c r="D15" s="72">
        <v>37259</v>
      </c>
      <c r="E15" s="72">
        <f>G15-SUM(B15:D15)</f>
        <v>1023474</v>
      </c>
      <c r="F15" s="72"/>
      <c r="G15" s="72">
        <v>1768558</v>
      </c>
      <c r="H15" s="3">
        <v>142121</v>
      </c>
      <c r="I15" s="3">
        <v>296461</v>
      </c>
      <c r="J15" s="72">
        <v>280938</v>
      </c>
      <c r="K15" s="72">
        <v>75434</v>
      </c>
      <c r="L15" s="72">
        <v>228520</v>
      </c>
    </row>
    <row r="16" spans="1:12">
      <c r="A16" s="4">
        <v>2015</v>
      </c>
      <c r="B16" s="72">
        <v>512098</v>
      </c>
      <c r="C16" s="72">
        <v>447383</v>
      </c>
      <c r="D16" s="72">
        <v>45475</v>
      </c>
      <c r="E16" s="72">
        <f>G16-SUM(B16:D16)</f>
        <v>1622419</v>
      </c>
      <c r="F16" s="72"/>
      <c r="G16" s="72">
        <v>2627375</v>
      </c>
      <c r="H16" s="3">
        <v>173975</v>
      </c>
      <c r="I16" s="3">
        <v>552445</v>
      </c>
      <c r="J16" s="72">
        <v>290770</v>
      </c>
      <c r="K16" s="72">
        <v>63206</v>
      </c>
      <c r="L16" s="72">
        <v>542023</v>
      </c>
    </row>
    <row r="17" spans="1:12">
      <c r="A17" s="4">
        <v>2016</v>
      </c>
      <c r="B17" s="72">
        <v>490304</v>
      </c>
      <c r="C17" s="72">
        <v>525024</v>
      </c>
      <c r="D17" s="72">
        <v>47058</v>
      </c>
      <c r="E17" s="72">
        <f>G17-SUM(B17:D17)</f>
        <v>1786286</v>
      </c>
      <c r="F17" s="72"/>
      <c r="G17" s="72">
        <v>2848672</v>
      </c>
      <c r="H17" s="3">
        <v>216740</v>
      </c>
      <c r="I17" s="3">
        <v>576461</v>
      </c>
      <c r="J17" s="72">
        <v>291154</v>
      </c>
      <c r="K17" s="72">
        <v>84953</v>
      </c>
      <c r="L17" s="72">
        <v>616978</v>
      </c>
    </row>
    <row r="20" spans="1:12">
      <c r="A20" s="4" t="s">
        <v>261</v>
      </c>
      <c r="B20" s="72"/>
      <c r="C20" s="72"/>
      <c r="D20" s="72"/>
      <c r="E20" s="72"/>
      <c r="F20" s="72"/>
      <c r="G20" s="72"/>
      <c r="J20" s="72"/>
      <c r="K20" s="72"/>
      <c r="L20" s="72"/>
    </row>
    <row r="21" spans="1:12">
      <c r="A21" s="4"/>
      <c r="B21" s="72"/>
      <c r="C21" s="72"/>
      <c r="D21" s="72"/>
      <c r="E21" s="72"/>
      <c r="F21" s="72"/>
      <c r="G21" s="72"/>
      <c r="J21" s="72"/>
      <c r="K21" s="72"/>
      <c r="L21" s="72"/>
    </row>
    <row r="22" spans="1:12">
      <c r="A22" s="4"/>
      <c r="B22" s="72"/>
      <c r="C22" s="72"/>
      <c r="D22" s="72"/>
      <c r="E22" s="72"/>
      <c r="F22" s="72"/>
      <c r="G22" s="72"/>
      <c r="J22" s="72"/>
      <c r="K22" s="72"/>
      <c r="L22" s="72"/>
    </row>
    <row r="25" spans="1:12">
      <c r="A25" s="4"/>
    </row>
    <row r="26" spans="1:12">
      <c r="A26" s="4"/>
    </row>
    <row r="27" spans="1:12">
      <c r="A27" s="4"/>
    </row>
  </sheetData>
  <conditionalFormatting sqref="B12:D12 F12:L12 B17:D17 F17:L17 B22:D22 F22:L22">
    <cfRule type="cellIs" dxfId="61" priority="7" stopIfTrue="1" operator="lessThan">
      <formula>0</formula>
    </cfRule>
  </conditionalFormatting>
  <conditionalFormatting sqref="M20:Y20">
    <cfRule type="cellIs" dxfId="60" priority="6" stopIfTrue="1" operator="lessThan">
      <formula>0</formula>
    </cfRule>
  </conditionalFormatting>
  <conditionalFormatting sqref="A7:A8">
    <cfRule type="cellIs" dxfId="59" priority="5" stopIfTrue="1" operator="lessThan">
      <formula>0</formula>
    </cfRule>
  </conditionalFormatting>
  <conditionalFormatting sqref="A27">
    <cfRule type="cellIs" dxfId="58" priority="1" stopIfTrue="1" operator="lessThan">
      <formula>0</formula>
    </cfRule>
  </conditionalFormatting>
  <conditionalFormatting sqref="A12">
    <cfRule type="cellIs" dxfId="57" priority="4" stopIfTrue="1" operator="lessThan">
      <formula>0</formula>
    </cfRule>
  </conditionalFormatting>
  <conditionalFormatting sqref="A17">
    <cfRule type="cellIs" dxfId="56" priority="3" stopIfTrue="1" operator="lessThan">
      <formula>0</formula>
    </cfRule>
  </conditionalFormatting>
  <conditionalFormatting sqref="A22">
    <cfRule type="cellIs" dxfId="55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0"/>
  <sheetViews>
    <sheetView zoomScale="84" zoomScaleNormal="84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5"/>
  <cols>
    <col min="1" max="1" width="19.28515625" style="3" customWidth="1"/>
    <col min="2" max="6" width="13.7109375" style="3" bestFit="1" customWidth="1"/>
    <col min="7" max="7" width="10.5703125" style="3" customWidth="1"/>
    <col min="8" max="23" width="10.85546875" style="3" bestFit="1" customWidth="1"/>
    <col min="24" max="16384" width="9.140625" style="3"/>
  </cols>
  <sheetData>
    <row r="1" spans="1:28" ht="26.25">
      <c r="A1" s="1" t="s">
        <v>342</v>
      </c>
    </row>
    <row r="2" spans="1:28" ht="12" customHeight="1"/>
    <row r="3" spans="1:28" ht="12" customHeight="1"/>
    <row r="4" spans="1:28" ht="12" customHeight="1"/>
    <row r="5" spans="1:28" s="4" customFormat="1" ht="12" customHeight="1">
      <c r="B5" s="4">
        <v>2010</v>
      </c>
      <c r="F5" s="4">
        <v>2011</v>
      </c>
      <c r="J5" s="4">
        <v>2012</v>
      </c>
      <c r="N5" s="4">
        <v>2013</v>
      </c>
      <c r="R5" s="4">
        <v>2014</v>
      </c>
      <c r="V5" s="4">
        <v>2015</v>
      </c>
      <c r="Z5" s="4">
        <v>2016</v>
      </c>
    </row>
    <row r="6" spans="1:28" ht="12" customHeight="1">
      <c r="B6" s="3">
        <v>1</v>
      </c>
      <c r="C6" s="3">
        <v>2</v>
      </c>
      <c r="D6" s="3">
        <v>3</v>
      </c>
      <c r="E6" s="3">
        <v>4</v>
      </c>
      <c r="F6" s="3">
        <v>1</v>
      </c>
      <c r="G6" s="3">
        <v>2</v>
      </c>
      <c r="H6" s="3">
        <v>3</v>
      </c>
      <c r="I6" s="3">
        <v>4</v>
      </c>
      <c r="J6" s="3">
        <v>1</v>
      </c>
      <c r="K6" s="3">
        <v>2</v>
      </c>
      <c r="L6" s="3">
        <v>3</v>
      </c>
      <c r="M6" s="3">
        <v>4</v>
      </c>
      <c r="N6" s="3">
        <v>1</v>
      </c>
      <c r="O6" s="3">
        <v>2</v>
      </c>
      <c r="P6" s="3">
        <v>3</v>
      </c>
      <c r="Q6" s="3">
        <v>4</v>
      </c>
      <c r="R6" s="3">
        <v>1</v>
      </c>
      <c r="S6" s="3">
        <v>2</v>
      </c>
      <c r="T6" s="3">
        <v>3</v>
      </c>
      <c r="U6" s="3">
        <v>4</v>
      </c>
      <c r="V6" s="3">
        <v>1</v>
      </c>
      <c r="W6" s="3">
        <v>2</v>
      </c>
      <c r="X6" s="3">
        <v>3</v>
      </c>
      <c r="Y6" s="3">
        <v>4</v>
      </c>
      <c r="Z6" s="3">
        <v>1</v>
      </c>
      <c r="AA6" s="3">
        <v>2</v>
      </c>
      <c r="AB6" s="3">
        <v>3</v>
      </c>
    </row>
    <row r="7" spans="1:28" ht="12" customHeight="1">
      <c r="A7" s="3" t="s">
        <v>1</v>
      </c>
      <c r="B7" s="72">
        <v>13.390702702702702</v>
      </c>
      <c r="C7" s="72">
        <v>23.829552407932013</v>
      </c>
      <c r="D7" s="72">
        <v>23.764804500703235</v>
      </c>
      <c r="E7" s="72">
        <v>37.275927272727266</v>
      </c>
      <c r="F7" s="72">
        <v>26.910852459016393</v>
      </c>
      <c r="G7" s="72">
        <v>29.318666666666669</v>
      </c>
      <c r="H7" s="72">
        <v>27.575973404255318</v>
      </c>
      <c r="I7" s="72">
        <v>33.31083003952569</v>
      </c>
      <c r="J7" s="72">
        <v>27.308778350515464</v>
      </c>
      <c r="K7" s="72">
        <v>32.174434782608692</v>
      </c>
      <c r="L7" s="72">
        <v>17.494950819672134</v>
      </c>
      <c r="M7" s="72">
        <v>6.0893815461346632</v>
      </c>
      <c r="N7" s="72">
        <v>20.693912408759122</v>
      </c>
      <c r="O7" s="72">
        <v>8.4848242424242422</v>
      </c>
      <c r="P7" s="72">
        <v>-0.81039523809523806</v>
      </c>
      <c r="Q7" s="72">
        <v>-1.7491692307692308</v>
      </c>
      <c r="R7" s="72">
        <v>18.566922018348624</v>
      </c>
      <c r="S7" s="72">
        <v>10.617631818181817</v>
      </c>
      <c r="T7" s="72">
        <v>14.966534831460674</v>
      </c>
      <c r="U7" s="72">
        <v>3.7366382022471911</v>
      </c>
      <c r="V7" s="72">
        <v>-0.11110915104740902</v>
      </c>
      <c r="W7" s="72">
        <v>-6.2508968512486431</v>
      </c>
      <c r="X7" s="72">
        <v>-6.6973877551020404</v>
      </c>
      <c r="Y7" s="72">
        <v>-14.485745997865527</v>
      </c>
      <c r="Z7" s="72">
        <v>-1.2647219917012447</v>
      </c>
      <c r="AA7" s="72">
        <v>10.472396322778344</v>
      </c>
      <c r="AB7" s="72">
        <v>13.728999999999999</v>
      </c>
    </row>
    <row r="8" spans="1:28" ht="12" customHeight="1">
      <c r="A8" s="3" t="s">
        <v>2</v>
      </c>
      <c r="B8" s="72">
        <v>38.079459459459457</v>
      </c>
      <c r="C8" s="72">
        <v>38.733518413597743</v>
      </c>
      <c r="D8" s="72">
        <v>39.1031223628692</v>
      </c>
      <c r="E8" s="72">
        <v>49.738545454545459</v>
      </c>
      <c r="F8" s="72">
        <v>40.861628415300544</v>
      </c>
      <c r="G8" s="72">
        <v>40.981333333333339</v>
      </c>
      <c r="H8" s="72">
        <v>42.486627659574467</v>
      </c>
      <c r="I8" s="72">
        <v>54.416801054018443</v>
      </c>
      <c r="J8" s="72">
        <v>50.323067010309281</v>
      </c>
      <c r="K8" s="72">
        <v>46.868092071611244</v>
      </c>
      <c r="L8" s="72">
        <v>47.957245901639347</v>
      </c>
      <c r="M8" s="72">
        <v>46.99898753117207</v>
      </c>
      <c r="N8" s="72">
        <v>44.25687104622871</v>
      </c>
      <c r="O8" s="72">
        <v>41.361871515151513</v>
      </c>
      <c r="P8" s="72">
        <v>57.973252380952374</v>
      </c>
      <c r="Q8" s="72">
        <v>49.493538461538463</v>
      </c>
      <c r="R8" s="72">
        <v>46.056435779816518</v>
      </c>
      <c r="S8" s="72">
        <v>34.609190909090906</v>
      </c>
      <c r="T8" s="72">
        <v>42.682710112359551</v>
      </c>
      <c r="U8" s="72">
        <v>37.286453932584273</v>
      </c>
      <c r="V8" s="72">
        <v>37.564696802646083</v>
      </c>
      <c r="W8" s="72">
        <v>50.730206297502711</v>
      </c>
      <c r="X8" s="72">
        <v>45.912816326530617</v>
      </c>
      <c r="Y8" s="72">
        <v>33.680572038420493</v>
      </c>
      <c r="Z8" s="72">
        <v>37.755128630705386</v>
      </c>
      <c r="AA8" s="72">
        <v>46.551048008171598</v>
      </c>
      <c r="AB8" s="72">
        <v>84.073999999999998</v>
      </c>
    </row>
    <row r="9" spans="1:28">
      <c r="A9" s="3" t="s">
        <v>343</v>
      </c>
    </row>
    <row r="10" spans="1:28" ht="12" customHeight="1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8" ht="12" customHeight="1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8" ht="12" customHeigh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8">
      <c r="A13" s="72"/>
    </row>
    <row r="22" spans="1:23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1:23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1:23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:23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1:23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>
      <c r="A29" s="72"/>
    </row>
    <row r="30" spans="1:23">
      <c r="A30" s="72"/>
    </row>
    <row r="31" spans="1:23">
      <c r="A31" s="72"/>
    </row>
    <row r="32" spans="1:23">
      <c r="A32" s="72"/>
    </row>
    <row r="33" spans="1:1">
      <c r="A33" s="72"/>
    </row>
    <row r="34" spans="1:1">
      <c r="A34" s="72"/>
    </row>
    <row r="35" spans="1:1">
      <c r="A35" s="72"/>
    </row>
    <row r="36" spans="1:1">
      <c r="A36" s="72"/>
    </row>
    <row r="37" spans="1:1">
      <c r="A37" s="72"/>
    </row>
    <row r="38" spans="1:1">
      <c r="A38" s="72"/>
    </row>
    <row r="39" spans="1:1">
      <c r="A39" s="72"/>
    </row>
    <row r="40" spans="1:1">
      <c r="A40" s="72"/>
    </row>
    <row r="41" spans="1:1">
      <c r="A41" s="72"/>
    </row>
    <row r="42" spans="1:1">
      <c r="A42" s="72"/>
    </row>
    <row r="43" spans="1:1">
      <c r="A43" s="72"/>
    </row>
    <row r="44" spans="1:1">
      <c r="A44" s="72"/>
    </row>
    <row r="45" spans="1:1">
      <c r="A45" s="72"/>
    </row>
    <row r="46" spans="1:1">
      <c r="A46" s="72"/>
    </row>
    <row r="47" spans="1:1">
      <c r="A47" s="72"/>
    </row>
    <row r="48" spans="1:1">
      <c r="A48" s="72"/>
    </row>
    <row r="49" spans="1:1">
      <c r="A49" s="72"/>
    </row>
    <row r="50" spans="1:1">
      <c r="A50" s="72"/>
    </row>
    <row r="51" spans="1:1">
      <c r="A51" s="72"/>
    </row>
    <row r="52" spans="1:1">
      <c r="A52" s="72"/>
    </row>
    <row r="53" spans="1:1">
      <c r="A53" s="72"/>
    </row>
    <row r="54" spans="1:1">
      <c r="A54" s="72"/>
    </row>
    <row r="55" spans="1:1">
      <c r="A55" s="72"/>
    </row>
    <row r="56" spans="1:1">
      <c r="A56" s="72"/>
    </row>
    <row r="57" spans="1:1">
      <c r="A57" s="72"/>
    </row>
    <row r="58" spans="1:1">
      <c r="A58" s="72"/>
    </row>
    <row r="59" spans="1:1">
      <c r="A59" s="72"/>
    </row>
    <row r="60" spans="1:1">
      <c r="A60" s="72"/>
    </row>
    <row r="61" spans="1:1">
      <c r="A61" s="72"/>
    </row>
    <row r="62" spans="1:1">
      <c r="A62" s="72"/>
    </row>
    <row r="63" spans="1:1">
      <c r="A63" s="72"/>
    </row>
    <row r="64" spans="1:1">
      <c r="A64" s="72"/>
    </row>
    <row r="65" spans="1:1">
      <c r="A65" s="72"/>
    </row>
    <row r="66" spans="1:1">
      <c r="A66" s="72"/>
    </row>
    <row r="67" spans="1:1">
      <c r="A67" s="72"/>
    </row>
    <row r="68" spans="1:1">
      <c r="A68" s="72"/>
    </row>
    <row r="69" spans="1:1">
      <c r="A69" s="72"/>
    </row>
    <row r="70" spans="1:1">
      <c r="A70" s="72"/>
    </row>
    <row r="71" spans="1:1">
      <c r="A71" s="72"/>
    </row>
    <row r="72" spans="1:1">
      <c r="A72" s="72"/>
    </row>
    <row r="73" spans="1:1">
      <c r="A73" s="72"/>
    </row>
    <row r="74" spans="1:1">
      <c r="A74" s="72"/>
    </row>
    <row r="75" spans="1:1">
      <c r="A75" s="72"/>
    </row>
    <row r="76" spans="1:1">
      <c r="A76" s="72"/>
    </row>
    <row r="77" spans="1:1">
      <c r="A77" s="72"/>
    </row>
    <row r="78" spans="1:1">
      <c r="A78" s="72"/>
    </row>
    <row r="79" spans="1:1">
      <c r="A79" s="72"/>
    </row>
    <row r="80" spans="1:1">
      <c r="A80" s="72"/>
    </row>
    <row r="81" spans="1:1">
      <c r="A81" s="72"/>
    </row>
    <row r="82" spans="1:1">
      <c r="A82" s="72"/>
    </row>
    <row r="83" spans="1:1">
      <c r="A83" s="72"/>
    </row>
    <row r="84" spans="1:1">
      <c r="A84" s="72"/>
    </row>
    <row r="85" spans="1:1">
      <c r="A85" s="72"/>
    </row>
    <row r="86" spans="1:1">
      <c r="A86" s="72"/>
    </row>
    <row r="87" spans="1:1">
      <c r="A87" s="72"/>
    </row>
    <row r="88" spans="1:1">
      <c r="A88" s="72"/>
    </row>
    <row r="89" spans="1:1">
      <c r="A89" s="72"/>
    </row>
    <row r="90" spans="1:1">
      <c r="A90" s="72"/>
    </row>
    <row r="91" spans="1:1">
      <c r="A91" s="72"/>
    </row>
    <row r="92" spans="1:1">
      <c r="A92" s="72"/>
    </row>
    <row r="93" spans="1:1">
      <c r="A93" s="72"/>
    </row>
    <row r="94" spans="1:1">
      <c r="A94" s="72"/>
    </row>
    <row r="95" spans="1:1">
      <c r="A95" s="72"/>
    </row>
    <row r="96" spans="1:1">
      <c r="A96" s="72"/>
    </row>
    <row r="97" spans="1:1">
      <c r="A97" s="72"/>
    </row>
    <row r="98" spans="1:1">
      <c r="A98" s="72"/>
    </row>
    <row r="99" spans="1:1">
      <c r="A99" s="72"/>
    </row>
    <row r="100" spans="1:1">
      <c r="A100" s="72"/>
    </row>
    <row r="101" spans="1:1">
      <c r="A101" s="72"/>
    </row>
    <row r="102" spans="1:1">
      <c r="A102" s="72"/>
    </row>
    <row r="103" spans="1:1">
      <c r="A103" s="72"/>
    </row>
    <row r="104" spans="1:1">
      <c r="A104" s="72"/>
    </row>
    <row r="105" spans="1:1">
      <c r="A105" s="72"/>
    </row>
    <row r="106" spans="1:1">
      <c r="A106" s="72"/>
    </row>
    <row r="107" spans="1:1">
      <c r="A107" s="72"/>
    </row>
    <row r="108" spans="1:1">
      <c r="A108" s="72"/>
    </row>
    <row r="109" spans="1:1">
      <c r="A109" s="72"/>
    </row>
    <row r="110" spans="1:1">
      <c r="A110" s="72"/>
    </row>
    <row r="111" spans="1:1">
      <c r="A111" s="72"/>
    </row>
    <row r="112" spans="1:1">
      <c r="A112" s="72"/>
    </row>
    <row r="113" spans="1:1">
      <c r="A113" s="72"/>
    </row>
    <row r="114" spans="1:1">
      <c r="A114" s="72"/>
    </row>
    <row r="115" spans="1:1">
      <c r="A115" s="72"/>
    </row>
    <row r="116" spans="1:1">
      <c r="A116" s="72"/>
    </row>
    <row r="117" spans="1:1">
      <c r="A117" s="72"/>
    </row>
    <row r="118" spans="1:1">
      <c r="A118" s="72"/>
    </row>
    <row r="119" spans="1:1">
      <c r="A119" s="72"/>
    </row>
    <row r="120" spans="1:1">
      <c r="A120" s="72"/>
    </row>
    <row r="121" spans="1:1">
      <c r="A121" s="72"/>
    </row>
    <row r="122" spans="1:1">
      <c r="A122" s="72"/>
    </row>
    <row r="123" spans="1:1">
      <c r="A123" s="72"/>
    </row>
    <row r="124" spans="1:1">
      <c r="A124" s="72"/>
    </row>
    <row r="125" spans="1:1">
      <c r="A125" s="72"/>
    </row>
    <row r="126" spans="1:1">
      <c r="A126" s="72"/>
    </row>
    <row r="127" spans="1:1">
      <c r="A127" s="72"/>
    </row>
    <row r="128" spans="1:1">
      <c r="A128" s="72"/>
    </row>
    <row r="129" spans="1:1">
      <c r="A129" s="72"/>
    </row>
    <row r="130" spans="1:1">
      <c r="A130" s="72"/>
    </row>
    <row r="131" spans="1:1">
      <c r="A131" s="72"/>
    </row>
    <row r="132" spans="1:1">
      <c r="A132" s="72"/>
    </row>
    <row r="133" spans="1:1">
      <c r="A133" s="72"/>
    </row>
    <row r="134" spans="1:1">
      <c r="A134" s="72"/>
    </row>
    <row r="135" spans="1:1">
      <c r="A135" s="72"/>
    </row>
    <row r="136" spans="1:1">
      <c r="A136" s="72"/>
    </row>
    <row r="137" spans="1:1">
      <c r="A137" s="72"/>
    </row>
    <row r="138" spans="1:1">
      <c r="A138" s="72"/>
    </row>
    <row r="139" spans="1:1">
      <c r="A139" s="72"/>
    </row>
    <row r="140" spans="1:1">
      <c r="A140" s="72"/>
    </row>
    <row r="141" spans="1:1">
      <c r="A141" s="72"/>
    </row>
    <row r="142" spans="1:1">
      <c r="A142" s="72"/>
    </row>
    <row r="143" spans="1:1">
      <c r="A143" s="72"/>
    </row>
    <row r="144" spans="1:1">
      <c r="A144" s="72"/>
    </row>
    <row r="145" spans="1:1">
      <c r="A145" s="72"/>
    </row>
    <row r="146" spans="1:1">
      <c r="A146" s="72"/>
    </row>
    <row r="147" spans="1:1">
      <c r="A147" s="72"/>
    </row>
    <row r="148" spans="1:1">
      <c r="A148" s="72"/>
    </row>
    <row r="149" spans="1:1">
      <c r="A149" s="72"/>
    </row>
    <row r="150" spans="1:1">
      <c r="A150" s="72"/>
    </row>
    <row r="151" spans="1:1">
      <c r="A151" s="72"/>
    </row>
    <row r="152" spans="1:1">
      <c r="A152" s="72"/>
    </row>
    <row r="153" spans="1:1">
      <c r="A153" s="72"/>
    </row>
    <row r="154" spans="1:1">
      <c r="A154" s="72"/>
    </row>
    <row r="155" spans="1:1">
      <c r="A155" s="72"/>
    </row>
    <row r="156" spans="1:1">
      <c r="A156" s="72"/>
    </row>
    <row r="157" spans="1:1">
      <c r="A157" s="72"/>
    </row>
    <row r="158" spans="1:1">
      <c r="A158" s="72"/>
    </row>
    <row r="159" spans="1:1">
      <c r="A159" s="72"/>
    </row>
    <row r="160" spans="1:1">
      <c r="A160" s="72"/>
    </row>
    <row r="161" spans="1:1">
      <c r="A161" s="72"/>
    </row>
    <row r="162" spans="1:1">
      <c r="A162" s="72"/>
    </row>
    <row r="163" spans="1:1">
      <c r="A163" s="72"/>
    </row>
    <row r="164" spans="1:1">
      <c r="A164" s="72"/>
    </row>
    <row r="165" spans="1:1">
      <c r="A165" s="72"/>
    </row>
    <row r="166" spans="1:1">
      <c r="A166" s="72"/>
    </row>
    <row r="167" spans="1:1">
      <c r="A167" s="72"/>
    </row>
    <row r="168" spans="1:1">
      <c r="A168" s="72"/>
    </row>
    <row r="169" spans="1:1">
      <c r="A169" s="72"/>
    </row>
    <row r="170" spans="1:1">
      <c r="A170" s="72"/>
    </row>
    <row r="171" spans="1:1">
      <c r="A171" s="72"/>
    </row>
    <row r="172" spans="1:1">
      <c r="A172" s="72"/>
    </row>
    <row r="173" spans="1:1">
      <c r="A173" s="72"/>
    </row>
    <row r="174" spans="1:1">
      <c r="A174" s="72"/>
    </row>
    <row r="175" spans="1:1">
      <c r="A175" s="72"/>
    </row>
    <row r="176" spans="1:1">
      <c r="A176" s="72"/>
    </row>
    <row r="177" spans="1:1">
      <c r="A177" s="72"/>
    </row>
    <row r="178" spans="1:1">
      <c r="A178" s="72"/>
    </row>
    <row r="179" spans="1:1">
      <c r="A179" s="72"/>
    </row>
    <row r="180" spans="1:1">
      <c r="A180" s="72"/>
    </row>
    <row r="181" spans="1:1">
      <c r="A181" s="72"/>
    </row>
    <row r="182" spans="1:1">
      <c r="A182" s="72"/>
    </row>
    <row r="183" spans="1:1">
      <c r="A183" s="72"/>
    </row>
    <row r="184" spans="1:1">
      <c r="A184" s="72"/>
    </row>
    <row r="185" spans="1:1">
      <c r="A185" s="72"/>
    </row>
    <row r="186" spans="1:1">
      <c r="A186" s="72"/>
    </row>
    <row r="187" spans="1:1">
      <c r="A187" s="72"/>
    </row>
    <row r="188" spans="1:1">
      <c r="A188" s="72"/>
    </row>
    <row r="189" spans="1:1">
      <c r="A189" s="72"/>
    </row>
    <row r="190" spans="1:1">
      <c r="A190" s="72"/>
    </row>
    <row r="191" spans="1:1">
      <c r="A191" s="72"/>
    </row>
    <row r="192" spans="1:1">
      <c r="A192" s="72"/>
    </row>
    <row r="193" spans="1:1">
      <c r="A193" s="72"/>
    </row>
    <row r="194" spans="1:1">
      <c r="A194" s="72"/>
    </row>
    <row r="195" spans="1:1">
      <c r="A195" s="72"/>
    </row>
    <row r="196" spans="1:1">
      <c r="A196" s="72"/>
    </row>
    <row r="197" spans="1:1">
      <c r="A197" s="72"/>
    </row>
    <row r="198" spans="1:1">
      <c r="A198" s="72"/>
    </row>
    <row r="199" spans="1:1">
      <c r="A199" s="72"/>
    </row>
    <row r="200" spans="1:1">
      <c r="A200" s="72"/>
    </row>
    <row r="201" spans="1:1">
      <c r="A201" s="72"/>
    </row>
    <row r="202" spans="1:1">
      <c r="A202" s="72"/>
    </row>
    <row r="203" spans="1:1">
      <c r="A203" s="72"/>
    </row>
    <row r="204" spans="1:1">
      <c r="A204" s="72"/>
    </row>
    <row r="205" spans="1:1">
      <c r="A205" s="72"/>
    </row>
    <row r="206" spans="1:1">
      <c r="A206" s="72"/>
    </row>
    <row r="207" spans="1:1">
      <c r="A207" s="72"/>
    </row>
    <row r="208" spans="1:1">
      <c r="A208" s="72"/>
    </row>
    <row r="209" spans="1:1">
      <c r="A209" s="72"/>
    </row>
    <row r="210" spans="1:1">
      <c r="A210" s="72"/>
    </row>
    <row r="211" spans="1:1">
      <c r="A211" s="72"/>
    </row>
    <row r="212" spans="1:1">
      <c r="A212" s="72"/>
    </row>
    <row r="213" spans="1:1">
      <c r="A213" s="72"/>
    </row>
    <row r="214" spans="1:1">
      <c r="A214" s="72"/>
    </row>
    <row r="215" spans="1:1">
      <c r="A215" s="72"/>
    </row>
    <row r="216" spans="1:1">
      <c r="A216" s="72"/>
    </row>
    <row r="217" spans="1:1">
      <c r="A217" s="72"/>
    </row>
    <row r="218" spans="1:1">
      <c r="A218" s="72"/>
    </row>
    <row r="219" spans="1:1">
      <c r="A219" s="72"/>
    </row>
    <row r="220" spans="1:1">
      <c r="A220" s="72"/>
    </row>
    <row r="221" spans="1:1">
      <c r="A221" s="72"/>
    </row>
    <row r="222" spans="1:1">
      <c r="A222" s="72"/>
    </row>
    <row r="223" spans="1:1">
      <c r="A223" s="72"/>
    </row>
    <row r="224" spans="1:1">
      <c r="A224" s="72"/>
    </row>
    <row r="225" spans="1:1">
      <c r="A225" s="72"/>
    </row>
    <row r="226" spans="1:1">
      <c r="A226" s="72"/>
    </row>
    <row r="227" spans="1:1">
      <c r="A227" s="72"/>
    </row>
    <row r="228" spans="1:1">
      <c r="A228" s="72"/>
    </row>
    <row r="229" spans="1:1">
      <c r="A229" s="72"/>
    </row>
    <row r="230" spans="1:1">
      <c r="A230" s="72"/>
    </row>
    <row r="231" spans="1:1">
      <c r="A231" s="72"/>
    </row>
    <row r="232" spans="1:1">
      <c r="A232" s="72"/>
    </row>
    <row r="233" spans="1:1">
      <c r="A233" s="72"/>
    </row>
    <row r="234" spans="1:1">
      <c r="A234" s="72"/>
    </row>
    <row r="235" spans="1:1">
      <c r="A235" s="72"/>
    </row>
    <row r="236" spans="1:1">
      <c r="A236" s="72"/>
    </row>
    <row r="237" spans="1:1">
      <c r="A237" s="72"/>
    </row>
    <row r="238" spans="1:1">
      <c r="A238" s="72"/>
    </row>
    <row r="239" spans="1:1">
      <c r="A239" s="72"/>
    </row>
    <row r="240" spans="1:1">
      <c r="A240" s="72"/>
    </row>
    <row r="241" spans="1:1">
      <c r="A241" s="72"/>
    </row>
    <row r="242" spans="1:1">
      <c r="A242" s="72"/>
    </row>
    <row r="243" spans="1:1">
      <c r="A243" s="72"/>
    </row>
    <row r="244" spans="1:1">
      <c r="A244" s="72"/>
    </row>
    <row r="245" spans="1:1">
      <c r="A245" s="72"/>
    </row>
    <row r="246" spans="1:1">
      <c r="A246" s="72"/>
    </row>
    <row r="247" spans="1:1">
      <c r="A247" s="72"/>
    </row>
    <row r="248" spans="1:1">
      <c r="A248" s="72"/>
    </row>
    <row r="249" spans="1:1">
      <c r="A249" s="72"/>
    </row>
    <row r="250" spans="1:1">
      <c r="A250" s="72"/>
    </row>
    <row r="251" spans="1:1">
      <c r="A251" s="72"/>
    </row>
    <row r="252" spans="1:1">
      <c r="A252" s="72"/>
    </row>
    <row r="253" spans="1:1">
      <c r="A253" s="72"/>
    </row>
    <row r="254" spans="1:1">
      <c r="A254" s="72"/>
    </row>
    <row r="255" spans="1:1">
      <c r="A255" s="72"/>
    </row>
    <row r="256" spans="1:1">
      <c r="A256" s="72"/>
    </row>
    <row r="257" spans="1:1">
      <c r="A257" s="72"/>
    </row>
    <row r="258" spans="1:1">
      <c r="A258" s="72"/>
    </row>
    <row r="259" spans="1:1">
      <c r="A259" s="72"/>
    </row>
    <row r="260" spans="1:1">
      <c r="A260" s="72"/>
    </row>
    <row r="261" spans="1:1">
      <c r="A261" s="72"/>
    </row>
    <row r="262" spans="1:1">
      <c r="A262" s="72"/>
    </row>
    <row r="263" spans="1:1">
      <c r="A263" s="72"/>
    </row>
    <row r="264" spans="1:1">
      <c r="A264" s="72"/>
    </row>
    <row r="265" spans="1:1">
      <c r="A265" s="72"/>
    </row>
    <row r="266" spans="1:1">
      <c r="A266" s="72"/>
    </row>
    <row r="267" spans="1:1">
      <c r="A267" s="72"/>
    </row>
    <row r="268" spans="1:1">
      <c r="A268" s="72"/>
    </row>
    <row r="269" spans="1:1">
      <c r="A269" s="72"/>
    </row>
    <row r="270" spans="1:1">
      <c r="A270" s="72"/>
    </row>
    <row r="271" spans="1:1">
      <c r="A271" s="72"/>
    </row>
    <row r="272" spans="1:1">
      <c r="A272" s="72"/>
    </row>
    <row r="273" spans="1:1">
      <c r="A273" s="72"/>
    </row>
    <row r="274" spans="1:1">
      <c r="A274" s="72"/>
    </row>
    <row r="275" spans="1:1">
      <c r="A275" s="72"/>
    </row>
    <row r="276" spans="1:1">
      <c r="A276" s="72"/>
    </row>
    <row r="277" spans="1:1">
      <c r="A277" s="72"/>
    </row>
    <row r="278" spans="1:1">
      <c r="A278" s="72"/>
    </row>
    <row r="279" spans="1:1">
      <c r="A279" s="72"/>
    </row>
    <row r="280" spans="1:1">
      <c r="A280" s="72"/>
    </row>
    <row r="281" spans="1:1">
      <c r="A281" s="72"/>
    </row>
    <row r="282" spans="1:1">
      <c r="A282" s="72"/>
    </row>
    <row r="283" spans="1:1">
      <c r="A283" s="72"/>
    </row>
    <row r="284" spans="1:1">
      <c r="A284" s="72"/>
    </row>
    <row r="285" spans="1:1">
      <c r="A285" s="72"/>
    </row>
    <row r="286" spans="1:1">
      <c r="A286" s="72"/>
    </row>
    <row r="287" spans="1:1">
      <c r="A287" s="72"/>
    </row>
    <row r="288" spans="1:1">
      <c r="A288" s="72"/>
    </row>
    <row r="289" spans="1:1">
      <c r="A289" s="72"/>
    </row>
    <row r="290" spans="1:1">
      <c r="A290" s="72"/>
    </row>
    <row r="291" spans="1:1">
      <c r="A291" s="72"/>
    </row>
    <row r="292" spans="1:1">
      <c r="A292" s="72"/>
    </row>
    <row r="293" spans="1:1">
      <c r="A293" s="72"/>
    </row>
    <row r="294" spans="1:1">
      <c r="A294" s="72"/>
    </row>
    <row r="295" spans="1:1">
      <c r="A295" s="72"/>
    </row>
    <row r="296" spans="1:1">
      <c r="A296" s="72"/>
    </row>
    <row r="297" spans="1:1">
      <c r="A297" s="72"/>
    </row>
    <row r="298" spans="1:1">
      <c r="A298" s="72"/>
    </row>
    <row r="299" spans="1:1">
      <c r="A299" s="72"/>
    </row>
    <row r="300" spans="1:1">
      <c r="A300" s="72"/>
    </row>
  </sheetData>
  <conditionalFormatting sqref="F13 T27:V27 R27 P27 N27 L27 J27 H27 F29:F65480 F10 F25:G27 F1:F4">
    <cfRule type="cellIs" dxfId="54" priority="76" stopIfTrue="1" operator="lessThan">
      <formula>0</formula>
    </cfRule>
  </conditionalFormatting>
  <conditionalFormatting sqref="D13 D29:D65480 D10 D25:D27 D1:D4">
    <cfRule type="cellIs" dxfId="53" priority="75" stopIfTrue="1" operator="lessThan">
      <formula>0</formula>
    </cfRule>
  </conditionalFormatting>
  <conditionalFormatting sqref="W22">
    <cfRule type="cellIs" dxfId="52" priority="68" stopIfTrue="1" operator="lessThan">
      <formula>0</formula>
    </cfRule>
  </conditionalFormatting>
  <conditionalFormatting sqref="V22">
    <cfRule type="cellIs" dxfId="51" priority="67" stopIfTrue="1" operator="lessThan">
      <formula>0</formula>
    </cfRule>
  </conditionalFormatting>
  <conditionalFormatting sqref="U22">
    <cfRule type="cellIs" dxfId="50" priority="66" stopIfTrue="1" operator="lessThan">
      <formula>0</formula>
    </cfRule>
  </conditionalFormatting>
  <conditionalFormatting sqref="T22">
    <cfRule type="cellIs" dxfId="49" priority="65" stopIfTrue="1" operator="lessThan">
      <formula>0</formula>
    </cfRule>
  </conditionalFormatting>
  <conditionalFormatting sqref="R22">
    <cfRule type="cellIs" dxfId="48" priority="64" stopIfTrue="1" operator="lessThan">
      <formula>0</formula>
    </cfRule>
  </conditionalFormatting>
  <conditionalFormatting sqref="P22">
    <cfRule type="cellIs" dxfId="47" priority="63" stopIfTrue="1" operator="lessThan">
      <formula>0</formula>
    </cfRule>
  </conditionalFormatting>
  <conditionalFormatting sqref="N22">
    <cfRule type="cellIs" dxfId="46" priority="62" stopIfTrue="1" operator="lessThan">
      <formula>0</formula>
    </cfRule>
  </conditionalFormatting>
  <conditionalFormatting sqref="L22">
    <cfRule type="cellIs" dxfId="45" priority="61" stopIfTrue="1" operator="lessThan">
      <formula>0</formula>
    </cfRule>
  </conditionalFormatting>
  <conditionalFormatting sqref="J22">
    <cfRule type="cellIs" dxfId="44" priority="60" stopIfTrue="1" operator="lessThan">
      <formula>0</formula>
    </cfRule>
  </conditionalFormatting>
  <conditionalFormatting sqref="H22">
    <cfRule type="cellIs" dxfId="43" priority="59" stopIfTrue="1" operator="lessThan">
      <formula>0</formula>
    </cfRule>
  </conditionalFormatting>
  <conditionalFormatting sqref="G22">
    <cfRule type="cellIs" dxfId="42" priority="58" stopIfTrue="1" operator="lessThan">
      <formula>0</formula>
    </cfRule>
  </conditionalFormatting>
  <conditionalFormatting sqref="F22">
    <cfRule type="cellIs" dxfId="41" priority="57" stopIfTrue="1" operator="lessThan">
      <formula>0</formula>
    </cfRule>
  </conditionalFormatting>
  <conditionalFormatting sqref="D22">
    <cfRule type="cellIs" dxfId="40" priority="56" stopIfTrue="1" operator="lessThan">
      <formula>0</formula>
    </cfRule>
  </conditionalFormatting>
  <conditionalFormatting sqref="D28">
    <cfRule type="cellIs" dxfId="39" priority="44" stopIfTrue="1" operator="lessThan">
      <formula>0</formula>
    </cfRule>
  </conditionalFormatting>
  <conditionalFormatting sqref="V28">
    <cfRule type="cellIs" dxfId="38" priority="55" stopIfTrue="1" operator="lessThan">
      <formula>0</formula>
    </cfRule>
  </conditionalFormatting>
  <conditionalFormatting sqref="U28">
    <cfRule type="cellIs" dxfId="37" priority="54" stopIfTrue="1" operator="lessThan">
      <formula>0</formula>
    </cfRule>
  </conditionalFormatting>
  <conditionalFormatting sqref="T28">
    <cfRule type="cellIs" dxfId="36" priority="53" stopIfTrue="1" operator="lessThan">
      <formula>0</formula>
    </cfRule>
  </conditionalFormatting>
  <conditionalFormatting sqref="R28">
    <cfRule type="cellIs" dxfId="35" priority="52" stopIfTrue="1" operator="lessThan">
      <formula>0</formula>
    </cfRule>
  </conditionalFormatting>
  <conditionalFormatting sqref="P28">
    <cfRule type="cellIs" dxfId="34" priority="51" stopIfTrue="1" operator="lessThan">
      <formula>0</formula>
    </cfRule>
  </conditionalFormatting>
  <conditionalFormatting sqref="N28">
    <cfRule type="cellIs" dxfId="33" priority="50" stopIfTrue="1" operator="lessThan">
      <formula>0</formula>
    </cfRule>
  </conditionalFormatting>
  <conditionalFormatting sqref="L28">
    <cfRule type="cellIs" dxfId="32" priority="49" stopIfTrue="1" operator="lessThan">
      <formula>0</formula>
    </cfRule>
  </conditionalFormatting>
  <conditionalFormatting sqref="J28">
    <cfRule type="cellIs" dxfId="31" priority="48" stopIfTrue="1" operator="lessThan">
      <formula>0</formula>
    </cfRule>
  </conditionalFormatting>
  <conditionalFormatting sqref="H28">
    <cfRule type="cellIs" dxfId="30" priority="47" stopIfTrue="1" operator="lessThan">
      <formula>0</formula>
    </cfRule>
  </conditionalFormatting>
  <conditionalFormatting sqref="G28">
    <cfRule type="cellIs" dxfId="29" priority="46" stopIfTrue="1" operator="lessThan">
      <formula>0</formula>
    </cfRule>
  </conditionalFormatting>
  <conditionalFormatting sqref="F28">
    <cfRule type="cellIs" dxfId="28" priority="45" stopIfTrue="1" operator="lessThan">
      <formula>0</formula>
    </cfRule>
  </conditionalFormatting>
  <conditionalFormatting sqref="W23">
    <cfRule type="cellIs" dxfId="27" priority="43" stopIfTrue="1" operator="lessThan">
      <formula>0</formula>
    </cfRule>
  </conditionalFormatting>
  <conditionalFormatting sqref="V23">
    <cfRule type="cellIs" dxfId="26" priority="42" stopIfTrue="1" operator="lessThan">
      <formula>0</formula>
    </cfRule>
  </conditionalFormatting>
  <conditionalFormatting sqref="U23">
    <cfRule type="cellIs" dxfId="25" priority="41" stopIfTrue="1" operator="lessThan">
      <formula>0</formula>
    </cfRule>
  </conditionalFormatting>
  <conditionalFormatting sqref="T23">
    <cfRule type="cellIs" dxfId="24" priority="40" stopIfTrue="1" operator="lessThan">
      <formula>0</formula>
    </cfRule>
  </conditionalFormatting>
  <conditionalFormatting sqref="R23">
    <cfRule type="cellIs" dxfId="23" priority="39" stopIfTrue="1" operator="lessThan">
      <formula>0</formula>
    </cfRule>
  </conditionalFormatting>
  <conditionalFormatting sqref="P23">
    <cfRule type="cellIs" dxfId="22" priority="38" stopIfTrue="1" operator="lessThan">
      <formula>0</formula>
    </cfRule>
  </conditionalFormatting>
  <conditionalFormatting sqref="N23">
    <cfRule type="cellIs" dxfId="21" priority="37" stopIfTrue="1" operator="lessThan">
      <formula>0</formula>
    </cfRule>
  </conditionalFormatting>
  <conditionalFormatting sqref="L23">
    <cfRule type="cellIs" dxfId="20" priority="36" stopIfTrue="1" operator="lessThan">
      <formula>0</formula>
    </cfRule>
  </conditionalFormatting>
  <conditionalFormatting sqref="J23">
    <cfRule type="cellIs" dxfId="19" priority="35" stopIfTrue="1" operator="lessThan">
      <formula>0</formula>
    </cfRule>
  </conditionalFormatting>
  <conditionalFormatting sqref="H23">
    <cfRule type="cellIs" dxfId="18" priority="34" stopIfTrue="1" operator="lessThan">
      <formula>0</formula>
    </cfRule>
  </conditionalFormatting>
  <conditionalFormatting sqref="G23">
    <cfRule type="cellIs" dxfId="17" priority="33" stopIfTrue="1" operator="lessThan">
      <formula>0</formula>
    </cfRule>
  </conditionalFormatting>
  <conditionalFormatting sqref="F23">
    <cfRule type="cellIs" dxfId="16" priority="32" stopIfTrue="1" operator="lessThan">
      <formula>0</formula>
    </cfRule>
  </conditionalFormatting>
  <conditionalFormatting sqref="D23">
    <cfRule type="cellIs" dxfId="15" priority="31" stopIfTrue="1" operator="lessThan">
      <formula>0</formula>
    </cfRule>
  </conditionalFormatting>
  <conditionalFormatting sqref="W24">
    <cfRule type="cellIs" dxfId="14" priority="30" stopIfTrue="1" operator="lessThan">
      <formula>0</formula>
    </cfRule>
  </conditionalFormatting>
  <conditionalFormatting sqref="V24">
    <cfRule type="cellIs" dxfId="13" priority="29" stopIfTrue="1" operator="lessThan">
      <formula>0</formula>
    </cfRule>
  </conditionalFormatting>
  <conditionalFormatting sqref="U24">
    <cfRule type="cellIs" dxfId="12" priority="28" stopIfTrue="1" operator="lessThan">
      <formula>0</formula>
    </cfRule>
  </conditionalFormatting>
  <conditionalFormatting sqref="T24">
    <cfRule type="cellIs" dxfId="11" priority="27" stopIfTrue="1" operator="lessThan">
      <formula>0</formula>
    </cfRule>
  </conditionalFormatting>
  <conditionalFormatting sqref="R24">
    <cfRule type="cellIs" dxfId="10" priority="26" stopIfTrue="1" operator="lessThan">
      <formula>0</formula>
    </cfRule>
  </conditionalFormatting>
  <conditionalFormatting sqref="P24">
    <cfRule type="cellIs" dxfId="9" priority="25" stopIfTrue="1" operator="lessThan">
      <formula>0</formula>
    </cfRule>
  </conditionalFormatting>
  <conditionalFormatting sqref="N24">
    <cfRule type="cellIs" dxfId="8" priority="24" stopIfTrue="1" operator="lessThan">
      <formula>0</formula>
    </cfRule>
  </conditionalFormatting>
  <conditionalFormatting sqref="L24">
    <cfRule type="cellIs" dxfId="7" priority="23" stopIfTrue="1" operator="lessThan">
      <formula>0</formula>
    </cfRule>
  </conditionalFormatting>
  <conditionalFormatting sqref="J24">
    <cfRule type="cellIs" dxfId="6" priority="22" stopIfTrue="1" operator="lessThan">
      <formula>0</formula>
    </cfRule>
  </conditionalFormatting>
  <conditionalFormatting sqref="H24">
    <cfRule type="cellIs" dxfId="5" priority="21" stopIfTrue="1" operator="lessThan">
      <formula>0</formula>
    </cfRule>
  </conditionalFormatting>
  <conditionalFormatting sqref="G24">
    <cfRule type="cellIs" dxfId="4" priority="20" stopIfTrue="1" operator="lessThan">
      <formula>0</formula>
    </cfRule>
  </conditionalFormatting>
  <conditionalFormatting sqref="F24">
    <cfRule type="cellIs" dxfId="3" priority="19" stopIfTrue="1" operator="lessThan">
      <formula>0</formula>
    </cfRule>
  </conditionalFormatting>
  <conditionalFormatting sqref="D24">
    <cfRule type="cellIs" dxfId="2" priority="18" stopIfTrue="1" operator="lessThan">
      <formula>0</formula>
    </cfRule>
  </conditionalFormatting>
  <conditionalFormatting sqref="F5:F6 N5 V5">
    <cfRule type="cellIs" dxfId="1" priority="4" stopIfTrue="1" operator="lessThan">
      <formula>0</formula>
    </cfRule>
  </conditionalFormatting>
  <conditionalFormatting sqref="D5:D6 L5 T5 AB5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64" zoomScaleNormal="64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14.7109375" style="87" customWidth="1"/>
    <col min="2" max="2" width="6.85546875" style="87" customWidth="1"/>
    <col min="3" max="5" width="14.7109375" style="87" customWidth="1"/>
    <col min="6" max="6" width="10" style="87" customWidth="1"/>
    <col min="7" max="16384" width="9.140625" style="87"/>
  </cols>
  <sheetData>
    <row r="1" spans="1:5" ht="26.25">
      <c r="A1" s="1" t="s">
        <v>341</v>
      </c>
    </row>
    <row r="2" spans="1:5">
      <c r="A2" s="87" t="s">
        <v>291</v>
      </c>
      <c r="C2" s="87" t="s">
        <v>344</v>
      </c>
    </row>
    <row r="3" spans="1:5">
      <c r="C3" s="87" t="s">
        <v>292</v>
      </c>
      <c r="D3" s="87" t="s">
        <v>293</v>
      </c>
      <c r="E3" s="87" t="s">
        <v>294</v>
      </c>
    </row>
    <row r="4" spans="1:5" ht="15">
      <c r="A4" s="87" t="s">
        <v>295</v>
      </c>
      <c r="B4" s="87">
        <v>2000</v>
      </c>
      <c r="C4" s="59">
        <v>62.53650538307231</v>
      </c>
      <c r="D4" s="59">
        <v>38.907307415267866</v>
      </c>
      <c r="E4" s="59">
        <v>271.24104425973366</v>
      </c>
    </row>
    <row r="5" spans="1:5" ht="15">
      <c r="A5" s="87" t="s">
        <v>296</v>
      </c>
      <c r="C5" s="59">
        <v>63.398026022783732</v>
      </c>
      <c r="D5" s="59">
        <v>38.457332304328254</v>
      </c>
      <c r="E5" s="59">
        <v>276.56225332426317</v>
      </c>
    </row>
    <row r="6" spans="1:5" ht="15">
      <c r="A6" s="87" t="s">
        <v>297</v>
      </c>
      <c r="C6" s="59">
        <v>64.31588214292286</v>
      </c>
      <c r="D6" s="59">
        <v>38.643808476429349</v>
      </c>
      <c r="E6" s="59">
        <v>282.18558231736483</v>
      </c>
    </row>
    <row r="7" spans="1:5" ht="15">
      <c r="A7" s="87" t="s">
        <v>298</v>
      </c>
      <c r="C7" s="59">
        <v>68.686691002447688</v>
      </c>
      <c r="D7" s="59">
        <v>38.158700173644604</v>
      </c>
      <c r="E7" s="59">
        <v>286.23148329630851</v>
      </c>
    </row>
    <row r="8" spans="1:5" ht="15">
      <c r="A8" s="87" t="s">
        <v>299</v>
      </c>
      <c r="B8" s="87">
        <v>2001</v>
      </c>
      <c r="C8" s="59">
        <v>66.194189502548909</v>
      </c>
      <c r="D8" s="59">
        <v>37.230373142967395</v>
      </c>
      <c r="E8" s="59">
        <v>292.57321728085378</v>
      </c>
    </row>
    <row r="9" spans="1:5" ht="15">
      <c r="A9" s="87" t="s">
        <v>300</v>
      </c>
      <c r="C9" s="59">
        <v>60.578503929182688</v>
      </c>
      <c r="D9" s="59">
        <v>37.157404206058267</v>
      </c>
      <c r="E9" s="59">
        <v>296.94212205439993</v>
      </c>
    </row>
    <row r="10" spans="1:5" ht="15">
      <c r="A10" s="87" t="s">
        <v>301</v>
      </c>
      <c r="C10" s="59">
        <v>61.015447411524363</v>
      </c>
      <c r="D10" s="59">
        <v>36.161513344909643</v>
      </c>
      <c r="E10" s="59">
        <v>298.04061340759563</v>
      </c>
    </row>
    <row r="11" spans="1:5" ht="15">
      <c r="A11" s="87" t="s">
        <v>302</v>
      </c>
      <c r="C11" s="59">
        <v>56.694103851887299</v>
      </c>
      <c r="D11" s="59">
        <v>36.742562286963789</v>
      </c>
      <c r="E11" s="59">
        <v>299.86586329864696</v>
      </c>
    </row>
    <row r="12" spans="1:5" ht="15">
      <c r="A12" s="87" t="s">
        <v>303</v>
      </c>
      <c r="B12" s="87">
        <v>2002</v>
      </c>
      <c r="C12" s="59">
        <v>58.904927949647572</v>
      </c>
      <c r="D12" s="59">
        <v>37.007412502411732</v>
      </c>
      <c r="E12" s="59">
        <v>306.67400362453634</v>
      </c>
    </row>
    <row r="13" spans="1:5" ht="15">
      <c r="A13" s="87" t="s">
        <v>304</v>
      </c>
      <c r="C13" s="59">
        <v>65.199387360362181</v>
      </c>
      <c r="D13" s="59">
        <v>38.943791883722426</v>
      </c>
      <c r="E13" s="59">
        <v>301.39873906527356</v>
      </c>
    </row>
    <row r="14" spans="1:5" ht="15">
      <c r="A14" s="87" t="s">
        <v>305</v>
      </c>
      <c r="C14" s="59">
        <v>70.259962346099343</v>
      </c>
      <c r="D14" s="59">
        <v>40.811256157952279</v>
      </c>
      <c r="E14" s="59">
        <v>303.19614380161772</v>
      </c>
    </row>
    <row r="15" spans="1:5" ht="15">
      <c r="A15" s="87" t="s">
        <v>306</v>
      </c>
      <c r="C15" s="59">
        <v>71.544686107072522</v>
      </c>
      <c r="D15" s="59">
        <v>47.132528136857687</v>
      </c>
      <c r="E15" s="59">
        <v>305.56019743625171</v>
      </c>
    </row>
    <row r="16" spans="1:5" ht="15">
      <c r="A16" s="87" t="s">
        <v>307</v>
      </c>
      <c r="B16" s="87">
        <v>2003</v>
      </c>
      <c r="C16" s="59">
        <v>72.531244032611298</v>
      </c>
      <c r="D16" s="59">
        <v>44.942108752974477</v>
      </c>
      <c r="E16" s="59">
        <v>314.05575413739228</v>
      </c>
    </row>
    <row r="17" spans="1:5" ht="15">
      <c r="A17" s="87" t="s">
        <v>308</v>
      </c>
      <c r="C17" s="59">
        <v>75.540383109115339</v>
      </c>
      <c r="D17" s="59">
        <v>46.724442600810349</v>
      </c>
      <c r="E17" s="59">
        <v>324.30555558508092</v>
      </c>
    </row>
    <row r="18" spans="1:5" ht="15">
      <c r="A18" s="87" t="s">
        <v>309</v>
      </c>
      <c r="C18" s="59">
        <v>77.208462944218482</v>
      </c>
      <c r="D18" s="59">
        <v>45.89205620940254</v>
      </c>
      <c r="E18" s="59">
        <v>337.63224662790583</v>
      </c>
    </row>
    <row r="19" spans="1:5" ht="15">
      <c r="A19" s="87" t="s">
        <v>310</v>
      </c>
      <c r="C19" s="59">
        <v>75.790457680770004</v>
      </c>
      <c r="D19" s="59">
        <v>57.327910154993894</v>
      </c>
      <c r="E19" s="59">
        <v>341.92457722600744</v>
      </c>
    </row>
    <row r="20" spans="1:5" ht="15">
      <c r="A20" s="87" t="s">
        <v>311</v>
      </c>
      <c r="B20" s="87">
        <v>2004</v>
      </c>
      <c r="C20" s="59">
        <v>75.95946412205312</v>
      </c>
      <c r="D20" s="59">
        <v>55.786103543636258</v>
      </c>
      <c r="E20" s="59">
        <v>357.87706635771309</v>
      </c>
    </row>
    <row r="21" spans="1:5" ht="15">
      <c r="A21" s="87" t="s">
        <v>312</v>
      </c>
      <c r="C21" s="59">
        <v>78.265096711264889</v>
      </c>
      <c r="D21" s="59">
        <v>50.429643063862628</v>
      </c>
      <c r="E21" s="59">
        <v>371.14389031791757</v>
      </c>
    </row>
    <row r="22" spans="1:5" ht="15">
      <c r="A22" s="87" t="s">
        <v>313</v>
      </c>
      <c r="C22" s="59">
        <v>84.005819570458442</v>
      </c>
      <c r="D22" s="59">
        <v>52.307917550967915</v>
      </c>
      <c r="E22" s="59">
        <v>384.25756592723292</v>
      </c>
    </row>
    <row r="23" spans="1:5" ht="15">
      <c r="A23" s="87" t="s">
        <v>314</v>
      </c>
      <c r="C23" s="59">
        <v>88.373880357767248</v>
      </c>
      <c r="D23" s="59">
        <v>51.27148839153643</v>
      </c>
      <c r="E23" s="59">
        <v>398.84146570508392</v>
      </c>
    </row>
    <row r="24" spans="1:5" ht="15">
      <c r="A24" s="87" t="s">
        <v>315</v>
      </c>
      <c r="B24" s="87">
        <v>2005</v>
      </c>
      <c r="C24" s="59">
        <v>81.988734563925135</v>
      </c>
      <c r="D24" s="59">
        <v>56.268509293202143</v>
      </c>
      <c r="E24" s="59">
        <v>406.07146012478614</v>
      </c>
    </row>
    <row r="25" spans="1:5" ht="15">
      <c r="A25" s="87" t="s">
        <v>316</v>
      </c>
      <c r="C25" s="59">
        <v>80.08019840992327</v>
      </c>
      <c r="D25" s="59">
        <v>58.761614637597276</v>
      </c>
      <c r="E25" s="59">
        <v>420.08453423114128</v>
      </c>
    </row>
    <row r="26" spans="1:5" ht="15">
      <c r="A26" s="87" t="s">
        <v>317</v>
      </c>
      <c r="C26" s="59">
        <v>81.31957897933269</v>
      </c>
      <c r="D26" s="59">
        <v>59.96965592642615</v>
      </c>
      <c r="E26" s="59">
        <v>434.48883276113133</v>
      </c>
    </row>
    <row r="27" spans="1:5" ht="15">
      <c r="A27" s="87" t="s">
        <v>318</v>
      </c>
      <c r="C27" s="59">
        <v>82.644149787437669</v>
      </c>
      <c r="D27" s="59">
        <v>61.920899350440543</v>
      </c>
      <c r="E27" s="59">
        <v>450.17400840764878</v>
      </c>
    </row>
    <row r="28" spans="1:5" ht="15">
      <c r="A28" s="87" t="s">
        <v>319</v>
      </c>
      <c r="B28" s="87">
        <v>2006</v>
      </c>
      <c r="C28" s="59">
        <v>87.407932973848389</v>
      </c>
      <c r="D28" s="59">
        <v>65.542320663708281</v>
      </c>
      <c r="E28" s="59">
        <v>455.09563950213106</v>
      </c>
    </row>
    <row r="29" spans="1:5" ht="15">
      <c r="A29" s="87" t="s">
        <v>320</v>
      </c>
      <c r="C29" s="59">
        <v>94.499333327198769</v>
      </c>
      <c r="D29" s="59">
        <v>70.344757733616305</v>
      </c>
      <c r="E29" s="59">
        <v>460.86097878423914</v>
      </c>
    </row>
    <row r="30" spans="1:5" ht="15">
      <c r="A30" s="87" t="s">
        <v>321</v>
      </c>
      <c r="C30" s="59">
        <v>95.474898963873613</v>
      </c>
      <c r="D30" s="59">
        <v>72.600038394752076</v>
      </c>
      <c r="E30" s="59">
        <v>479.12600801437065</v>
      </c>
    </row>
    <row r="31" spans="1:5" ht="15">
      <c r="A31" s="87" t="s">
        <v>322</v>
      </c>
      <c r="C31" s="59">
        <v>101.98370800743508</v>
      </c>
      <c r="D31" s="59">
        <v>74.648573734645325</v>
      </c>
      <c r="E31" s="59">
        <v>490.63023368161475</v>
      </c>
    </row>
    <row r="32" spans="1:5" ht="15">
      <c r="A32" s="87" t="s">
        <v>323</v>
      </c>
      <c r="B32" s="87">
        <v>2007</v>
      </c>
      <c r="C32" s="59">
        <v>112.77401356350187</v>
      </c>
      <c r="D32" s="59">
        <v>89.65720303556499</v>
      </c>
      <c r="E32" s="59">
        <v>503.48912612536009</v>
      </c>
    </row>
    <row r="33" spans="1:5" ht="15">
      <c r="A33" s="87" t="s">
        <v>324</v>
      </c>
      <c r="C33" s="59">
        <v>116.15551642527191</v>
      </c>
      <c r="D33" s="59">
        <v>92.43137391472122</v>
      </c>
      <c r="E33" s="59">
        <v>511.29551524749951</v>
      </c>
    </row>
    <row r="34" spans="1:5" ht="15">
      <c r="A34" s="87" t="s">
        <v>325</v>
      </c>
      <c r="C34" s="59">
        <v>117.55703325542447</v>
      </c>
      <c r="D34" s="59">
        <v>93.767786481445768</v>
      </c>
      <c r="E34" s="59">
        <v>516.81303265271413</v>
      </c>
    </row>
    <row r="35" spans="1:5" ht="15">
      <c r="A35" s="87" t="s">
        <v>326</v>
      </c>
      <c r="C35" s="59">
        <v>119.58648458692971</v>
      </c>
      <c r="D35" s="59">
        <v>107.36568300212232</v>
      </c>
      <c r="E35" s="59">
        <v>515.61151422710225</v>
      </c>
    </row>
    <row r="36" spans="1:5" ht="15">
      <c r="A36" s="87" t="s">
        <v>327</v>
      </c>
      <c r="B36" s="87">
        <v>2008</v>
      </c>
      <c r="C36" s="59">
        <v>117.30146253933782</v>
      </c>
      <c r="D36" s="59">
        <v>119.42177291144127</v>
      </c>
      <c r="E36" s="59">
        <v>537.37667940391782</v>
      </c>
    </row>
    <row r="37" spans="1:5" ht="15">
      <c r="A37" s="87" t="s">
        <v>328</v>
      </c>
      <c r="C37" s="59">
        <v>123.90370603824282</v>
      </c>
      <c r="D37" s="59">
        <v>124.239074024053</v>
      </c>
      <c r="E37" s="59">
        <v>550.35112923969768</v>
      </c>
    </row>
    <row r="38" spans="1:5" ht="15">
      <c r="A38" s="87" t="s">
        <v>329</v>
      </c>
      <c r="C38" s="59">
        <v>129.08244812926736</v>
      </c>
      <c r="D38" s="59">
        <v>142.0651150556306</v>
      </c>
      <c r="E38" s="59">
        <v>565.12855284276316</v>
      </c>
    </row>
    <row r="39" spans="1:5" ht="15">
      <c r="A39" s="87" t="s">
        <v>330</v>
      </c>
      <c r="C39" s="59">
        <v>130.53205622319965</v>
      </c>
      <c r="D39" s="59">
        <v>144.37444678114349</v>
      </c>
      <c r="E39" s="59">
        <v>581.50011155281084</v>
      </c>
    </row>
    <row r="40" spans="1:5" ht="15">
      <c r="A40" s="87" t="s">
        <v>331</v>
      </c>
      <c r="B40" s="87">
        <v>2009</v>
      </c>
      <c r="C40" s="59">
        <v>124.46980891473582</v>
      </c>
      <c r="D40" s="59">
        <v>156.78997626857034</v>
      </c>
      <c r="E40" s="59">
        <v>514.58402801840964</v>
      </c>
    </row>
    <row r="41" spans="1:5" ht="15">
      <c r="A41" s="87" t="s">
        <v>332</v>
      </c>
      <c r="C41" s="59">
        <v>115.63338270423466</v>
      </c>
      <c r="D41" s="59">
        <v>157.66560351147982</v>
      </c>
      <c r="E41" s="59">
        <v>492.38865520136909</v>
      </c>
    </row>
    <row r="42" spans="1:5" ht="15">
      <c r="A42" s="87" t="s">
        <v>333</v>
      </c>
      <c r="C42" s="59">
        <v>114.05873732447503</v>
      </c>
      <c r="D42" s="59">
        <v>159.51279863656828</v>
      </c>
      <c r="E42" s="59">
        <v>470.25454172468409</v>
      </c>
    </row>
    <row r="43" spans="1:5" ht="15">
      <c r="A43" s="87" t="s">
        <v>334</v>
      </c>
      <c r="C43" s="59">
        <v>108.36610572906122</v>
      </c>
      <c r="D43" s="59">
        <v>160.64516843526914</v>
      </c>
      <c r="E43" s="59">
        <v>468.71470466938069</v>
      </c>
    </row>
    <row r="44" spans="1:5" ht="15">
      <c r="A44" s="87" t="s">
        <v>158</v>
      </c>
      <c r="B44" s="87">
        <v>2010</v>
      </c>
      <c r="C44" s="59">
        <v>106.58535493310266</v>
      </c>
      <c r="D44" s="59">
        <v>158.14530670782688</v>
      </c>
      <c r="E44" s="59">
        <v>468.73558853541101</v>
      </c>
    </row>
    <row r="45" spans="1:5" ht="15">
      <c r="A45" s="87" t="s">
        <v>159</v>
      </c>
      <c r="C45" s="59">
        <v>104.75376480114838</v>
      </c>
      <c r="D45" s="59">
        <v>152.79425133449095</v>
      </c>
      <c r="E45" s="59">
        <v>476.87890402950649</v>
      </c>
    </row>
    <row r="46" spans="1:5" ht="15">
      <c r="A46" s="87" t="s">
        <v>160</v>
      </c>
      <c r="C46" s="59">
        <v>104.01590741115629</v>
      </c>
      <c r="D46" s="59">
        <v>148.74717788925332</v>
      </c>
      <c r="E46" s="59">
        <v>477.28126651502436</v>
      </c>
    </row>
    <row r="47" spans="1:5" ht="15">
      <c r="A47" s="87" t="s">
        <v>161</v>
      </c>
      <c r="C47" s="59">
        <v>103.47316314849917</v>
      </c>
      <c r="D47" s="59">
        <v>144.11770422535213</v>
      </c>
      <c r="E47" s="59">
        <v>479.02437319968959</v>
      </c>
    </row>
    <row r="48" spans="1:5" ht="15">
      <c r="A48" s="87" t="s">
        <v>170</v>
      </c>
      <c r="B48" s="87">
        <v>2011</v>
      </c>
      <c r="C48" s="59">
        <v>105.09589979203858</v>
      </c>
      <c r="D48" s="59">
        <v>146.51622020708726</v>
      </c>
      <c r="E48" s="59">
        <v>497.71264878136918</v>
      </c>
    </row>
    <row r="49" spans="1:5" ht="15">
      <c r="A49" s="87" t="s">
        <v>171</v>
      </c>
      <c r="C49" s="59">
        <v>107.30672388979885</v>
      </c>
      <c r="D49" s="59">
        <v>147.77696128368385</v>
      </c>
      <c r="E49" s="59">
        <v>507.35960262964903</v>
      </c>
    </row>
    <row r="50" spans="1:5" ht="15">
      <c r="A50" s="87" t="s">
        <v>172</v>
      </c>
      <c r="C50" s="59">
        <v>109.41449527945967</v>
      </c>
      <c r="D50" s="59">
        <v>149.09310470126701</v>
      </c>
      <c r="E50" s="59">
        <v>526.02420982982756</v>
      </c>
    </row>
    <row r="51" spans="1:5" ht="15">
      <c r="A51" s="87" t="s">
        <v>173</v>
      </c>
      <c r="C51" s="59">
        <v>114.0092720245873</v>
      </c>
      <c r="D51" s="59">
        <v>149.04851257315585</v>
      </c>
      <c r="E51" s="59">
        <v>528.6207705062659</v>
      </c>
    </row>
    <row r="52" spans="1:5" ht="15">
      <c r="A52" s="87" t="s">
        <v>182</v>
      </c>
      <c r="B52" s="87">
        <v>2012</v>
      </c>
      <c r="C52" s="59">
        <v>117.7205435522756</v>
      </c>
      <c r="D52" s="59">
        <v>145.40411955752782</v>
      </c>
      <c r="E52" s="59">
        <v>519.27175981335233</v>
      </c>
    </row>
    <row r="53" spans="1:5" ht="15">
      <c r="A53" s="87" t="s">
        <v>183</v>
      </c>
      <c r="C53" s="59">
        <v>117.71504740784364</v>
      </c>
      <c r="D53" s="59">
        <v>151.05515833815679</v>
      </c>
      <c r="E53" s="59">
        <v>528.13626481436199</v>
      </c>
    </row>
    <row r="54" spans="1:5" ht="15">
      <c r="A54" s="87" t="s">
        <v>184</v>
      </c>
      <c r="C54" s="59">
        <v>116.24757684450742</v>
      </c>
      <c r="D54" s="59">
        <v>157.17779265547625</v>
      </c>
      <c r="E54" s="59">
        <v>517.04693195225389</v>
      </c>
    </row>
    <row r="55" spans="1:5" ht="15">
      <c r="A55" s="87" t="s">
        <v>185</v>
      </c>
      <c r="C55" s="59">
        <v>116.0634560060364</v>
      </c>
      <c r="D55" s="59">
        <v>161.19513801530644</v>
      </c>
      <c r="E55" s="59">
        <v>520.89513233277717</v>
      </c>
    </row>
    <row r="56" spans="1:5" ht="15">
      <c r="A56" s="87" t="s">
        <v>194</v>
      </c>
      <c r="B56" s="87">
        <v>2013</v>
      </c>
      <c r="C56" s="59">
        <v>116.1596385335959</v>
      </c>
      <c r="D56" s="59">
        <v>163.9179603833044</v>
      </c>
      <c r="E56" s="59">
        <v>537.55488839404347</v>
      </c>
    </row>
    <row r="57" spans="1:5" ht="15">
      <c r="A57" s="87" t="s">
        <v>195</v>
      </c>
      <c r="C57" s="59">
        <v>119.08633544362037</v>
      </c>
      <c r="D57" s="59">
        <v>164.58549102836196</v>
      </c>
      <c r="E57" s="59">
        <v>555.51083640692593</v>
      </c>
    </row>
    <row r="58" spans="1:5" ht="15">
      <c r="A58" s="87" t="s">
        <v>196</v>
      </c>
      <c r="C58" s="59">
        <v>122.10509277288037</v>
      </c>
      <c r="D58" s="59">
        <v>165.39220316419065</v>
      </c>
      <c r="E58" s="59">
        <v>571.95340026147687</v>
      </c>
    </row>
    <row r="59" spans="1:5" ht="15">
      <c r="A59" s="87" t="s">
        <v>197</v>
      </c>
      <c r="C59" s="59">
        <v>129.71038263062002</v>
      </c>
      <c r="D59" s="59">
        <v>163.35988314361052</v>
      </c>
      <c r="E59" s="59">
        <v>579.18617919664973</v>
      </c>
    </row>
    <row r="60" spans="1:5" ht="15">
      <c r="A60" s="87" t="s">
        <v>206</v>
      </c>
      <c r="B60" s="87">
        <v>2014</v>
      </c>
      <c r="C60" s="59">
        <v>136.5791891344756</v>
      </c>
      <c r="D60" s="59">
        <v>162.73424207344524</v>
      </c>
      <c r="E60" s="59">
        <v>555.23656163306089</v>
      </c>
    </row>
    <row r="61" spans="1:5" ht="15">
      <c r="A61" s="87" t="s">
        <v>207</v>
      </c>
      <c r="C61" s="59">
        <v>135.66820319487641</v>
      </c>
      <c r="D61" s="59">
        <v>163.29367058974853</v>
      </c>
      <c r="E61" s="59">
        <v>553.60483556722397</v>
      </c>
    </row>
    <row r="62" spans="1:5" ht="15">
      <c r="A62" s="87" t="s">
        <v>208</v>
      </c>
      <c r="C62" s="59">
        <v>126.883990356479</v>
      </c>
      <c r="D62" s="59">
        <v>166.16378210817413</v>
      </c>
      <c r="E62" s="59">
        <v>566.14768550504357</v>
      </c>
    </row>
    <row r="63" spans="1:5" ht="15">
      <c r="A63" s="87" t="s">
        <v>209</v>
      </c>
      <c r="C63" s="59">
        <v>129.25695071498242</v>
      </c>
      <c r="D63" s="59">
        <v>169.55954022766741</v>
      </c>
      <c r="E63" s="59">
        <v>575.41594524930656</v>
      </c>
    </row>
    <row r="64" spans="1:5" ht="15">
      <c r="A64" s="87" t="s">
        <v>218</v>
      </c>
      <c r="B64" s="87">
        <v>2015</v>
      </c>
      <c r="C64" s="59">
        <v>137.87490518431272</v>
      </c>
      <c r="D64" s="59">
        <v>171.39727641648983</v>
      </c>
      <c r="E64" s="59">
        <v>570.48735286614726</v>
      </c>
    </row>
    <row r="65" spans="1:5" ht="15">
      <c r="A65" s="87" t="s">
        <v>219</v>
      </c>
      <c r="C65" s="59">
        <v>148.96749868413789</v>
      </c>
      <c r="D65" s="59">
        <v>171.45808386391408</v>
      </c>
      <c r="E65" s="59">
        <v>557.25951212253267</v>
      </c>
    </row>
    <row r="66" spans="1:5" ht="15">
      <c r="A66" s="87" t="s">
        <v>220</v>
      </c>
      <c r="C66" s="59">
        <v>160.13841224211865</v>
      </c>
      <c r="D66" s="59">
        <v>170.22166576628723</v>
      </c>
      <c r="E66" s="59">
        <v>557.29431856591668</v>
      </c>
    </row>
    <row r="67" spans="1:5" ht="15">
      <c r="A67" s="87" t="s">
        <v>221</v>
      </c>
      <c r="C67" s="59">
        <v>158.34666915729613</v>
      </c>
      <c r="D67" s="59">
        <v>171.94048961347997</v>
      </c>
      <c r="E67" s="59">
        <v>551.05282713831707</v>
      </c>
    </row>
    <row r="68" spans="1:5" ht="15">
      <c r="A68" s="87" t="s">
        <v>230</v>
      </c>
      <c r="B68" s="87">
        <v>2016</v>
      </c>
      <c r="C68" s="59">
        <v>153.25311730496713</v>
      </c>
      <c r="D68" s="59">
        <v>173.40662473470962</v>
      </c>
      <c r="E68" s="59">
        <v>531.67816849310702</v>
      </c>
    </row>
    <row r="69" spans="1:5" ht="15">
      <c r="A69" s="87" t="s">
        <v>231</v>
      </c>
      <c r="C69" s="59">
        <v>148.760019231831</v>
      </c>
      <c r="D69" s="59">
        <v>168.65013106952222</v>
      </c>
      <c r="E69" s="59">
        <v>526.08407691244781</v>
      </c>
    </row>
    <row r="70" spans="1:5" ht="15">
      <c r="A70" s="87" t="s">
        <v>232</v>
      </c>
      <c r="C70" s="59">
        <v>149.322</v>
      </c>
      <c r="D70" s="59">
        <v>168.08799999999999</v>
      </c>
      <c r="E70" s="59">
        <v>523.94000000000005</v>
      </c>
    </row>
    <row r="71" spans="1:5">
      <c r="A71" s="87" t="s">
        <v>335</v>
      </c>
    </row>
    <row r="72" spans="1:5">
      <c r="A72" s="87" t="s">
        <v>336</v>
      </c>
      <c r="C72" s="89">
        <v>21.3442769015588</v>
      </c>
      <c r="D72" s="89">
        <v>2.7147147083413756</v>
      </c>
      <c r="E72" s="89">
        <v>110.47147452726904</v>
      </c>
    </row>
    <row r="73" spans="1:5">
      <c r="A73" s="87" t="s">
        <v>337</v>
      </c>
      <c r="C73" s="89">
        <v>30.42802961149863</v>
      </c>
      <c r="D73" s="89">
        <v>6.8617826226767136</v>
      </c>
      <c r="E73" s="89">
        <v>-21.891860630733049</v>
      </c>
    </row>
    <row r="74" spans="1:5">
      <c r="A74" s="88" t="s">
        <v>338</v>
      </c>
      <c r="C74" s="89">
        <v>-10.816412242118645</v>
      </c>
      <c r="D74" s="89">
        <v>-2.1336657662872369</v>
      </c>
      <c r="E74" s="89">
        <v>-33.354318565916628</v>
      </c>
    </row>
    <row r="75" spans="1:5" ht="15">
      <c r="A75" s="87" t="s">
        <v>339</v>
      </c>
      <c r="E75" s="69"/>
    </row>
    <row r="76" spans="1:5" ht="15">
      <c r="A76" s="87" t="s">
        <v>336</v>
      </c>
      <c r="C76" s="69">
        <v>0.15865757039595671</v>
      </c>
      <c r="D76" s="69">
        <v>2.0179181610605678E-2</v>
      </c>
      <c r="E76" s="69">
        <v>0.82116324799343743</v>
      </c>
    </row>
    <row r="77" spans="1:5" ht="15">
      <c r="A77" s="87" t="s">
        <v>337</v>
      </c>
      <c r="C77" s="69">
        <v>1.976108926377981</v>
      </c>
      <c r="D77" s="69">
        <v>0.44562957459501867</v>
      </c>
      <c r="E77" s="69">
        <v>-1.421738500973005</v>
      </c>
    </row>
    <row r="78" spans="1:5" ht="15">
      <c r="A78" s="88" t="s">
        <v>338</v>
      </c>
      <c r="C78" s="69">
        <v>0.23359363348483247</v>
      </c>
      <c r="D78" s="69">
        <v>4.6079118272549284E-2</v>
      </c>
      <c r="E78" s="69">
        <v>0.7203272482426164</v>
      </c>
    </row>
    <row r="80" spans="1:5" ht="15">
      <c r="A80" s="88" t="s">
        <v>335</v>
      </c>
      <c r="C80" s="70">
        <v>-6.754414565922473E-2</v>
      </c>
      <c r="D80" s="70">
        <v>-1.2534630986496986E-2</v>
      </c>
      <c r="E80" s="70">
        <v>-5.9850455055323715E-2</v>
      </c>
    </row>
    <row r="82" spans="1:1">
      <c r="A82" s="87" t="s">
        <v>340</v>
      </c>
    </row>
  </sheetData>
  <pageMargins left="0.75" right="0.75" top="1" bottom="1" header="0" footer="0"/>
  <pageSetup paperSize="9" orientation="portrait" horizontalDpi="0" verticalDpi="0"/>
  <headerFooter alignWithMargins="0">
    <oddFooter>&amp;L&amp;"Arial"&amp;9 Page 1  2016/10/17 &amp;C&amp;R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2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28" width="9.85546875" style="59" customWidth="1"/>
    <col min="29" max="37" width="12.5703125" style="59" customWidth="1"/>
    <col min="38" max="56" width="11" style="59" customWidth="1"/>
    <col min="57" max="294" width="9.140625" style="59"/>
    <col min="295" max="295" width="14.7109375" style="59" customWidth="1"/>
    <col min="296" max="312" width="11" style="59" customWidth="1"/>
    <col min="313" max="550" width="9.140625" style="59"/>
    <col min="551" max="551" width="14.7109375" style="59" customWidth="1"/>
    <col min="552" max="568" width="11" style="59" customWidth="1"/>
    <col min="569" max="806" width="9.140625" style="59"/>
    <col min="807" max="807" width="14.7109375" style="59" customWidth="1"/>
    <col min="808" max="824" width="11" style="59" customWidth="1"/>
    <col min="825" max="1062" width="9.140625" style="59"/>
    <col min="1063" max="1063" width="14.7109375" style="59" customWidth="1"/>
    <col min="1064" max="1080" width="11" style="59" customWidth="1"/>
    <col min="1081" max="1318" width="9.140625" style="59"/>
    <col min="1319" max="1319" width="14.7109375" style="59" customWidth="1"/>
    <col min="1320" max="1336" width="11" style="59" customWidth="1"/>
    <col min="1337" max="1574" width="9.140625" style="59"/>
    <col min="1575" max="1575" width="14.7109375" style="59" customWidth="1"/>
    <col min="1576" max="1592" width="11" style="59" customWidth="1"/>
    <col min="1593" max="1830" width="9.140625" style="59"/>
    <col min="1831" max="1831" width="14.7109375" style="59" customWidth="1"/>
    <col min="1832" max="1848" width="11" style="59" customWidth="1"/>
    <col min="1849" max="2086" width="9.140625" style="59"/>
    <col min="2087" max="2087" width="14.7109375" style="59" customWidth="1"/>
    <col min="2088" max="2104" width="11" style="59" customWidth="1"/>
    <col min="2105" max="2342" width="9.140625" style="59"/>
    <col min="2343" max="2343" width="14.7109375" style="59" customWidth="1"/>
    <col min="2344" max="2360" width="11" style="59" customWidth="1"/>
    <col min="2361" max="2598" width="9.140625" style="59"/>
    <col min="2599" max="2599" width="14.7109375" style="59" customWidth="1"/>
    <col min="2600" max="2616" width="11" style="59" customWidth="1"/>
    <col min="2617" max="2854" width="9.140625" style="59"/>
    <col min="2855" max="2855" width="14.7109375" style="59" customWidth="1"/>
    <col min="2856" max="2872" width="11" style="59" customWidth="1"/>
    <col min="2873" max="3110" width="9.140625" style="59"/>
    <col min="3111" max="3111" width="14.7109375" style="59" customWidth="1"/>
    <col min="3112" max="3128" width="11" style="59" customWidth="1"/>
    <col min="3129" max="3366" width="9.140625" style="59"/>
    <col min="3367" max="3367" width="14.7109375" style="59" customWidth="1"/>
    <col min="3368" max="3384" width="11" style="59" customWidth="1"/>
    <col min="3385" max="3622" width="9.140625" style="59"/>
    <col min="3623" max="3623" width="14.7109375" style="59" customWidth="1"/>
    <col min="3624" max="3640" width="11" style="59" customWidth="1"/>
    <col min="3641" max="3878" width="9.140625" style="59"/>
    <col min="3879" max="3879" width="14.7109375" style="59" customWidth="1"/>
    <col min="3880" max="3896" width="11" style="59" customWidth="1"/>
    <col min="3897" max="4134" width="9.140625" style="59"/>
    <col min="4135" max="4135" width="14.7109375" style="59" customWidth="1"/>
    <col min="4136" max="4152" width="11" style="59" customWidth="1"/>
    <col min="4153" max="4390" width="9.140625" style="59"/>
    <col min="4391" max="4391" width="14.7109375" style="59" customWidth="1"/>
    <col min="4392" max="4408" width="11" style="59" customWidth="1"/>
    <col min="4409" max="4646" width="9.140625" style="59"/>
    <col min="4647" max="4647" width="14.7109375" style="59" customWidth="1"/>
    <col min="4648" max="4664" width="11" style="59" customWidth="1"/>
    <col min="4665" max="4902" width="9.140625" style="59"/>
    <col min="4903" max="4903" width="14.7109375" style="59" customWidth="1"/>
    <col min="4904" max="4920" width="11" style="59" customWidth="1"/>
    <col min="4921" max="5158" width="9.140625" style="59"/>
    <col min="5159" max="5159" width="14.7109375" style="59" customWidth="1"/>
    <col min="5160" max="5176" width="11" style="59" customWidth="1"/>
    <col min="5177" max="5414" width="9.140625" style="59"/>
    <col min="5415" max="5415" width="14.7109375" style="59" customWidth="1"/>
    <col min="5416" max="5432" width="11" style="59" customWidth="1"/>
    <col min="5433" max="5670" width="9.140625" style="59"/>
    <col min="5671" max="5671" width="14.7109375" style="59" customWidth="1"/>
    <col min="5672" max="5688" width="11" style="59" customWidth="1"/>
    <col min="5689" max="5926" width="9.140625" style="59"/>
    <col min="5927" max="5927" width="14.7109375" style="59" customWidth="1"/>
    <col min="5928" max="5944" width="11" style="59" customWidth="1"/>
    <col min="5945" max="6182" width="9.140625" style="59"/>
    <col min="6183" max="6183" width="14.7109375" style="59" customWidth="1"/>
    <col min="6184" max="6200" width="11" style="59" customWidth="1"/>
    <col min="6201" max="6438" width="9.140625" style="59"/>
    <col min="6439" max="6439" width="14.7109375" style="59" customWidth="1"/>
    <col min="6440" max="6456" width="11" style="59" customWidth="1"/>
    <col min="6457" max="6694" width="9.140625" style="59"/>
    <col min="6695" max="6695" width="14.7109375" style="59" customWidth="1"/>
    <col min="6696" max="6712" width="11" style="59" customWidth="1"/>
    <col min="6713" max="6950" width="9.140625" style="59"/>
    <col min="6951" max="6951" width="14.7109375" style="59" customWidth="1"/>
    <col min="6952" max="6968" width="11" style="59" customWidth="1"/>
    <col min="6969" max="7206" width="9.140625" style="59"/>
    <col min="7207" max="7207" width="14.7109375" style="59" customWidth="1"/>
    <col min="7208" max="7224" width="11" style="59" customWidth="1"/>
    <col min="7225" max="7462" width="9.140625" style="59"/>
    <col min="7463" max="7463" width="14.7109375" style="59" customWidth="1"/>
    <col min="7464" max="7480" width="11" style="59" customWidth="1"/>
    <col min="7481" max="7718" width="9.140625" style="59"/>
    <col min="7719" max="7719" width="14.7109375" style="59" customWidth="1"/>
    <col min="7720" max="7736" width="11" style="59" customWidth="1"/>
    <col min="7737" max="7974" width="9.140625" style="59"/>
    <col min="7975" max="7975" width="14.7109375" style="59" customWidth="1"/>
    <col min="7976" max="7992" width="11" style="59" customWidth="1"/>
    <col min="7993" max="8230" width="9.140625" style="59"/>
    <col min="8231" max="8231" width="14.7109375" style="59" customWidth="1"/>
    <col min="8232" max="8248" width="11" style="59" customWidth="1"/>
    <col min="8249" max="8486" width="9.140625" style="59"/>
    <col min="8487" max="8487" width="14.7109375" style="59" customWidth="1"/>
    <col min="8488" max="8504" width="11" style="59" customWidth="1"/>
    <col min="8505" max="8742" width="9.140625" style="59"/>
    <col min="8743" max="8743" width="14.7109375" style="59" customWidth="1"/>
    <col min="8744" max="8760" width="11" style="59" customWidth="1"/>
    <col min="8761" max="8998" width="9.140625" style="59"/>
    <col min="8999" max="8999" width="14.7109375" style="59" customWidth="1"/>
    <col min="9000" max="9016" width="11" style="59" customWidth="1"/>
    <col min="9017" max="9254" width="9.140625" style="59"/>
    <col min="9255" max="9255" width="14.7109375" style="59" customWidth="1"/>
    <col min="9256" max="9272" width="11" style="59" customWidth="1"/>
    <col min="9273" max="9510" width="9.140625" style="59"/>
    <col min="9511" max="9511" width="14.7109375" style="59" customWidth="1"/>
    <col min="9512" max="9528" width="11" style="59" customWidth="1"/>
    <col min="9529" max="9766" width="9.140625" style="59"/>
    <col min="9767" max="9767" width="14.7109375" style="59" customWidth="1"/>
    <col min="9768" max="9784" width="11" style="59" customWidth="1"/>
    <col min="9785" max="10022" width="9.140625" style="59"/>
    <col min="10023" max="10023" width="14.7109375" style="59" customWidth="1"/>
    <col min="10024" max="10040" width="11" style="59" customWidth="1"/>
    <col min="10041" max="10278" width="9.140625" style="59"/>
    <col min="10279" max="10279" width="14.7109375" style="59" customWidth="1"/>
    <col min="10280" max="10296" width="11" style="59" customWidth="1"/>
    <col min="10297" max="10534" width="9.140625" style="59"/>
    <col min="10535" max="10535" width="14.7109375" style="59" customWidth="1"/>
    <col min="10536" max="10552" width="11" style="59" customWidth="1"/>
    <col min="10553" max="10790" width="9.140625" style="59"/>
    <col min="10791" max="10791" width="14.7109375" style="59" customWidth="1"/>
    <col min="10792" max="10808" width="11" style="59" customWidth="1"/>
    <col min="10809" max="11046" width="9.140625" style="59"/>
    <col min="11047" max="11047" width="14.7109375" style="59" customWidth="1"/>
    <col min="11048" max="11064" width="11" style="59" customWidth="1"/>
    <col min="11065" max="11302" width="9.140625" style="59"/>
    <col min="11303" max="11303" width="14.7109375" style="59" customWidth="1"/>
    <col min="11304" max="11320" width="11" style="59" customWidth="1"/>
    <col min="11321" max="11558" width="9.140625" style="59"/>
    <col min="11559" max="11559" width="14.7109375" style="59" customWidth="1"/>
    <col min="11560" max="11576" width="11" style="59" customWidth="1"/>
    <col min="11577" max="11814" width="9.140625" style="59"/>
    <col min="11815" max="11815" width="14.7109375" style="59" customWidth="1"/>
    <col min="11816" max="11832" width="11" style="59" customWidth="1"/>
    <col min="11833" max="12070" width="9.140625" style="59"/>
    <col min="12071" max="12071" width="14.7109375" style="59" customWidth="1"/>
    <col min="12072" max="12088" width="11" style="59" customWidth="1"/>
    <col min="12089" max="12326" width="9.140625" style="59"/>
    <col min="12327" max="12327" width="14.7109375" style="59" customWidth="1"/>
    <col min="12328" max="12344" width="11" style="59" customWidth="1"/>
    <col min="12345" max="12582" width="9.140625" style="59"/>
    <col min="12583" max="12583" width="14.7109375" style="59" customWidth="1"/>
    <col min="12584" max="12600" width="11" style="59" customWidth="1"/>
    <col min="12601" max="12838" width="9.140625" style="59"/>
    <col min="12839" max="12839" width="14.7109375" style="59" customWidth="1"/>
    <col min="12840" max="12856" width="11" style="59" customWidth="1"/>
    <col min="12857" max="13094" width="9.140625" style="59"/>
    <col min="13095" max="13095" width="14.7109375" style="59" customWidth="1"/>
    <col min="13096" max="13112" width="11" style="59" customWidth="1"/>
    <col min="13113" max="13350" width="9.140625" style="59"/>
    <col min="13351" max="13351" width="14.7109375" style="59" customWidth="1"/>
    <col min="13352" max="13368" width="11" style="59" customWidth="1"/>
    <col min="13369" max="13606" width="9.140625" style="59"/>
    <col min="13607" max="13607" width="14.7109375" style="59" customWidth="1"/>
    <col min="13608" max="13624" width="11" style="59" customWidth="1"/>
    <col min="13625" max="13862" width="9.140625" style="59"/>
    <col min="13863" max="13863" width="14.7109375" style="59" customWidth="1"/>
    <col min="13864" max="13880" width="11" style="59" customWidth="1"/>
    <col min="13881" max="14118" width="9.140625" style="59"/>
    <col min="14119" max="14119" width="14.7109375" style="59" customWidth="1"/>
    <col min="14120" max="14136" width="11" style="59" customWidth="1"/>
    <col min="14137" max="14374" width="9.140625" style="59"/>
    <col min="14375" max="14375" width="14.7109375" style="59" customWidth="1"/>
    <col min="14376" max="14392" width="11" style="59" customWidth="1"/>
    <col min="14393" max="14630" width="9.140625" style="59"/>
    <col min="14631" max="14631" width="14.7109375" style="59" customWidth="1"/>
    <col min="14632" max="14648" width="11" style="59" customWidth="1"/>
    <col min="14649" max="14886" width="9.140625" style="59"/>
    <col min="14887" max="14887" width="14.7109375" style="59" customWidth="1"/>
    <col min="14888" max="14904" width="11" style="59" customWidth="1"/>
    <col min="14905" max="15142" width="9.140625" style="59"/>
    <col min="15143" max="15143" width="14.7109375" style="59" customWidth="1"/>
    <col min="15144" max="15160" width="11" style="59" customWidth="1"/>
    <col min="15161" max="15398" width="9.140625" style="59"/>
    <col min="15399" max="15399" width="14.7109375" style="59" customWidth="1"/>
    <col min="15400" max="15416" width="11" style="59" customWidth="1"/>
    <col min="15417" max="15654" width="9.140625" style="59"/>
    <col min="15655" max="15655" width="14.7109375" style="59" customWidth="1"/>
    <col min="15656" max="15672" width="11" style="59" customWidth="1"/>
    <col min="15673" max="15910" width="9.140625" style="59"/>
    <col min="15911" max="15911" width="14.7109375" style="59" customWidth="1"/>
    <col min="15912" max="15928" width="11" style="59" customWidth="1"/>
    <col min="15929" max="16166" width="9.140625" style="59"/>
    <col min="16167" max="16167" width="14.7109375" style="59" customWidth="1"/>
    <col min="16168" max="16184" width="11" style="59" customWidth="1"/>
    <col min="16185" max="16384" width="9.140625" style="59"/>
  </cols>
  <sheetData>
    <row r="1" spans="1:54" ht="26.25">
      <c r="A1" s="1" t="s">
        <v>350</v>
      </c>
    </row>
    <row r="2" spans="1:54">
      <c r="B2" s="59" t="s">
        <v>349</v>
      </c>
    </row>
    <row r="3" spans="1:54">
      <c r="A3" s="87"/>
      <c r="B3" s="87" t="s">
        <v>345</v>
      </c>
      <c r="C3" s="87"/>
      <c r="D3" s="87"/>
      <c r="E3" s="87"/>
      <c r="F3" s="87"/>
      <c r="G3" s="87"/>
      <c r="H3" s="87"/>
    </row>
    <row r="4" spans="1:54" ht="26.25">
      <c r="A4" s="87"/>
      <c r="B4" s="87" t="s">
        <v>1</v>
      </c>
      <c r="C4" s="90" t="s">
        <v>346</v>
      </c>
      <c r="D4" s="87" t="s">
        <v>20</v>
      </c>
      <c r="E4" s="87" t="s">
        <v>347</v>
      </c>
      <c r="F4" s="87" t="s">
        <v>24</v>
      </c>
      <c r="G4" s="87" t="s">
        <v>348</v>
      </c>
      <c r="H4" s="87" t="s">
        <v>4</v>
      </c>
      <c r="I4" s="87"/>
      <c r="J4" s="87" t="s">
        <v>5</v>
      </c>
      <c r="K4" s="87"/>
      <c r="L4" s="87"/>
      <c r="M4" s="87"/>
      <c r="N4" s="87"/>
      <c r="O4" s="87"/>
      <c r="P4" s="87"/>
      <c r="Q4" s="87"/>
      <c r="R4" s="87"/>
      <c r="T4" s="87"/>
      <c r="U4" s="87"/>
      <c r="V4" s="87"/>
      <c r="W4" s="87"/>
      <c r="X4" s="87"/>
      <c r="Y4" s="87"/>
      <c r="Z4" s="87"/>
      <c r="AA4" s="87"/>
      <c r="AC4" s="87"/>
      <c r="AD4" s="87"/>
      <c r="AE4" s="87"/>
      <c r="AF4" s="87"/>
      <c r="AG4" s="87"/>
      <c r="AH4" s="87"/>
      <c r="AI4" s="87"/>
      <c r="AJ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</row>
    <row r="5" spans="1:54">
      <c r="A5" s="87">
        <v>2000</v>
      </c>
      <c r="B5" s="59">
        <v>37.818441935304882</v>
      </c>
      <c r="C5" s="59">
        <v>88.572660179847816</v>
      </c>
      <c r="D5" s="59">
        <v>14.035300330308987</v>
      </c>
      <c r="E5" s="59">
        <v>41.225229767879547</v>
      </c>
      <c r="F5" s="59">
        <v>82.994043403769282</v>
      </c>
      <c r="G5" s="59">
        <v>65.342135990767602</v>
      </c>
      <c r="H5" s="59">
        <v>50.100980742987112</v>
      </c>
      <c r="J5" s="59">
        <v>376.06158033648376</v>
      </c>
      <c r="K5" s="62"/>
      <c r="L5" s="62"/>
      <c r="M5" s="62"/>
      <c r="N5" s="62"/>
      <c r="O5" s="62"/>
      <c r="P5" s="62"/>
      <c r="Q5" s="62"/>
      <c r="R5" s="62"/>
      <c r="T5" s="69"/>
      <c r="U5" s="69"/>
      <c r="V5" s="69"/>
      <c r="W5" s="69"/>
      <c r="X5" s="69"/>
      <c r="Y5" s="69"/>
      <c r="Z5" s="69"/>
      <c r="AA5" s="69"/>
      <c r="AC5" s="69"/>
      <c r="AD5" s="69"/>
      <c r="AE5" s="69"/>
      <c r="AF5" s="69"/>
      <c r="AG5" s="69"/>
      <c r="AH5" s="69"/>
      <c r="AI5" s="69"/>
      <c r="AJ5" s="69"/>
    </row>
    <row r="6" spans="1:54">
      <c r="A6" s="87">
        <v>2001</v>
      </c>
      <c r="B6" s="59">
        <v>43.244547578094654</v>
      </c>
      <c r="C6" s="59">
        <v>92.733254876642832</v>
      </c>
      <c r="D6" s="59">
        <v>12.851683990467032</v>
      </c>
      <c r="E6" s="59">
        <v>44.416737374529482</v>
      </c>
      <c r="F6" s="59">
        <v>86.763350656767557</v>
      </c>
      <c r="G6" s="59">
        <v>66.387354761236409</v>
      </c>
      <c r="H6" s="59">
        <v>51.381024109173623</v>
      </c>
      <c r="J6" s="59">
        <v>397.41906144685413</v>
      </c>
      <c r="K6" s="62"/>
      <c r="L6" s="62"/>
      <c r="M6" s="62"/>
      <c r="N6" s="62"/>
      <c r="O6" s="62"/>
      <c r="P6" s="62"/>
      <c r="Q6" s="62"/>
      <c r="R6" s="62"/>
      <c r="T6" s="69"/>
      <c r="U6" s="69"/>
      <c r="V6" s="69"/>
      <c r="W6" s="69"/>
      <c r="X6" s="69"/>
      <c r="Y6" s="69"/>
      <c r="Z6" s="69"/>
      <c r="AA6" s="69"/>
      <c r="AC6" s="69"/>
      <c r="AD6" s="69"/>
      <c r="AE6" s="69"/>
      <c r="AF6" s="69"/>
      <c r="AG6" s="69"/>
      <c r="AH6" s="69"/>
      <c r="AI6" s="69"/>
      <c r="AJ6" s="69"/>
    </row>
    <row r="7" spans="1:54">
      <c r="A7" s="87">
        <v>2002</v>
      </c>
      <c r="B7" s="59">
        <v>49.344987571436505</v>
      </c>
      <c r="C7" s="59">
        <v>91.574517823380205</v>
      </c>
      <c r="D7" s="59">
        <v>13.861647698289918</v>
      </c>
      <c r="E7" s="59">
        <v>43.982027329046424</v>
      </c>
      <c r="F7" s="59">
        <v>89.834490005711018</v>
      </c>
      <c r="G7" s="59">
        <v>66.251323633074463</v>
      </c>
      <c r="H7" s="59">
        <v>49.068329037149354</v>
      </c>
      <c r="J7" s="59">
        <v>401.54292852007273</v>
      </c>
      <c r="K7" s="62"/>
      <c r="L7" s="62"/>
      <c r="M7" s="62"/>
      <c r="N7" s="62"/>
      <c r="O7" s="62"/>
      <c r="P7" s="62"/>
      <c r="Q7" s="62"/>
      <c r="R7" s="62"/>
      <c r="T7" s="69"/>
      <c r="U7" s="69"/>
      <c r="V7" s="69"/>
      <c r="W7" s="69"/>
      <c r="X7" s="69"/>
      <c r="Y7" s="69"/>
      <c r="Z7" s="69"/>
      <c r="AA7" s="69"/>
      <c r="AC7" s="69"/>
      <c r="AD7" s="69"/>
      <c r="AE7" s="69"/>
      <c r="AF7" s="69"/>
      <c r="AG7" s="69"/>
      <c r="AH7" s="69"/>
      <c r="AI7" s="69"/>
      <c r="AJ7" s="69"/>
    </row>
    <row r="8" spans="1:54">
      <c r="A8" s="87">
        <v>2003</v>
      </c>
      <c r="B8" s="59">
        <v>51.417994229595514</v>
      </c>
      <c r="C8" s="59">
        <v>94.174889508877101</v>
      </c>
      <c r="D8" s="59">
        <v>18.990651837605053</v>
      </c>
      <c r="E8" s="59">
        <v>50.783399858845669</v>
      </c>
      <c r="F8" s="59">
        <v>95.246623643632219</v>
      </c>
      <c r="G8" s="59">
        <v>80.419382052961538</v>
      </c>
      <c r="H8" s="59">
        <v>50.517932979529952</v>
      </c>
      <c r="J8" s="59">
        <v>432.75952986391621</v>
      </c>
      <c r="K8" s="62"/>
      <c r="L8" s="62"/>
      <c r="M8" s="62"/>
      <c r="N8" s="62"/>
      <c r="O8" s="62"/>
      <c r="P8" s="62"/>
      <c r="Q8" s="62"/>
      <c r="R8" s="62"/>
      <c r="T8" s="69"/>
      <c r="U8" s="69"/>
      <c r="V8" s="69"/>
      <c r="W8" s="69"/>
      <c r="X8" s="69"/>
      <c r="Y8" s="69"/>
      <c r="Z8" s="69"/>
      <c r="AA8" s="69"/>
      <c r="AC8" s="69"/>
      <c r="AD8" s="69"/>
      <c r="AE8" s="69"/>
      <c r="AF8" s="69"/>
      <c r="AG8" s="69"/>
      <c r="AH8" s="69"/>
      <c r="AI8" s="69"/>
      <c r="AJ8" s="69"/>
    </row>
    <row r="9" spans="1:54">
      <c r="A9" s="87">
        <v>2004</v>
      </c>
      <c r="B9" s="59">
        <v>46.570501747766748</v>
      </c>
      <c r="C9" s="59">
        <v>104.99643629236799</v>
      </c>
      <c r="D9" s="59">
        <v>22.366459004055692</v>
      </c>
      <c r="E9" s="59">
        <v>62.651392918757836</v>
      </c>
      <c r="F9" s="59">
        <v>114.57414962878354</v>
      </c>
      <c r="G9" s="59">
        <v>86.138241726708472</v>
      </c>
      <c r="H9" s="59">
        <v>58.533144806671721</v>
      </c>
      <c r="J9" s="59">
        <v>483.92277903708646</v>
      </c>
      <c r="K9" s="62"/>
      <c r="L9" s="62"/>
      <c r="M9" s="62"/>
      <c r="N9" s="62"/>
      <c r="O9" s="62"/>
      <c r="P9" s="62"/>
      <c r="Q9" s="62"/>
      <c r="R9" s="62"/>
      <c r="T9" s="69"/>
      <c r="U9" s="69"/>
      <c r="V9" s="69"/>
      <c r="W9" s="69"/>
      <c r="X9" s="69"/>
      <c r="Y9" s="69"/>
      <c r="Z9" s="69"/>
      <c r="AA9" s="69"/>
      <c r="AC9" s="69"/>
      <c r="AD9" s="69"/>
      <c r="AE9" s="69"/>
      <c r="AF9" s="69"/>
      <c r="AG9" s="69"/>
      <c r="AH9" s="69"/>
      <c r="AI9" s="69"/>
      <c r="AJ9" s="69"/>
    </row>
    <row r="10" spans="1:54">
      <c r="A10" s="87">
        <v>2005</v>
      </c>
      <c r="B10" s="59">
        <v>37.272688287188593</v>
      </c>
      <c r="C10" s="59">
        <v>120.00715328568135</v>
      </c>
      <c r="D10" s="59">
        <v>25.307439979930589</v>
      </c>
      <c r="E10" s="59">
        <v>71.285633822145542</v>
      </c>
      <c r="F10" s="59">
        <v>141.35501770416906</v>
      </c>
      <c r="G10" s="59">
        <v>92.744079878980699</v>
      </c>
      <c r="H10" s="59">
        <v>64.968107657316153</v>
      </c>
      <c r="J10" s="59">
        <v>543.59698791455867</v>
      </c>
      <c r="K10" s="62"/>
      <c r="L10" s="62"/>
      <c r="M10" s="62"/>
      <c r="N10" s="62"/>
      <c r="O10" s="62"/>
      <c r="P10" s="62"/>
      <c r="Q10" s="62"/>
      <c r="R10" s="62"/>
      <c r="T10" s="69"/>
      <c r="U10" s="69"/>
      <c r="V10" s="69"/>
      <c r="W10" s="69"/>
      <c r="X10" s="69"/>
      <c r="Y10" s="69"/>
      <c r="Z10" s="69"/>
      <c r="AA10" s="69"/>
      <c r="AC10" s="69"/>
      <c r="AD10" s="69"/>
      <c r="AE10" s="69"/>
      <c r="AF10" s="69"/>
      <c r="AG10" s="69"/>
      <c r="AH10" s="69"/>
      <c r="AI10" s="69"/>
      <c r="AJ10" s="69"/>
    </row>
    <row r="11" spans="1:54">
      <c r="A11" s="87">
        <v>2006</v>
      </c>
      <c r="B11" s="59">
        <v>49.519285856960551</v>
      </c>
      <c r="C11" s="59">
        <v>131.93314364768273</v>
      </c>
      <c r="D11" s="59">
        <v>28.481810093239119</v>
      </c>
      <c r="E11" s="59">
        <v>78.196024545169379</v>
      </c>
      <c r="F11" s="59">
        <v>156.25370759565962</v>
      </c>
      <c r="G11" s="59">
        <v>101.73879121050498</v>
      </c>
      <c r="H11" s="59">
        <v>69.943737680060664</v>
      </c>
      <c r="J11" s="59">
        <v>602.31857096356725</v>
      </c>
      <c r="K11" s="62"/>
      <c r="L11" s="62"/>
      <c r="M11" s="62"/>
      <c r="N11" s="62"/>
      <c r="O11" s="62"/>
      <c r="P11" s="62"/>
      <c r="Q11" s="62"/>
      <c r="R11" s="62"/>
      <c r="T11" s="69"/>
      <c r="U11" s="69"/>
      <c r="V11" s="69"/>
      <c r="W11" s="69"/>
      <c r="X11" s="69"/>
      <c r="Y11" s="69"/>
      <c r="Z11" s="69"/>
      <c r="AA11" s="69"/>
      <c r="AC11" s="69"/>
      <c r="AD11" s="69"/>
      <c r="AE11" s="69"/>
      <c r="AF11" s="69"/>
      <c r="AG11" s="69"/>
      <c r="AH11" s="69"/>
      <c r="AI11" s="69"/>
      <c r="AJ11" s="69"/>
    </row>
    <row r="12" spans="1:54">
      <c r="A12" s="87">
        <v>2007</v>
      </c>
      <c r="B12" s="59">
        <v>67.596303944959232</v>
      </c>
      <c r="C12" s="59">
        <v>145.68225174083469</v>
      </c>
      <c r="D12" s="59">
        <v>36.397591671196217</v>
      </c>
      <c r="E12" s="59">
        <v>83.58833692754078</v>
      </c>
      <c r="F12" s="59">
        <v>166.17462021701886</v>
      </c>
      <c r="G12" s="59">
        <v>126.54642715448676</v>
      </c>
      <c r="H12" s="59">
        <v>78.937397422289621</v>
      </c>
      <c r="J12" s="59">
        <v>689.31949238532229</v>
      </c>
      <c r="K12" s="62"/>
      <c r="L12" s="62"/>
      <c r="M12" s="62"/>
      <c r="N12" s="62"/>
      <c r="O12" s="62"/>
      <c r="P12" s="62"/>
      <c r="Q12" s="62"/>
      <c r="R12" s="62"/>
      <c r="T12" s="69"/>
      <c r="U12" s="69"/>
      <c r="V12" s="69"/>
      <c r="W12" s="69"/>
      <c r="X12" s="69"/>
      <c r="Y12" s="69"/>
      <c r="Z12" s="69"/>
      <c r="AA12" s="69"/>
      <c r="AC12" s="69"/>
      <c r="AD12" s="69"/>
      <c r="AE12" s="69"/>
      <c r="AF12" s="69"/>
      <c r="AG12" s="69"/>
      <c r="AH12" s="69"/>
      <c r="AI12" s="69"/>
      <c r="AJ12" s="69"/>
    </row>
    <row r="13" spans="1:54">
      <c r="A13" s="87">
        <v>2008</v>
      </c>
      <c r="B13" s="59">
        <v>82.338795816456752</v>
      </c>
      <c r="C13" s="59">
        <v>154.34348973945123</v>
      </c>
      <c r="D13" s="59">
        <v>54.169896642555507</v>
      </c>
      <c r="E13" s="59">
        <v>109.80993785288582</v>
      </c>
      <c r="F13" s="59">
        <v>170.12646373500854</v>
      </c>
      <c r="G13" s="59">
        <v>134.16694647702815</v>
      </c>
      <c r="H13" s="59">
        <v>84.927611220621685</v>
      </c>
      <c r="J13" s="59">
        <v>768.72865446357378</v>
      </c>
      <c r="K13" s="62"/>
      <c r="L13" s="62"/>
      <c r="M13" s="62"/>
      <c r="N13" s="62"/>
      <c r="O13" s="62"/>
      <c r="P13" s="62"/>
      <c r="Q13" s="62"/>
      <c r="R13" s="62"/>
      <c r="T13" s="69"/>
      <c r="U13" s="69"/>
      <c r="V13" s="69"/>
      <c r="W13" s="69"/>
      <c r="X13" s="69"/>
      <c r="Y13" s="69"/>
      <c r="Z13" s="69"/>
      <c r="AA13" s="69"/>
      <c r="AC13" s="69"/>
      <c r="AD13" s="69"/>
      <c r="AE13" s="69"/>
      <c r="AF13" s="69"/>
      <c r="AG13" s="69"/>
      <c r="AH13" s="69"/>
      <c r="AI13" s="69"/>
      <c r="AJ13" s="69"/>
    </row>
    <row r="14" spans="1:54">
      <c r="A14" s="87">
        <v>2009</v>
      </c>
      <c r="B14" s="59">
        <v>98.252800754591362</v>
      </c>
      <c r="C14" s="59">
        <v>124.38777943278765</v>
      </c>
      <c r="D14" s="59">
        <v>78.936929631642769</v>
      </c>
      <c r="E14" s="59">
        <v>119.0478670012547</v>
      </c>
      <c r="F14" s="59">
        <v>158.07240833809254</v>
      </c>
      <c r="G14" s="59">
        <v>132.78442603162722</v>
      </c>
      <c r="H14" s="59">
        <v>83.865772858225938</v>
      </c>
      <c r="J14" s="59">
        <v>822.29157366955576</v>
      </c>
      <c r="K14" s="62"/>
      <c r="L14" s="62"/>
      <c r="M14" s="62"/>
      <c r="N14" s="62"/>
      <c r="O14" s="62"/>
      <c r="P14" s="62"/>
      <c r="Q14" s="62"/>
      <c r="R14" s="62"/>
      <c r="T14" s="69"/>
      <c r="U14" s="69"/>
      <c r="V14" s="69"/>
      <c r="W14" s="69"/>
      <c r="X14" s="69"/>
      <c r="Y14" s="69"/>
      <c r="Z14" s="69"/>
      <c r="AA14" s="69"/>
      <c r="AC14" s="69"/>
      <c r="AD14" s="69"/>
      <c r="AE14" s="69"/>
      <c r="AF14" s="69"/>
      <c r="AG14" s="69"/>
      <c r="AH14" s="69"/>
      <c r="AI14" s="69"/>
      <c r="AJ14" s="69"/>
    </row>
    <row r="15" spans="1:54">
      <c r="A15" s="87">
        <v>2010</v>
      </c>
      <c r="B15" s="59">
        <v>88.647822282638856</v>
      </c>
      <c r="C15" s="59">
        <v>110.69296481438784</v>
      </c>
      <c r="D15" s="59">
        <v>81.805671112597736</v>
      </c>
      <c r="E15" s="59">
        <v>114.99239021329987</v>
      </c>
      <c r="F15" s="59">
        <v>140.30510108509424</v>
      </c>
      <c r="G15" s="59">
        <v>118.01949633511121</v>
      </c>
      <c r="H15" s="59">
        <v>78.054848521607283</v>
      </c>
      <c r="J15" s="59">
        <v>737.00510019347166</v>
      </c>
      <c r="K15" s="62"/>
      <c r="L15" s="62"/>
      <c r="M15" s="62"/>
      <c r="N15" s="62"/>
      <c r="O15" s="62"/>
      <c r="P15" s="62"/>
      <c r="Q15" s="62"/>
      <c r="R15" s="62"/>
      <c r="T15" s="69"/>
      <c r="U15" s="69"/>
      <c r="V15" s="69"/>
      <c r="W15" s="69"/>
      <c r="X15" s="69"/>
      <c r="Y15" s="69"/>
      <c r="Z15" s="69"/>
      <c r="AA15" s="69"/>
      <c r="AC15" s="69"/>
      <c r="AD15" s="69"/>
      <c r="AE15" s="69"/>
      <c r="AF15" s="69"/>
      <c r="AG15" s="69"/>
      <c r="AH15" s="69"/>
      <c r="AI15" s="69"/>
      <c r="AJ15" s="69"/>
    </row>
    <row r="16" spans="1:54">
      <c r="A16" s="87">
        <v>2011</v>
      </c>
      <c r="B16" s="59">
        <v>93.432453087721228</v>
      </c>
      <c r="C16" s="59">
        <v>127.26104726769657</v>
      </c>
      <c r="D16" s="59">
        <v>79.531516243676052</v>
      </c>
      <c r="E16" s="59">
        <v>121.18053540621079</v>
      </c>
      <c r="F16" s="59">
        <v>129.66603483723588</v>
      </c>
      <c r="G16" s="59">
        <v>123.44269651601634</v>
      </c>
      <c r="H16" s="59">
        <v>80.776156785443533</v>
      </c>
      <c r="J16" s="59">
        <v>745.32247073087831</v>
      </c>
      <c r="K16" s="62"/>
      <c r="L16" s="62"/>
      <c r="M16" s="62"/>
      <c r="N16" s="62"/>
      <c r="O16" s="62"/>
      <c r="P16" s="62"/>
      <c r="Q16" s="62"/>
      <c r="R16" s="62"/>
      <c r="T16" s="69"/>
      <c r="U16" s="69"/>
      <c r="V16" s="69"/>
      <c r="W16" s="69"/>
      <c r="X16" s="69"/>
      <c r="Y16" s="69"/>
      <c r="Z16" s="69"/>
      <c r="AA16" s="69"/>
      <c r="AC16" s="69"/>
      <c r="AD16" s="69"/>
      <c r="AE16" s="69"/>
      <c r="AF16" s="69"/>
      <c r="AG16" s="69"/>
      <c r="AH16" s="69"/>
      <c r="AI16" s="69"/>
      <c r="AJ16" s="69"/>
    </row>
    <row r="17" spans="1:36">
      <c r="A17" s="87">
        <v>2012</v>
      </c>
      <c r="B17" s="59">
        <v>94.165363091605172</v>
      </c>
      <c r="C17" s="59">
        <v>126.03658653447083</v>
      </c>
      <c r="D17" s="59">
        <v>87.083321904921192</v>
      </c>
      <c r="E17" s="59">
        <v>138.00204262076537</v>
      </c>
      <c r="F17" s="59">
        <v>130.44947515705312</v>
      </c>
      <c r="G17" s="59">
        <v>130.53158398053711</v>
      </c>
      <c r="H17" s="59">
        <v>87.341764670204711</v>
      </c>
      <c r="J17" s="59">
        <v>797.65421854451813</v>
      </c>
      <c r="K17" s="62"/>
      <c r="L17" s="62"/>
      <c r="M17" s="62"/>
      <c r="N17" s="62"/>
      <c r="O17" s="62"/>
      <c r="P17" s="62"/>
      <c r="Q17" s="62"/>
      <c r="R17" s="62"/>
      <c r="T17" s="69"/>
      <c r="U17" s="69"/>
      <c r="V17" s="69"/>
      <c r="W17" s="69"/>
      <c r="X17" s="69"/>
      <c r="Y17" s="69"/>
      <c r="Z17" s="69"/>
      <c r="AA17" s="69"/>
      <c r="AC17" s="69"/>
      <c r="AD17" s="69"/>
      <c r="AE17" s="69"/>
      <c r="AF17" s="69"/>
      <c r="AG17" s="69"/>
      <c r="AH17" s="69"/>
      <c r="AI17" s="69"/>
      <c r="AJ17" s="69"/>
    </row>
    <row r="18" spans="1:36">
      <c r="A18" s="87">
        <v>2013</v>
      </c>
      <c r="B18" s="59">
        <v>94.556819896798544</v>
      </c>
      <c r="C18" s="59">
        <v>124.39492331104451</v>
      </c>
      <c r="D18" s="59">
        <v>102.31196312246519</v>
      </c>
      <c r="E18" s="59">
        <v>139.38929912954831</v>
      </c>
      <c r="F18" s="59">
        <v>127.65147401484866</v>
      </c>
      <c r="G18" s="59">
        <v>144.9939138205296</v>
      </c>
      <c r="H18" s="59">
        <v>96.386848521607277</v>
      </c>
      <c r="J18" s="59">
        <v>814.0118067832725</v>
      </c>
      <c r="K18" s="62"/>
      <c r="L18" s="62"/>
      <c r="M18" s="62"/>
      <c r="N18" s="62"/>
      <c r="O18" s="62"/>
      <c r="P18" s="62"/>
      <c r="Q18" s="62"/>
      <c r="R18" s="62"/>
      <c r="T18" s="69"/>
      <c r="U18" s="69"/>
      <c r="V18" s="69"/>
      <c r="W18" s="69"/>
      <c r="X18" s="69"/>
      <c r="Y18" s="69"/>
      <c r="Z18" s="69"/>
      <c r="AA18" s="69"/>
      <c r="AC18" s="69"/>
      <c r="AD18" s="69"/>
      <c r="AE18" s="69"/>
      <c r="AF18" s="69"/>
      <c r="AG18" s="69"/>
      <c r="AH18" s="69"/>
      <c r="AI18" s="69"/>
      <c r="AJ18" s="69"/>
    </row>
    <row r="19" spans="1:36">
      <c r="A19" s="87">
        <v>2014</v>
      </c>
      <c r="B19" s="59">
        <v>95.046855240526</v>
      </c>
      <c r="C19" s="59">
        <v>120.65438865575283</v>
      </c>
      <c r="D19" s="59">
        <v>122.72239887945813</v>
      </c>
      <c r="E19" s="59">
        <v>146.76029171894606</v>
      </c>
      <c r="F19" s="59">
        <v>123.76891433466591</v>
      </c>
      <c r="G19" s="59">
        <v>162.16159742366116</v>
      </c>
      <c r="H19" s="59">
        <v>91.869865959059894</v>
      </c>
      <c r="J19" s="59">
        <v>864.863084924899</v>
      </c>
      <c r="K19" s="62"/>
      <c r="L19" s="62"/>
      <c r="M19" s="62"/>
      <c r="N19" s="62"/>
      <c r="O19" s="62"/>
      <c r="P19" s="62"/>
      <c r="Q19" s="62"/>
      <c r="R19" s="62"/>
      <c r="T19" s="69"/>
      <c r="U19" s="69"/>
      <c r="V19" s="69"/>
      <c r="W19" s="69"/>
      <c r="X19" s="69"/>
      <c r="Y19" s="69"/>
      <c r="Z19" s="69"/>
      <c r="AA19" s="69"/>
      <c r="AC19" s="69"/>
      <c r="AD19" s="69"/>
      <c r="AE19" s="69"/>
      <c r="AF19" s="69"/>
      <c r="AG19" s="69"/>
      <c r="AH19" s="69"/>
      <c r="AI19" s="69"/>
      <c r="AJ19" s="69"/>
    </row>
    <row r="20" spans="1:36">
      <c r="A20" s="87">
        <v>2015</v>
      </c>
      <c r="B20" s="59">
        <v>96.764121955279364</v>
      </c>
      <c r="C20" s="59">
        <v>122.08030675582201</v>
      </c>
      <c r="D20" s="59">
        <v>121.17063895973577</v>
      </c>
      <c r="E20" s="59">
        <v>151.45079948243412</v>
      </c>
      <c r="F20" s="59">
        <v>123.75559051970302</v>
      </c>
      <c r="G20" s="59">
        <v>175.22336187268021</v>
      </c>
      <c r="H20" s="59">
        <v>94.47303775587568</v>
      </c>
      <c r="J20" s="59">
        <v>882.45741546727322</v>
      </c>
      <c r="K20" s="62"/>
      <c r="L20" s="62"/>
      <c r="M20" s="62"/>
      <c r="N20" s="62"/>
      <c r="O20" s="62"/>
      <c r="P20" s="62"/>
      <c r="Q20" s="62"/>
      <c r="R20" s="62"/>
      <c r="T20" s="69"/>
      <c r="U20" s="69"/>
      <c r="V20" s="69"/>
      <c r="W20" s="69"/>
      <c r="X20" s="69"/>
      <c r="Y20" s="69"/>
      <c r="Z20" s="69"/>
      <c r="AA20" s="69"/>
      <c r="AC20" s="69"/>
      <c r="AD20" s="69"/>
      <c r="AE20" s="69"/>
      <c r="AF20" s="69"/>
      <c r="AG20" s="69"/>
      <c r="AH20" s="69"/>
      <c r="AI20" s="69"/>
      <c r="AJ20" s="69"/>
    </row>
    <row r="21" spans="1:36">
      <c r="A21" s="87">
        <v>2016</v>
      </c>
      <c r="B21" s="59">
        <v>95.442598069133879</v>
      </c>
      <c r="C21" s="59">
        <v>116.5452298824072</v>
      </c>
      <c r="D21" s="59">
        <v>126.93173867960029</v>
      </c>
      <c r="E21" s="59">
        <v>144.73527877979924</v>
      </c>
      <c r="F21" s="59">
        <v>117.38147744146201</v>
      </c>
      <c r="G21" s="59">
        <v>181.15182052961541</v>
      </c>
      <c r="H21" s="59">
        <v>76.770635633055349</v>
      </c>
      <c r="J21" s="59">
        <v>877.61072265579037</v>
      </c>
      <c r="K21" s="62"/>
      <c r="L21" s="62"/>
      <c r="M21" s="62"/>
      <c r="N21" s="62"/>
      <c r="O21" s="62"/>
      <c r="P21" s="62"/>
      <c r="Q21" s="62"/>
      <c r="R21" s="62"/>
      <c r="T21" s="69"/>
      <c r="U21" s="69"/>
      <c r="V21" s="69"/>
      <c r="W21" s="69"/>
      <c r="X21" s="69"/>
      <c r="Y21" s="69"/>
      <c r="Z21" s="69"/>
      <c r="AA21" s="69"/>
      <c r="AC21" s="69"/>
      <c r="AD21" s="69"/>
      <c r="AE21" s="69"/>
      <c r="AF21" s="69"/>
      <c r="AG21" s="69"/>
      <c r="AH21" s="69"/>
      <c r="AI21" s="69"/>
      <c r="AJ21" s="69"/>
    </row>
    <row r="22" spans="1:36">
      <c r="K22" s="62"/>
      <c r="L22" s="62"/>
      <c r="M22" s="62"/>
      <c r="N22" s="62"/>
      <c r="O22" s="62"/>
      <c r="P22" s="62"/>
      <c r="Q22" s="62"/>
      <c r="R22" s="62"/>
      <c r="T22" s="69"/>
      <c r="U22" s="69"/>
      <c r="V22" s="69"/>
      <c r="W22" s="69"/>
      <c r="X22" s="69"/>
      <c r="Y22" s="69"/>
      <c r="Z22" s="69"/>
      <c r="AA22" s="69"/>
      <c r="AC22" s="69"/>
      <c r="AD22" s="69"/>
      <c r="AE22" s="69"/>
      <c r="AF22" s="69"/>
      <c r="AG22" s="69"/>
      <c r="AH22" s="69"/>
      <c r="AI22" s="69"/>
      <c r="AJ22" s="69"/>
    </row>
    <row r="23" spans="1:36">
      <c r="K23" s="62"/>
      <c r="L23" s="62"/>
      <c r="M23" s="62"/>
      <c r="N23" s="62"/>
      <c r="O23" s="62"/>
      <c r="P23" s="62"/>
      <c r="Q23" s="62"/>
      <c r="R23" s="62"/>
      <c r="T23" s="69"/>
      <c r="U23" s="69"/>
      <c r="V23" s="69"/>
      <c r="W23" s="69"/>
      <c r="X23" s="69"/>
      <c r="Y23" s="69"/>
      <c r="Z23" s="69"/>
      <c r="AA23" s="69"/>
      <c r="AC23" s="69"/>
      <c r="AD23" s="69"/>
      <c r="AE23" s="69"/>
      <c r="AF23" s="69"/>
      <c r="AG23" s="69"/>
      <c r="AH23" s="69"/>
      <c r="AI23" s="69"/>
      <c r="AJ23" s="69"/>
    </row>
    <row r="24" spans="1:36">
      <c r="A24" s="59" t="s">
        <v>351</v>
      </c>
      <c r="K24" s="62"/>
      <c r="L24" s="62"/>
      <c r="M24" s="62"/>
      <c r="N24" s="62"/>
      <c r="O24" s="62"/>
      <c r="P24" s="62"/>
      <c r="Q24" s="62"/>
      <c r="R24" s="62"/>
      <c r="T24" s="69"/>
      <c r="U24" s="69"/>
      <c r="V24" s="69"/>
      <c r="W24" s="69"/>
      <c r="X24" s="69"/>
      <c r="Y24" s="69"/>
      <c r="Z24" s="69"/>
      <c r="AA24" s="69"/>
      <c r="AC24" s="69"/>
      <c r="AD24" s="69"/>
      <c r="AE24" s="69"/>
      <c r="AF24" s="69"/>
      <c r="AG24" s="69"/>
      <c r="AH24" s="69"/>
      <c r="AI24" s="69"/>
      <c r="AJ24" s="69"/>
    </row>
    <row r="25" spans="1:36">
      <c r="K25" s="62"/>
      <c r="L25" s="62"/>
      <c r="M25" s="62"/>
      <c r="N25" s="62"/>
      <c r="O25" s="62"/>
      <c r="P25" s="62"/>
      <c r="Q25" s="62"/>
      <c r="R25" s="62"/>
      <c r="T25" s="69"/>
      <c r="U25" s="69"/>
      <c r="V25" s="69"/>
      <c r="W25" s="69"/>
      <c r="X25" s="69"/>
      <c r="Y25" s="69"/>
      <c r="Z25" s="69"/>
      <c r="AA25" s="69"/>
      <c r="AC25" s="69"/>
      <c r="AD25" s="69"/>
      <c r="AE25" s="69"/>
      <c r="AF25" s="69"/>
      <c r="AG25" s="69"/>
      <c r="AH25" s="69"/>
      <c r="AI25" s="69"/>
      <c r="AJ25" s="69"/>
    </row>
    <row r="26" spans="1:36">
      <c r="K26" s="62"/>
      <c r="L26" s="62"/>
      <c r="M26" s="62"/>
      <c r="N26" s="62"/>
      <c r="O26" s="62"/>
      <c r="P26" s="62"/>
      <c r="Q26" s="62"/>
      <c r="R26" s="62"/>
      <c r="T26" s="69"/>
      <c r="U26" s="69"/>
      <c r="V26" s="69"/>
      <c r="W26" s="69"/>
      <c r="X26" s="69"/>
      <c r="Y26" s="69"/>
      <c r="Z26" s="69"/>
      <c r="AA26" s="69"/>
      <c r="AC26" s="69"/>
      <c r="AD26" s="69"/>
      <c r="AE26" s="69"/>
      <c r="AF26" s="69"/>
      <c r="AG26" s="69"/>
      <c r="AH26" s="69"/>
      <c r="AI26" s="69"/>
      <c r="AJ26" s="69"/>
    </row>
    <row r="27" spans="1:36">
      <c r="K27" s="62"/>
      <c r="L27" s="62"/>
      <c r="M27" s="62"/>
      <c r="N27" s="62"/>
      <c r="O27" s="62"/>
      <c r="P27" s="62"/>
      <c r="Q27" s="62"/>
      <c r="R27" s="62"/>
      <c r="T27" s="69"/>
      <c r="U27" s="69"/>
      <c r="V27" s="69"/>
      <c r="W27" s="69"/>
      <c r="X27" s="69"/>
      <c r="Y27" s="69"/>
      <c r="Z27" s="69"/>
      <c r="AA27" s="69"/>
      <c r="AC27" s="69"/>
      <c r="AD27" s="69"/>
      <c r="AE27" s="69"/>
      <c r="AF27" s="69"/>
      <c r="AG27" s="69"/>
      <c r="AH27" s="69"/>
      <c r="AI27" s="69"/>
      <c r="AJ27" s="69"/>
    </row>
    <row r="28" spans="1:36">
      <c r="K28" s="62"/>
      <c r="L28" s="62"/>
      <c r="M28" s="62"/>
      <c r="N28" s="62"/>
      <c r="O28" s="62"/>
      <c r="P28" s="62"/>
      <c r="Q28" s="62"/>
      <c r="R28" s="62"/>
      <c r="T28" s="69"/>
      <c r="U28" s="69"/>
      <c r="V28" s="69"/>
      <c r="W28" s="69"/>
      <c r="X28" s="69"/>
      <c r="Y28" s="69"/>
      <c r="Z28" s="69"/>
      <c r="AA28" s="69"/>
      <c r="AC28" s="69"/>
      <c r="AD28" s="69"/>
      <c r="AE28" s="69"/>
      <c r="AF28" s="69"/>
      <c r="AG28" s="69"/>
      <c r="AH28" s="69"/>
      <c r="AI28" s="69"/>
      <c r="AJ28" s="69"/>
    </row>
    <row r="29" spans="1:36">
      <c r="K29" s="62"/>
      <c r="L29" s="62"/>
      <c r="M29" s="62"/>
      <c r="N29" s="62"/>
      <c r="O29" s="62"/>
      <c r="P29" s="62"/>
      <c r="Q29" s="62"/>
      <c r="R29" s="62"/>
      <c r="T29" s="69"/>
      <c r="U29" s="69"/>
      <c r="V29" s="69"/>
      <c r="W29" s="69"/>
      <c r="X29" s="69"/>
      <c r="Y29" s="69"/>
      <c r="Z29" s="69"/>
      <c r="AA29" s="69"/>
      <c r="AC29" s="69"/>
      <c r="AD29" s="69"/>
      <c r="AE29" s="69"/>
      <c r="AF29" s="69"/>
      <c r="AG29" s="69"/>
      <c r="AH29" s="69"/>
      <c r="AI29" s="69"/>
      <c r="AJ29" s="69"/>
    </row>
    <row r="30" spans="1:36">
      <c r="K30" s="62"/>
      <c r="L30" s="62"/>
      <c r="M30" s="62"/>
      <c r="N30" s="62"/>
      <c r="O30" s="62"/>
      <c r="P30" s="62"/>
      <c r="Q30" s="62"/>
      <c r="R30" s="62"/>
      <c r="T30" s="69"/>
      <c r="U30" s="69"/>
      <c r="V30" s="69"/>
      <c r="W30" s="69"/>
      <c r="X30" s="69"/>
      <c r="Y30" s="69"/>
      <c r="Z30" s="69"/>
      <c r="AA30" s="69"/>
      <c r="AC30" s="69"/>
      <c r="AD30" s="69"/>
      <c r="AE30" s="69"/>
      <c r="AF30" s="69"/>
      <c r="AG30" s="69"/>
      <c r="AH30" s="69"/>
      <c r="AI30" s="69"/>
      <c r="AJ30" s="69"/>
    </row>
    <row r="31" spans="1:36">
      <c r="K31" s="62"/>
      <c r="L31" s="62"/>
      <c r="M31" s="62"/>
      <c r="N31" s="62"/>
      <c r="O31" s="62"/>
      <c r="P31" s="62"/>
      <c r="Q31" s="62"/>
      <c r="R31" s="62"/>
      <c r="T31" s="69"/>
      <c r="U31" s="69"/>
      <c r="V31" s="69"/>
      <c r="W31" s="69"/>
      <c r="X31" s="69"/>
      <c r="Y31" s="69"/>
      <c r="Z31" s="69"/>
      <c r="AA31" s="69"/>
      <c r="AC31" s="69"/>
      <c r="AD31" s="69"/>
      <c r="AE31" s="69"/>
      <c r="AF31" s="69"/>
      <c r="AG31" s="69"/>
      <c r="AH31" s="69"/>
      <c r="AI31" s="69"/>
      <c r="AJ31" s="69"/>
    </row>
    <row r="32" spans="1:36">
      <c r="K32" s="62"/>
      <c r="L32" s="62"/>
      <c r="M32" s="62"/>
      <c r="N32" s="62"/>
      <c r="O32" s="62"/>
      <c r="P32" s="62"/>
      <c r="Q32" s="62"/>
      <c r="R32" s="62"/>
      <c r="T32" s="69"/>
      <c r="U32" s="69"/>
      <c r="V32" s="69"/>
      <c r="W32" s="69"/>
      <c r="X32" s="69"/>
      <c r="Y32" s="69"/>
      <c r="Z32" s="69"/>
      <c r="AA32" s="69"/>
      <c r="AC32" s="69"/>
      <c r="AD32" s="69"/>
      <c r="AE32" s="69"/>
      <c r="AF32" s="69"/>
      <c r="AG32" s="69"/>
      <c r="AH32" s="69"/>
      <c r="AI32" s="69"/>
      <c r="AJ32" s="69"/>
    </row>
    <row r="33" spans="11:36">
      <c r="K33" s="62"/>
      <c r="L33" s="62"/>
      <c r="M33" s="62"/>
      <c r="N33" s="62"/>
      <c r="O33" s="62"/>
      <c r="P33" s="62"/>
      <c r="Q33" s="62"/>
      <c r="R33" s="62"/>
      <c r="T33" s="69"/>
      <c r="U33" s="69"/>
      <c r="V33" s="69"/>
      <c r="W33" s="69"/>
      <c r="X33" s="69"/>
      <c r="Y33" s="69"/>
      <c r="Z33" s="69"/>
      <c r="AA33" s="69"/>
      <c r="AC33" s="69"/>
      <c r="AD33" s="69"/>
      <c r="AE33" s="69"/>
      <c r="AF33" s="69"/>
      <c r="AG33" s="69"/>
      <c r="AH33" s="69"/>
      <c r="AI33" s="69"/>
      <c r="AJ33" s="69"/>
    </row>
    <row r="34" spans="11:36">
      <c r="K34" s="62"/>
      <c r="L34" s="62"/>
      <c r="M34" s="62"/>
      <c r="N34" s="62"/>
      <c r="O34" s="62"/>
      <c r="P34" s="62"/>
      <c r="Q34" s="62"/>
      <c r="R34" s="62"/>
      <c r="T34" s="69"/>
      <c r="U34" s="69"/>
      <c r="V34" s="69"/>
      <c r="W34" s="69"/>
      <c r="X34" s="69"/>
      <c r="Y34" s="69"/>
      <c r="Z34" s="69"/>
      <c r="AA34" s="69"/>
      <c r="AC34" s="69"/>
      <c r="AD34" s="69"/>
      <c r="AE34" s="69"/>
      <c r="AF34" s="69"/>
      <c r="AG34" s="69"/>
      <c r="AH34" s="69"/>
      <c r="AI34" s="69"/>
      <c r="AJ34" s="69"/>
    </row>
    <row r="35" spans="11:36">
      <c r="K35" s="62"/>
      <c r="L35" s="62"/>
      <c r="M35" s="62"/>
      <c r="N35" s="62"/>
      <c r="O35" s="62"/>
      <c r="P35" s="62"/>
      <c r="Q35" s="62"/>
      <c r="R35" s="62"/>
      <c r="T35" s="69"/>
      <c r="U35" s="69"/>
      <c r="V35" s="69"/>
      <c r="W35" s="69"/>
      <c r="X35" s="69"/>
      <c r="Y35" s="69"/>
      <c r="Z35" s="69"/>
      <c r="AA35" s="69"/>
      <c r="AC35" s="69"/>
      <c r="AD35" s="69"/>
      <c r="AE35" s="69"/>
      <c r="AF35" s="69"/>
      <c r="AG35" s="69"/>
      <c r="AH35" s="69"/>
      <c r="AI35" s="69"/>
      <c r="AJ35" s="69"/>
    </row>
    <row r="36" spans="11:36">
      <c r="K36" s="62"/>
      <c r="L36" s="62"/>
      <c r="M36" s="62"/>
      <c r="N36" s="62"/>
      <c r="O36" s="62"/>
      <c r="P36" s="62"/>
      <c r="Q36" s="62"/>
      <c r="R36" s="62"/>
      <c r="T36" s="69"/>
      <c r="U36" s="69"/>
      <c r="V36" s="69"/>
      <c r="W36" s="69"/>
      <c r="X36" s="69"/>
      <c r="Y36" s="69"/>
      <c r="Z36" s="69"/>
      <c r="AA36" s="69"/>
      <c r="AC36" s="69"/>
      <c r="AD36" s="69"/>
      <c r="AE36" s="69"/>
      <c r="AF36" s="69"/>
      <c r="AG36" s="69"/>
      <c r="AH36" s="69"/>
      <c r="AI36" s="69"/>
      <c r="AJ36" s="69"/>
    </row>
    <row r="37" spans="11:36">
      <c r="K37" s="62"/>
      <c r="L37" s="62"/>
      <c r="M37" s="62"/>
      <c r="N37" s="62"/>
      <c r="O37" s="62"/>
      <c r="P37" s="62"/>
      <c r="Q37" s="62"/>
      <c r="R37" s="62"/>
      <c r="T37" s="69"/>
      <c r="U37" s="69"/>
      <c r="V37" s="69"/>
      <c r="W37" s="69"/>
      <c r="X37" s="69"/>
      <c r="Y37" s="69"/>
      <c r="Z37" s="69"/>
      <c r="AA37" s="69"/>
      <c r="AC37" s="69"/>
      <c r="AD37" s="69"/>
      <c r="AE37" s="69"/>
      <c r="AF37" s="69"/>
      <c r="AG37" s="69"/>
      <c r="AH37" s="69"/>
      <c r="AI37" s="69"/>
      <c r="AJ37" s="69"/>
    </row>
    <row r="38" spans="11:36">
      <c r="K38" s="62"/>
      <c r="L38" s="62"/>
      <c r="M38" s="62"/>
      <c r="N38" s="62"/>
      <c r="O38" s="62"/>
      <c r="P38" s="62"/>
      <c r="Q38" s="62"/>
      <c r="R38" s="62"/>
      <c r="T38" s="69"/>
      <c r="U38" s="69"/>
      <c r="V38" s="69"/>
      <c r="W38" s="69"/>
      <c r="X38" s="69"/>
      <c r="Y38" s="69"/>
      <c r="Z38" s="69"/>
      <c r="AA38" s="69"/>
      <c r="AC38" s="69"/>
      <c r="AD38" s="69"/>
      <c r="AE38" s="69"/>
      <c r="AF38" s="69"/>
      <c r="AG38" s="69"/>
      <c r="AH38" s="69"/>
      <c r="AI38" s="69"/>
      <c r="AJ38" s="69"/>
    </row>
    <row r="39" spans="11:36">
      <c r="K39" s="62"/>
      <c r="L39" s="62"/>
      <c r="M39" s="62"/>
      <c r="N39" s="62"/>
      <c r="O39" s="62"/>
      <c r="P39" s="62"/>
      <c r="Q39" s="62"/>
      <c r="R39" s="62"/>
      <c r="T39" s="69"/>
      <c r="U39" s="69"/>
      <c r="V39" s="69"/>
      <c r="W39" s="69"/>
      <c r="X39" s="69"/>
      <c r="Y39" s="69"/>
      <c r="Z39" s="69"/>
      <c r="AA39" s="69"/>
      <c r="AC39" s="69"/>
      <c r="AD39" s="69"/>
      <c r="AE39" s="69"/>
      <c r="AF39" s="69"/>
      <c r="AG39" s="69"/>
      <c r="AH39" s="69"/>
      <c r="AI39" s="69"/>
      <c r="AJ39" s="69"/>
    </row>
    <row r="40" spans="11:36">
      <c r="K40" s="62"/>
      <c r="L40" s="62"/>
      <c r="M40" s="62"/>
      <c r="N40" s="62"/>
      <c r="O40" s="62"/>
      <c r="P40" s="62"/>
      <c r="Q40" s="62"/>
      <c r="R40" s="62"/>
      <c r="T40" s="69"/>
      <c r="U40" s="69"/>
      <c r="V40" s="69"/>
      <c r="W40" s="69"/>
      <c r="X40" s="69"/>
      <c r="Y40" s="69"/>
      <c r="Z40" s="69"/>
      <c r="AA40" s="69"/>
      <c r="AC40" s="69"/>
      <c r="AD40" s="69"/>
      <c r="AE40" s="69"/>
      <c r="AF40" s="69"/>
      <c r="AG40" s="69"/>
      <c r="AH40" s="69"/>
      <c r="AI40" s="69"/>
      <c r="AJ40" s="69"/>
    </row>
    <row r="41" spans="11:36">
      <c r="K41" s="62"/>
      <c r="L41" s="62"/>
      <c r="M41" s="62"/>
      <c r="N41" s="62"/>
      <c r="O41" s="62"/>
      <c r="P41" s="62"/>
      <c r="Q41" s="62"/>
      <c r="R41" s="62"/>
      <c r="T41" s="69"/>
      <c r="U41" s="69"/>
      <c r="V41" s="69"/>
      <c r="W41" s="69"/>
      <c r="X41" s="69"/>
      <c r="Y41" s="69"/>
      <c r="Z41" s="69"/>
      <c r="AA41" s="69"/>
      <c r="AC41" s="69"/>
      <c r="AD41" s="69"/>
      <c r="AE41" s="69"/>
      <c r="AF41" s="69"/>
      <c r="AG41" s="69"/>
      <c r="AH41" s="69"/>
      <c r="AI41" s="69"/>
      <c r="AJ41" s="69"/>
    </row>
    <row r="42" spans="11:36">
      <c r="K42" s="62"/>
      <c r="L42" s="62"/>
      <c r="M42" s="62"/>
      <c r="N42" s="62"/>
      <c r="O42" s="62"/>
      <c r="P42" s="62"/>
      <c r="Q42" s="62"/>
      <c r="R42" s="62"/>
      <c r="T42" s="69"/>
      <c r="U42" s="69"/>
      <c r="V42" s="69"/>
      <c r="W42" s="69"/>
      <c r="X42" s="69"/>
      <c r="Y42" s="69"/>
      <c r="Z42" s="69"/>
      <c r="AA42" s="69"/>
      <c r="AC42" s="69"/>
      <c r="AD42" s="69"/>
      <c r="AE42" s="69"/>
      <c r="AF42" s="69"/>
      <c r="AG42" s="69"/>
      <c r="AH42" s="69"/>
      <c r="AI42" s="69"/>
      <c r="AJ42" s="69"/>
    </row>
    <row r="43" spans="11:36">
      <c r="K43" s="62"/>
      <c r="L43" s="62"/>
      <c r="M43" s="62"/>
      <c r="N43" s="62"/>
      <c r="O43" s="62"/>
      <c r="P43" s="62"/>
      <c r="Q43" s="62"/>
      <c r="R43" s="62"/>
      <c r="T43" s="69"/>
      <c r="U43" s="69"/>
      <c r="V43" s="69"/>
      <c r="W43" s="69"/>
      <c r="X43" s="69"/>
      <c r="Y43" s="69"/>
      <c r="Z43" s="69"/>
      <c r="AA43" s="69"/>
      <c r="AC43" s="69"/>
      <c r="AD43" s="69"/>
      <c r="AE43" s="69"/>
      <c r="AF43" s="69"/>
      <c r="AG43" s="69"/>
      <c r="AH43" s="69"/>
      <c r="AI43" s="69"/>
      <c r="AJ43" s="69"/>
    </row>
    <row r="44" spans="11:36">
      <c r="K44" s="62"/>
      <c r="L44" s="62"/>
      <c r="M44" s="62"/>
      <c r="N44" s="62"/>
      <c r="O44" s="62"/>
      <c r="P44" s="62"/>
      <c r="Q44" s="62"/>
      <c r="R44" s="62"/>
      <c r="T44" s="69"/>
      <c r="U44" s="69"/>
      <c r="V44" s="69"/>
      <c r="W44" s="69"/>
      <c r="X44" s="69"/>
      <c r="Y44" s="69"/>
      <c r="Z44" s="69"/>
      <c r="AA44" s="69"/>
      <c r="AC44" s="69"/>
      <c r="AD44" s="69"/>
      <c r="AE44" s="69"/>
      <c r="AF44" s="69"/>
      <c r="AG44" s="69"/>
      <c r="AH44" s="69"/>
      <c r="AI44" s="69"/>
      <c r="AJ44" s="69"/>
    </row>
    <row r="45" spans="11:36">
      <c r="K45" s="62"/>
      <c r="L45" s="62"/>
      <c r="M45" s="62"/>
      <c r="N45" s="62"/>
      <c r="O45" s="62"/>
      <c r="P45" s="62"/>
      <c r="Q45" s="62"/>
      <c r="R45" s="62"/>
      <c r="T45" s="69"/>
      <c r="U45" s="69"/>
      <c r="V45" s="69"/>
      <c r="W45" s="69"/>
      <c r="X45" s="69"/>
      <c r="Y45" s="69"/>
      <c r="Z45" s="69"/>
      <c r="AA45" s="69"/>
      <c r="AC45" s="69"/>
      <c r="AD45" s="69"/>
      <c r="AE45" s="69"/>
      <c r="AF45" s="69"/>
      <c r="AG45" s="69"/>
      <c r="AH45" s="69"/>
      <c r="AI45" s="69"/>
      <c r="AJ45" s="69"/>
    </row>
    <row r="46" spans="11:36">
      <c r="K46" s="62"/>
      <c r="L46" s="62"/>
      <c r="M46" s="62"/>
      <c r="N46" s="62"/>
      <c r="O46" s="62"/>
      <c r="P46" s="62"/>
      <c r="Q46" s="62"/>
      <c r="R46" s="62"/>
      <c r="T46" s="69"/>
      <c r="U46" s="69"/>
      <c r="V46" s="69"/>
      <c r="W46" s="69"/>
      <c r="X46" s="69"/>
      <c r="Y46" s="69"/>
      <c r="Z46" s="69"/>
      <c r="AA46" s="69"/>
      <c r="AC46" s="69"/>
      <c r="AD46" s="69"/>
      <c r="AE46" s="69"/>
      <c r="AF46" s="69"/>
      <c r="AG46" s="69"/>
      <c r="AH46" s="69"/>
      <c r="AI46" s="69"/>
      <c r="AJ46" s="69"/>
    </row>
    <row r="47" spans="11:36">
      <c r="K47" s="62"/>
      <c r="L47" s="62"/>
      <c r="M47" s="62"/>
      <c r="N47" s="62"/>
      <c r="O47" s="62"/>
      <c r="P47" s="62"/>
      <c r="Q47" s="62"/>
      <c r="R47" s="62"/>
      <c r="T47" s="69"/>
      <c r="U47" s="69"/>
      <c r="V47" s="69"/>
      <c r="W47" s="69"/>
      <c r="X47" s="69"/>
      <c r="Y47" s="69"/>
      <c r="Z47" s="69"/>
      <c r="AA47" s="69"/>
      <c r="AC47" s="69"/>
      <c r="AD47" s="69"/>
      <c r="AE47" s="69"/>
      <c r="AF47" s="69"/>
      <c r="AG47" s="69"/>
      <c r="AH47" s="69"/>
      <c r="AI47" s="69"/>
      <c r="AJ47" s="69"/>
    </row>
    <row r="48" spans="11:36">
      <c r="K48" s="62"/>
      <c r="L48" s="62"/>
      <c r="M48" s="62"/>
      <c r="N48" s="62"/>
      <c r="O48" s="62"/>
      <c r="P48" s="62"/>
      <c r="Q48" s="62"/>
      <c r="R48" s="62"/>
      <c r="T48" s="69"/>
      <c r="U48" s="69"/>
      <c r="V48" s="69"/>
      <c r="W48" s="69"/>
      <c r="X48" s="69"/>
      <c r="Y48" s="69"/>
      <c r="Z48" s="69"/>
      <c r="AA48" s="69"/>
      <c r="AC48" s="69"/>
      <c r="AD48" s="69"/>
      <c r="AE48" s="69"/>
      <c r="AF48" s="69"/>
      <c r="AG48" s="69"/>
      <c r="AH48" s="69"/>
      <c r="AI48" s="69"/>
      <c r="AJ48" s="69"/>
    </row>
    <row r="49" spans="11:36">
      <c r="K49" s="62"/>
      <c r="L49" s="62"/>
      <c r="M49" s="62"/>
      <c r="N49" s="62"/>
      <c r="O49" s="62"/>
      <c r="P49" s="62"/>
      <c r="Q49" s="62"/>
      <c r="R49" s="62"/>
      <c r="T49" s="69"/>
      <c r="U49" s="69"/>
      <c r="V49" s="69"/>
      <c r="W49" s="69"/>
      <c r="X49" s="69"/>
      <c r="Y49" s="69"/>
      <c r="Z49" s="69"/>
      <c r="AA49" s="69"/>
      <c r="AC49" s="69"/>
      <c r="AD49" s="69"/>
      <c r="AE49" s="69"/>
      <c r="AF49" s="69"/>
      <c r="AG49" s="69"/>
      <c r="AH49" s="69"/>
      <c r="AI49" s="69"/>
      <c r="AJ49" s="69"/>
    </row>
    <row r="50" spans="11:36">
      <c r="K50" s="62"/>
      <c r="L50" s="62"/>
      <c r="M50" s="62"/>
      <c r="N50" s="62"/>
      <c r="O50" s="62"/>
      <c r="P50" s="62"/>
      <c r="Q50" s="62"/>
      <c r="R50" s="62"/>
      <c r="T50" s="69"/>
      <c r="U50" s="69"/>
      <c r="V50" s="69"/>
      <c r="W50" s="69"/>
      <c r="X50" s="69"/>
      <c r="Y50" s="69"/>
      <c r="Z50" s="69"/>
      <c r="AA50" s="69"/>
      <c r="AC50" s="69"/>
      <c r="AD50" s="69"/>
      <c r="AE50" s="69"/>
      <c r="AF50" s="69"/>
      <c r="AG50" s="69"/>
      <c r="AH50" s="69"/>
      <c r="AI50" s="69"/>
      <c r="AJ50" s="69"/>
    </row>
    <row r="51" spans="11:36">
      <c r="K51" s="62"/>
      <c r="L51" s="62"/>
      <c r="M51" s="62"/>
      <c r="N51" s="62"/>
      <c r="O51" s="62"/>
      <c r="P51" s="62"/>
      <c r="Q51" s="62"/>
      <c r="R51" s="62"/>
      <c r="T51" s="69"/>
      <c r="U51" s="69"/>
      <c r="V51" s="69"/>
      <c r="W51" s="69"/>
      <c r="X51" s="69"/>
      <c r="Y51" s="69"/>
      <c r="Z51" s="69"/>
      <c r="AA51" s="69"/>
      <c r="AC51" s="69"/>
      <c r="AD51" s="69"/>
      <c r="AE51" s="69"/>
      <c r="AF51" s="69"/>
      <c r="AG51" s="69"/>
      <c r="AH51" s="69"/>
      <c r="AI51" s="69"/>
      <c r="AJ51" s="69"/>
    </row>
    <row r="52" spans="11:36">
      <c r="K52" s="62"/>
      <c r="L52" s="62"/>
      <c r="M52" s="62"/>
      <c r="N52" s="62"/>
      <c r="O52" s="62"/>
      <c r="P52" s="62"/>
      <c r="Q52" s="62"/>
      <c r="R52" s="62"/>
      <c r="T52" s="69"/>
      <c r="U52" s="69"/>
      <c r="V52" s="69"/>
      <c r="W52" s="69"/>
      <c r="X52" s="69"/>
      <c r="Y52" s="69"/>
      <c r="Z52" s="69"/>
      <c r="AA52" s="69"/>
      <c r="AC52" s="69"/>
      <c r="AD52" s="69"/>
      <c r="AE52" s="69"/>
      <c r="AF52" s="69"/>
      <c r="AG52" s="69"/>
      <c r="AH52" s="69"/>
      <c r="AI52" s="69"/>
      <c r="AJ52" s="69"/>
    </row>
    <row r="53" spans="11:36">
      <c r="K53" s="62"/>
      <c r="L53" s="62"/>
      <c r="M53" s="62"/>
      <c r="N53" s="62"/>
      <c r="O53" s="62"/>
      <c r="P53" s="62"/>
      <c r="Q53" s="62"/>
      <c r="R53" s="62"/>
      <c r="T53" s="69"/>
      <c r="U53" s="69"/>
      <c r="V53" s="69"/>
      <c r="W53" s="69"/>
      <c r="X53" s="69"/>
      <c r="Y53" s="69"/>
      <c r="Z53" s="69"/>
      <c r="AA53" s="69"/>
      <c r="AC53" s="69"/>
      <c r="AD53" s="69"/>
      <c r="AE53" s="69"/>
      <c r="AF53" s="69"/>
      <c r="AG53" s="69"/>
      <c r="AH53" s="69"/>
      <c r="AI53" s="69"/>
      <c r="AJ53" s="69"/>
    </row>
    <row r="54" spans="11:36">
      <c r="K54" s="62"/>
      <c r="L54" s="62"/>
      <c r="M54" s="62"/>
      <c r="N54" s="62"/>
      <c r="O54" s="62"/>
      <c r="P54" s="62"/>
      <c r="Q54" s="62"/>
      <c r="R54" s="62"/>
      <c r="T54" s="69"/>
      <c r="U54" s="69"/>
      <c r="V54" s="69"/>
      <c r="W54" s="69"/>
      <c r="X54" s="69"/>
      <c r="Y54" s="69"/>
      <c r="Z54" s="69"/>
      <c r="AA54" s="69"/>
      <c r="AC54" s="69"/>
      <c r="AD54" s="69"/>
      <c r="AE54" s="69"/>
      <c r="AF54" s="69"/>
      <c r="AG54" s="69"/>
      <c r="AH54" s="69"/>
      <c r="AI54" s="69"/>
      <c r="AJ54" s="69"/>
    </row>
    <row r="55" spans="11:36">
      <c r="K55" s="62"/>
      <c r="L55" s="62"/>
      <c r="M55" s="62"/>
      <c r="N55" s="62"/>
      <c r="O55" s="62"/>
      <c r="P55" s="62"/>
      <c r="Q55" s="62"/>
      <c r="R55" s="62"/>
      <c r="T55" s="69"/>
      <c r="U55" s="69"/>
      <c r="V55" s="69"/>
      <c r="W55" s="69"/>
      <c r="X55" s="69"/>
      <c r="Y55" s="69"/>
      <c r="Z55" s="69"/>
      <c r="AA55" s="69"/>
      <c r="AC55" s="69"/>
      <c r="AD55" s="69"/>
      <c r="AE55" s="69"/>
      <c r="AF55" s="69"/>
      <c r="AG55" s="69"/>
      <c r="AH55" s="69"/>
      <c r="AI55" s="69"/>
      <c r="AJ55" s="69"/>
    </row>
    <row r="56" spans="11:36">
      <c r="K56" s="62"/>
      <c r="L56" s="62"/>
      <c r="M56" s="62"/>
      <c r="N56" s="62"/>
      <c r="O56" s="62"/>
      <c r="P56" s="62"/>
      <c r="Q56" s="62"/>
      <c r="R56" s="62"/>
      <c r="T56" s="69"/>
      <c r="U56" s="69"/>
      <c r="V56" s="69"/>
      <c r="W56" s="69"/>
      <c r="X56" s="69"/>
      <c r="Y56" s="69"/>
      <c r="Z56" s="69"/>
      <c r="AA56" s="69"/>
      <c r="AC56" s="69"/>
      <c r="AD56" s="69"/>
      <c r="AE56" s="69"/>
      <c r="AF56" s="69"/>
      <c r="AG56" s="69"/>
      <c r="AH56" s="69"/>
      <c r="AI56" s="69"/>
      <c r="AJ56" s="69"/>
    </row>
    <row r="57" spans="11:36">
      <c r="K57" s="62"/>
      <c r="L57" s="62"/>
      <c r="M57" s="62"/>
      <c r="N57" s="62"/>
      <c r="O57" s="62"/>
      <c r="P57" s="62"/>
      <c r="Q57" s="62"/>
      <c r="R57" s="62"/>
      <c r="T57" s="69"/>
      <c r="U57" s="69"/>
      <c r="V57" s="69"/>
      <c r="W57" s="69"/>
      <c r="X57" s="69"/>
      <c r="Y57" s="69"/>
      <c r="Z57" s="69"/>
      <c r="AA57" s="69"/>
      <c r="AC57" s="69"/>
      <c r="AD57" s="69"/>
      <c r="AE57" s="69"/>
      <c r="AF57" s="69"/>
      <c r="AG57" s="69"/>
      <c r="AH57" s="69"/>
      <c r="AI57" s="69"/>
      <c r="AJ57" s="69"/>
    </row>
    <row r="58" spans="11:36">
      <c r="K58" s="62"/>
      <c r="L58" s="62"/>
      <c r="M58" s="62"/>
      <c r="N58" s="62"/>
      <c r="O58" s="62"/>
      <c r="P58" s="62"/>
      <c r="Q58" s="62"/>
      <c r="R58" s="62"/>
      <c r="T58" s="69"/>
      <c r="U58" s="69"/>
      <c r="V58" s="69"/>
      <c r="W58" s="69"/>
      <c r="X58" s="69"/>
      <c r="Y58" s="69"/>
      <c r="Z58" s="69"/>
      <c r="AA58" s="69"/>
      <c r="AC58" s="69"/>
      <c r="AD58" s="69"/>
      <c r="AE58" s="69"/>
      <c r="AF58" s="69"/>
      <c r="AG58" s="69"/>
      <c r="AH58" s="69"/>
      <c r="AI58" s="69"/>
      <c r="AJ58" s="69"/>
    </row>
    <row r="59" spans="11:36">
      <c r="K59" s="62"/>
      <c r="L59" s="62"/>
      <c r="M59" s="62"/>
      <c r="N59" s="62"/>
      <c r="O59" s="62"/>
      <c r="P59" s="62"/>
      <c r="Q59" s="62"/>
      <c r="R59" s="62"/>
      <c r="T59" s="69"/>
      <c r="U59" s="69"/>
      <c r="V59" s="69"/>
      <c r="W59" s="69"/>
      <c r="X59" s="69"/>
      <c r="Y59" s="69"/>
      <c r="Z59" s="69"/>
      <c r="AA59" s="69"/>
      <c r="AC59" s="69"/>
      <c r="AD59" s="69"/>
      <c r="AE59" s="69"/>
      <c r="AF59" s="69"/>
      <c r="AG59" s="69"/>
      <c r="AH59" s="69"/>
      <c r="AI59" s="69"/>
      <c r="AJ59" s="69"/>
    </row>
    <row r="60" spans="11:36">
      <c r="K60" s="62"/>
      <c r="L60" s="62"/>
      <c r="M60" s="62"/>
      <c r="N60" s="62"/>
      <c r="O60" s="62"/>
      <c r="P60" s="62"/>
      <c r="Q60" s="62"/>
      <c r="R60" s="62"/>
      <c r="T60" s="69"/>
      <c r="U60" s="69"/>
      <c r="V60" s="69"/>
      <c r="W60" s="69"/>
      <c r="X60" s="69"/>
      <c r="Y60" s="69"/>
      <c r="Z60" s="69"/>
      <c r="AA60" s="69"/>
      <c r="AC60" s="69"/>
      <c r="AD60" s="69"/>
      <c r="AE60" s="69"/>
      <c r="AF60" s="69"/>
      <c r="AG60" s="69"/>
      <c r="AH60" s="69"/>
      <c r="AI60" s="69"/>
      <c r="AJ60" s="69"/>
    </row>
    <row r="61" spans="11:36">
      <c r="K61" s="62"/>
      <c r="L61" s="62"/>
      <c r="M61" s="62"/>
      <c r="N61" s="62"/>
      <c r="O61" s="62"/>
      <c r="P61" s="62"/>
      <c r="Q61" s="62"/>
      <c r="R61" s="62"/>
      <c r="T61" s="69"/>
      <c r="U61" s="69"/>
      <c r="V61" s="69"/>
      <c r="W61" s="69"/>
      <c r="X61" s="69"/>
      <c r="Y61" s="69"/>
      <c r="Z61" s="69"/>
      <c r="AA61" s="69"/>
      <c r="AC61" s="69"/>
      <c r="AD61" s="69"/>
      <c r="AE61" s="69"/>
      <c r="AF61" s="69"/>
      <c r="AG61" s="69"/>
      <c r="AH61" s="69"/>
      <c r="AI61" s="69"/>
      <c r="AJ61" s="69"/>
    </row>
    <row r="62" spans="11:36">
      <c r="K62" s="62"/>
      <c r="L62" s="62"/>
      <c r="M62" s="62"/>
      <c r="N62" s="62"/>
      <c r="O62" s="62"/>
      <c r="P62" s="62"/>
      <c r="Q62" s="62"/>
      <c r="R62" s="62"/>
      <c r="T62" s="69"/>
      <c r="U62" s="69"/>
      <c r="V62" s="69"/>
      <c r="W62" s="69"/>
      <c r="X62" s="69"/>
      <c r="Y62" s="69"/>
      <c r="Z62" s="69"/>
      <c r="AA62" s="69"/>
      <c r="AC62" s="69"/>
      <c r="AD62" s="69"/>
      <c r="AE62" s="69"/>
      <c r="AF62" s="69"/>
      <c r="AG62" s="69"/>
      <c r="AH62" s="69"/>
      <c r="AI62" s="69"/>
      <c r="AJ62" s="69"/>
    </row>
    <row r="63" spans="11:36">
      <c r="K63" s="62"/>
      <c r="L63" s="62"/>
      <c r="M63" s="62"/>
      <c r="N63" s="62"/>
      <c r="O63" s="62"/>
      <c r="P63" s="62"/>
      <c r="Q63" s="62"/>
      <c r="R63" s="62"/>
      <c r="T63" s="69"/>
      <c r="U63" s="69"/>
      <c r="V63" s="69"/>
      <c r="W63" s="69"/>
      <c r="X63" s="69"/>
      <c r="Y63" s="69"/>
      <c r="Z63" s="69"/>
      <c r="AA63" s="69"/>
      <c r="AC63" s="69"/>
      <c r="AD63" s="69"/>
      <c r="AE63" s="69"/>
      <c r="AF63" s="69"/>
      <c r="AG63" s="69"/>
      <c r="AH63" s="69"/>
      <c r="AI63" s="69"/>
      <c r="AJ63" s="69"/>
    </row>
    <row r="64" spans="11:36">
      <c r="K64" s="62"/>
      <c r="L64" s="62"/>
      <c r="M64" s="62"/>
      <c r="N64" s="62"/>
      <c r="O64" s="62"/>
      <c r="P64" s="62"/>
      <c r="Q64" s="62"/>
      <c r="R64" s="62"/>
      <c r="T64" s="69"/>
      <c r="U64" s="69"/>
      <c r="V64" s="69"/>
      <c r="W64" s="69"/>
      <c r="X64" s="69"/>
      <c r="Y64" s="69"/>
      <c r="Z64" s="69"/>
      <c r="AA64" s="69"/>
      <c r="AC64" s="69"/>
      <c r="AD64" s="69"/>
      <c r="AE64" s="69"/>
      <c r="AF64" s="69"/>
      <c r="AG64" s="69"/>
      <c r="AH64" s="69"/>
      <c r="AI64" s="69"/>
      <c r="AJ64" s="69"/>
    </row>
    <row r="65" spans="11:36">
      <c r="K65" s="62"/>
      <c r="L65" s="62"/>
      <c r="M65" s="62"/>
      <c r="N65" s="62"/>
      <c r="O65" s="62"/>
      <c r="P65" s="62"/>
      <c r="Q65" s="62"/>
      <c r="R65" s="62"/>
      <c r="T65" s="69"/>
      <c r="U65" s="69"/>
      <c r="V65" s="69"/>
      <c r="W65" s="69"/>
      <c r="X65" s="69"/>
      <c r="Y65" s="69"/>
      <c r="Z65" s="69"/>
      <c r="AA65" s="69"/>
      <c r="AC65" s="69"/>
      <c r="AD65" s="69"/>
      <c r="AE65" s="69"/>
      <c r="AF65" s="69"/>
      <c r="AG65" s="69"/>
      <c r="AH65" s="69"/>
      <c r="AI65" s="69"/>
      <c r="AJ65" s="69"/>
    </row>
    <row r="66" spans="11:36">
      <c r="K66" s="62"/>
      <c r="L66" s="62"/>
      <c r="M66" s="62"/>
      <c r="N66" s="62"/>
      <c r="O66" s="62"/>
      <c r="P66" s="62"/>
      <c r="Q66" s="62"/>
      <c r="R66" s="62"/>
      <c r="T66" s="69"/>
      <c r="U66" s="69"/>
      <c r="V66" s="69"/>
      <c r="W66" s="69"/>
      <c r="X66" s="69"/>
      <c r="Y66" s="69"/>
      <c r="Z66" s="69"/>
      <c r="AA66" s="69"/>
      <c r="AC66" s="69"/>
      <c r="AD66" s="69"/>
      <c r="AE66" s="69"/>
      <c r="AF66" s="69"/>
      <c r="AG66" s="69"/>
      <c r="AH66" s="69"/>
      <c r="AI66" s="69"/>
      <c r="AJ66" s="69"/>
    </row>
    <row r="67" spans="11:36">
      <c r="K67" s="62"/>
      <c r="L67" s="62"/>
      <c r="M67" s="62"/>
      <c r="N67" s="62"/>
      <c r="O67" s="62"/>
      <c r="P67" s="62"/>
      <c r="Q67" s="62"/>
      <c r="R67" s="62"/>
      <c r="T67" s="69"/>
      <c r="U67" s="69"/>
      <c r="V67" s="69"/>
      <c r="W67" s="69"/>
      <c r="X67" s="69"/>
      <c r="Y67" s="69"/>
      <c r="Z67" s="69"/>
      <c r="AA67" s="69"/>
      <c r="AC67" s="69"/>
      <c r="AD67" s="69"/>
      <c r="AE67" s="69"/>
      <c r="AF67" s="69"/>
      <c r="AG67" s="69"/>
      <c r="AH67" s="69"/>
      <c r="AI67" s="69"/>
      <c r="AJ67" s="69"/>
    </row>
    <row r="68" spans="11:36">
      <c r="K68" s="62"/>
      <c r="L68" s="62"/>
      <c r="M68" s="62"/>
      <c r="N68" s="62"/>
      <c r="O68" s="62"/>
      <c r="P68" s="62"/>
      <c r="Q68" s="62"/>
      <c r="R68" s="62"/>
      <c r="T68" s="69"/>
      <c r="U68" s="69"/>
      <c r="V68" s="69"/>
      <c r="W68" s="69"/>
      <c r="X68" s="69"/>
      <c r="Y68" s="69"/>
      <c r="Z68" s="69"/>
      <c r="AA68" s="69"/>
      <c r="AC68" s="69"/>
      <c r="AD68" s="69"/>
      <c r="AE68" s="69"/>
      <c r="AF68" s="69"/>
      <c r="AG68" s="69"/>
      <c r="AH68" s="69"/>
      <c r="AI68" s="69"/>
      <c r="AJ68" s="69"/>
    </row>
    <row r="69" spans="11:36">
      <c r="K69" s="62"/>
      <c r="L69" s="62"/>
      <c r="M69" s="62"/>
      <c r="N69" s="62"/>
      <c r="O69" s="62"/>
      <c r="P69" s="62"/>
      <c r="Q69" s="62"/>
      <c r="R69" s="62"/>
      <c r="T69" s="69"/>
      <c r="U69" s="69"/>
      <c r="V69" s="69"/>
      <c r="W69" s="69"/>
      <c r="X69" s="69"/>
      <c r="Y69" s="69"/>
      <c r="Z69" s="69"/>
      <c r="AA69" s="69"/>
      <c r="AC69" s="69"/>
      <c r="AD69" s="69"/>
      <c r="AE69" s="69"/>
      <c r="AF69" s="69"/>
      <c r="AG69" s="69"/>
      <c r="AH69" s="69"/>
      <c r="AI69" s="69"/>
      <c r="AJ69" s="69"/>
    </row>
    <row r="70" spans="11:36">
      <c r="K70" s="62"/>
      <c r="L70" s="62"/>
      <c r="M70" s="62"/>
      <c r="N70" s="62"/>
      <c r="O70" s="62"/>
      <c r="P70" s="62"/>
      <c r="Q70" s="62"/>
      <c r="R70" s="62"/>
      <c r="T70" s="69"/>
      <c r="U70" s="69"/>
      <c r="V70" s="69"/>
      <c r="W70" s="69"/>
      <c r="X70" s="69"/>
      <c r="Y70" s="69"/>
      <c r="Z70" s="69"/>
      <c r="AA70" s="69"/>
      <c r="AC70" s="69"/>
      <c r="AD70" s="69"/>
      <c r="AE70" s="69"/>
      <c r="AF70" s="69"/>
      <c r="AG70" s="69"/>
      <c r="AH70" s="69"/>
      <c r="AI70" s="69"/>
      <c r="AJ70" s="69"/>
    </row>
    <row r="71" spans="11:36">
      <c r="K71" s="62"/>
      <c r="L71" s="62"/>
      <c r="M71" s="62"/>
      <c r="N71" s="62"/>
      <c r="O71" s="62"/>
      <c r="P71" s="62"/>
      <c r="Q71" s="62"/>
      <c r="R71" s="62"/>
      <c r="T71" s="69"/>
      <c r="U71" s="69"/>
      <c r="V71" s="69"/>
      <c r="W71" s="69"/>
      <c r="X71" s="69"/>
      <c r="Y71" s="69"/>
      <c r="Z71" s="69"/>
      <c r="AA71" s="69"/>
      <c r="AC71" s="69"/>
      <c r="AD71" s="69"/>
      <c r="AE71" s="69"/>
      <c r="AF71" s="69"/>
      <c r="AG71" s="69"/>
      <c r="AH71" s="69"/>
      <c r="AI71" s="69"/>
      <c r="AJ71" s="69"/>
    </row>
    <row r="72" spans="11:36">
      <c r="K72" s="62"/>
      <c r="L72" s="62"/>
      <c r="M72" s="62"/>
      <c r="N72" s="62"/>
      <c r="O72" s="62"/>
      <c r="P72" s="62"/>
      <c r="Q72" s="62"/>
      <c r="R72" s="62"/>
      <c r="T72" s="69"/>
      <c r="U72" s="69"/>
      <c r="V72" s="69"/>
      <c r="W72" s="69"/>
      <c r="X72" s="69"/>
      <c r="Y72" s="69"/>
      <c r="Z72" s="69"/>
      <c r="AA72" s="69"/>
      <c r="AC72" s="69"/>
      <c r="AD72" s="69"/>
      <c r="AE72" s="69"/>
      <c r="AF72" s="69"/>
      <c r="AG72" s="69"/>
      <c r="AH72" s="69"/>
      <c r="AI72" s="69"/>
      <c r="AJ72" s="69"/>
    </row>
  </sheetData>
  <pageMargins left="0.75" right="0.75" top="1" bottom="1" header="0" footer="0"/>
  <pageSetup paperSize="9" orientation="portrait" horizontalDpi="0" verticalDpi="0"/>
  <headerFooter alignWithMargins="0">
    <oddFooter>&amp;L&amp;"Arial"&amp;9 Page 1  2016/10/21 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9"/>
  <sheetViews>
    <sheetView zoomScale="70" zoomScaleNormal="70" workbookViewId="0">
      <pane xSplit="1" ySplit="8" topLeftCell="H9" activePane="bottomRight" state="frozen"/>
      <selection pane="topRight" activeCell="B1" sqref="B1"/>
      <selection pane="bottomLeft" activeCell="A8" sqref="A8"/>
      <selection pane="bottomRight" activeCell="P27" sqref="P27"/>
    </sheetView>
  </sheetViews>
  <sheetFormatPr defaultColWidth="10.7109375" defaultRowHeight="16.5" customHeight="1"/>
  <cols>
    <col min="1" max="1" width="47.140625" style="47" customWidth="1"/>
    <col min="2" max="22" width="10.7109375" style="47"/>
    <col min="23" max="23" width="13.42578125" style="48" bestFit="1" customWidth="1"/>
    <col min="24" max="16384" width="10.7109375" style="47"/>
  </cols>
  <sheetData>
    <row r="1" spans="1:143" ht="26.25">
      <c r="A1" s="1" t="s">
        <v>141</v>
      </c>
    </row>
    <row r="2" spans="1:143" ht="16.5" customHeight="1">
      <c r="A2" s="49" t="s">
        <v>142</v>
      </c>
    </row>
    <row r="3" spans="1:143" ht="16.5" customHeight="1">
      <c r="A3" s="49" t="s">
        <v>143</v>
      </c>
    </row>
    <row r="4" spans="1:143" ht="16.5" customHeight="1">
      <c r="A4" s="47" t="s">
        <v>144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</row>
    <row r="5" spans="1:143" ht="16.5" customHeight="1">
      <c r="A5" s="47" t="s">
        <v>145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</row>
    <row r="6" spans="1:143" s="53" customFormat="1" ht="16.5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54"/>
    </row>
    <row r="7" spans="1:143" s="53" customFormat="1" ht="16.5" customHeight="1">
      <c r="B7" s="53">
        <v>2011</v>
      </c>
      <c r="F7" s="53">
        <v>2012</v>
      </c>
      <c r="J7" s="53">
        <v>2013</v>
      </c>
      <c r="N7" s="53">
        <v>2014</v>
      </c>
      <c r="R7" s="53">
        <v>2015</v>
      </c>
      <c r="V7" s="53">
        <v>2016</v>
      </c>
      <c r="W7" s="54"/>
    </row>
    <row r="8" spans="1:143" s="53" customFormat="1" ht="16.5" customHeight="1">
      <c r="B8" s="53">
        <v>1</v>
      </c>
      <c r="C8" s="53">
        <v>2</v>
      </c>
      <c r="D8" s="53">
        <v>3</v>
      </c>
      <c r="E8" s="53">
        <v>4</v>
      </c>
      <c r="F8" s="53">
        <v>1</v>
      </c>
      <c r="G8" s="53">
        <v>2</v>
      </c>
      <c r="H8" s="53">
        <v>3</v>
      </c>
      <c r="I8" s="53">
        <v>4</v>
      </c>
      <c r="J8" s="53">
        <v>1</v>
      </c>
      <c r="K8" s="53">
        <v>2</v>
      </c>
      <c r="L8" s="53">
        <v>3</v>
      </c>
      <c r="M8" s="53">
        <v>4</v>
      </c>
      <c r="N8" s="53">
        <v>1</v>
      </c>
      <c r="O8" s="53">
        <v>2</v>
      </c>
      <c r="P8" s="53">
        <v>3</v>
      </c>
      <c r="Q8" s="53">
        <v>4</v>
      </c>
      <c r="R8" s="53">
        <v>1</v>
      </c>
      <c r="S8" s="53">
        <v>2</v>
      </c>
      <c r="T8" s="53">
        <v>3</v>
      </c>
      <c r="U8" s="53">
        <v>4</v>
      </c>
      <c r="V8" s="53">
        <v>1</v>
      </c>
      <c r="W8" s="54">
        <v>2</v>
      </c>
      <c r="X8" s="53">
        <v>3</v>
      </c>
      <c r="Y8" s="53">
        <v>4</v>
      </c>
    </row>
    <row r="9" spans="1:143" s="53" customFormat="1" ht="16.5" customHeight="1">
      <c r="A9" s="47" t="s">
        <v>0</v>
      </c>
      <c r="B9" s="55">
        <f t="shared" ref="B9:Y13" si="0">B16/$B16*100</f>
        <v>100</v>
      </c>
      <c r="C9" s="55">
        <f t="shared" si="0"/>
        <v>98.240425200183225</v>
      </c>
      <c r="D9" s="55">
        <f t="shared" si="0"/>
        <v>97.682269236502236</v>
      </c>
      <c r="E9" s="55">
        <f t="shared" si="0"/>
        <v>97.570333104886302</v>
      </c>
      <c r="F9" s="55">
        <f t="shared" si="0"/>
        <v>98.047525167366118</v>
      </c>
      <c r="G9" s="55">
        <f t="shared" si="0"/>
        <v>99.533789354608444</v>
      </c>
      <c r="H9" s="55">
        <f t="shared" si="0"/>
        <v>100.57462660061056</v>
      </c>
      <c r="I9" s="55">
        <f t="shared" si="0"/>
        <v>102.27594691495325</v>
      </c>
      <c r="J9" s="55">
        <f t="shared" si="0"/>
        <v>102.24339865443939</v>
      </c>
      <c r="K9" s="55">
        <f t="shared" si="0"/>
        <v>102.82920149563076</v>
      </c>
      <c r="L9" s="55">
        <f t="shared" si="0"/>
        <v>105.26072874725081</v>
      </c>
      <c r="M9" s="55">
        <f t="shared" si="0"/>
        <v>108.03751595579686</v>
      </c>
      <c r="N9" s="55">
        <f t="shared" si="0"/>
        <v>109.07525997001683</v>
      </c>
      <c r="O9" s="55">
        <f t="shared" si="0"/>
        <v>110.33081220219638</v>
      </c>
      <c r="P9" s="55">
        <f t="shared" si="0"/>
        <v>112.82824411115951</v>
      </c>
      <c r="Q9" s="55">
        <f t="shared" si="0"/>
        <v>114.93883973345487</v>
      </c>
      <c r="R9" s="55">
        <f t="shared" si="0"/>
        <v>111.60383002126883</v>
      </c>
      <c r="S9" s="55">
        <f t="shared" si="0"/>
        <v>105.5056821332568</v>
      </c>
      <c r="T9" s="55">
        <f t="shared" si="0"/>
        <v>102.29580129578714</v>
      </c>
      <c r="U9" s="55">
        <f t="shared" si="0"/>
        <v>100.58309761785608</v>
      </c>
      <c r="V9" s="55">
        <f t="shared" si="0"/>
        <v>98.321239427863873</v>
      </c>
      <c r="W9" s="55">
        <f t="shared" si="0"/>
        <v>96.343890943822132</v>
      </c>
      <c r="X9" s="55">
        <f t="shared" si="0"/>
        <v>96.285972234964092</v>
      </c>
      <c r="Y9" s="55">
        <f t="shared" si="0"/>
        <v>96.251879056508969</v>
      </c>
    </row>
    <row r="10" spans="1:143" s="53" customFormat="1" ht="16.5" customHeight="1">
      <c r="A10" s="47" t="s">
        <v>1</v>
      </c>
      <c r="B10" s="55">
        <f t="shared" si="0"/>
        <v>100</v>
      </c>
      <c r="C10" s="55">
        <f t="shared" si="0"/>
        <v>99.268364064935909</v>
      </c>
      <c r="D10" s="55">
        <f t="shared" si="0"/>
        <v>94.436927258393879</v>
      </c>
      <c r="E10" s="55">
        <f t="shared" si="0"/>
        <v>94.023033388605484</v>
      </c>
      <c r="F10" s="55">
        <f t="shared" si="0"/>
        <v>91.472992719622425</v>
      </c>
      <c r="G10" s="55">
        <f t="shared" si="0"/>
        <v>96.902397928261337</v>
      </c>
      <c r="H10" s="55">
        <f t="shared" si="0"/>
        <v>94.863244414280445</v>
      </c>
      <c r="I10" s="55">
        <f t="shared" si="0"/>
        <v>93.20326322938574</v>
      </c>
      <c r="J10" s="55">
        <f t="shared" si="0"/>
        <v>96.325838888151296</v>
      </c>
      <c r="K10" s="55">
        <f t="shared" si="0"/>
        <v>95.190949950071229</v>
      </c>
      <c r="L10" s="55">
        <f t="shared" si="0"/>
        <v>97.945714925923184</v>
      </c>
      <c r="M10" s="55">
        <f t="shared" si="0"/>
        <v>101.87140339566598</v>
      </c>
      <c r="N10" s="55">
        <f t="shared" si="0"/>
        <v>95.598323221133199</v>
      </c>
      <c r="O10" s="55">
        <f t="shared" si="0"/>
        <v>94.96272203840843</v>
      </c>
      <c r="P10" s="55">
        <f t="shared" si="0"/>
        <v>95.942830788362571</v>
      </c>
      <c r="Q10" s="55">
        <f t="shared" si="0"/>
        <v>99.318402273481695</v>
      </c>
      <c r="R10" s="55">
        <f t="shared" si="0"/>
        <v>102.41231790516952</v>
      </c>
      <c r="S10" s="55">
        <f t="shared" si="0"/>
        <v>100.82296689325678</v>
      </c>
      <c r="T10" s="55">
        <f t="shared" si="0"/>
        <v>98.501148547598603</v>
      </c>
      <c r="U10" s="55">
        <f t="shared" si="0"/>
        <v>99.239110149439938</v>
      </c>
      <c r="V10" s="55">
        <f t="shared" si="0"/>
        <v>93.319382211525749</v>
      </c>
      <c r="W10" s="55">
        <f t="shared" si="0"/>
        <v>96.557346021507641</v>
      </c>
      <c r="X10" s="55">
        <f t="shared" si="0"/>
        <v>97.550616426346409</v>
      </c>
      <c r="Y10" s="55">
        <f t="shared" si="0"/>
        <v>94.628538414568368</v>
      </c>
    </row>
    <row r="11" spans="1:143" s="53" customFormat="1" ht="16.5" customHeight="1">
      <c r="A11" s="47" t="s">
        <v>2</v>
      </c>
      <c r="B11" s="55">
        <f t="shared" si="0"/>
        <v>100</v>
      </c>
      <c r="C11" s="55">
        <f t="shared" si="0"/>
        <v>98.753415637957659</v>
      </c>
      <c r="D11" s="55">
        <f t="shared" si="0"/>
        <v>98.552076673000315</v>
      </c>
      <c r="E11" s="55">
        <f t="shared" si="0"/>
        <v>99.55324051666058</v>
      </c>
      <c r="F11" s="55">
        <f t="shared" si="0"/>
        <v>101.0634397481422</v>
      </c>
      <c r="G11" s="55">
        <f t="shared" si="0"/>
        <v>100.9404119046374</v>
      </c>
      <c r="H11" s="55">
        <f t="shared" si="0"/>
        <v>101.07136057173851</v>
      </c>
      <c r="I11" s="55">
        <f t="shared" si="0"/>
        <v>102.10345565362913</v>
      </c>
      <c r="J11" s="55">
        <f t="shared" si="0"/>
        <v>100.19469565944243</v>
      </c>
      <c r="K11" s="55">
        <f t="shared" si="0"/>
        <v>103.17676865643244</v>
      </c>
      <c r="L11" s="55">
        <f t="shared" si="0"/>
        <v>101.39222682795995</v>
      </c>
      <c r="M11" s="55">
        <f t="shared" si="0"/>
        <v>104.54162414437194</v>
      </c>
      <c r="N11" s="55">
        <f t="shared" si="0"/>
        <v>103.08067400255965</v>
      </c>
      <c r="O11" s="55">
        <f t="shared" si="0"/>
        <v>101.95882180340541</v>
      </c>
      <c r="P11" s="55">
        <f t="shared" si="0"/>
        <v>101.59301676292863</v>
      </c>
      <c r="Q11" s="55">
        <f t="shared" si="0"/>
        <v>103.5672797623501</v>
      </c>
      <c r="R11" s="55">
        <f t="shared" si="0"/>
        <v>103.05816547549344</v>
      </c>
      <c r="S11" s="55">
        <f t="shared" si="0"/>
        <v>101.43107971446963</v>
      </c>
      <c r="T11" s="55">
        <f t="shared" si="0"/>
        <v>102.65760518175288</v>
      </c>
      <c r="U11" s="55">
        <f t="shared" si="0"/>
        <v>102.05627642910891</v>
      </c>
      <c r="V11" s="55">
        <f t="shared" si="0"/>
        <v>102.21335102794893</v>
      </c>
      <c r="W11" s="55">
        <f t="shared" si="0"/>
        <v>104.1037365701055</v>
      </c>
      <c r="X11" s="55">
        <f t="shared" si="0"/>
        <v>103.22259831118299</v>
      </c>
      <c r="Y11" s="55">
        <f t="shared" si="0"/>
        <v>102.41350879685282</v>
      </c>
    </row>
    <row r="12" spans="1:143" s="53" customFormat="1" ht="16.5" customHeight="1">
      <c r="A12" s="47" t="s">
        <v>3</v>
      </c>
      <c r="B12" s="55">
        <f t="shared" si="0"/>
        <v>100</v>
      </c>
      <c r="C12" s="55">
        <f t="shared" si="0"/>
        <v>101.06008827532405</v>
      </c>
      <c r="D12" s="55">
        <f t="shared" si="0"/>
        <v>102.17200968399808</v>
      </c>
      <c r="E12" s="55">
        <f t="shared" si="0"/>
        <v>103.20559840239471</v>
      </c>
      <c r="F12" s="55">
        <f t="shared" si="0"/>
        <v>102.87189478191925</v>
      </c>
      <c r="G12" s="55">
        <f t="shared" si="0"/>
        <v>103.37337239721352</v>
      </c>
      <c r="H12" s="55">
        <f t="shared" si="0"/>
        <v>104.50967339826079</v>
      </c>
      <c r="I12" s="55">
        <f t="shared" si="0"/>
        <v>106.15505208752909</v>
      </c>
      <c r="J12" s="55">
        <f t="shared" si="0"/>
        <v>106.40543898106026</v>
      </c>
      <c r="K12" s="55">
        <f t="shared" si="0"/>
        <v>108.69935086685352</v>
      </c>
      <c r="L12" s="55">
        <f t="shared" si="0"/>
        <v>109.57174596040755</v>
      </c>
      <c r="M12" s="55">
        <f t="shared" si="0"/>
        <v>111.26288832450722</v>
      </c>
      <c r="N12" s="55">
        <f t="shared" si="0"/>
        <v>112.14389895400949</v>
      </c>
      <c r="O12" s="55">
        <f t="shared" si="0"/>
        <v>112.57852560705186</v>
      </c>
      <c r="P12" s="55">
        <f t="shared" si="0"/>
        <v>113.06210224165052</v>
      </c>
      <c r="Q12" s="55">
        <f t="shared" si="0"/>
        <v>113.79616116818528</v>
      </c>
      <c r="R12" s="55">
        <f t="shared" si="0"/>
        <v>114.39992707321936</v>
      </c>
      <c r="S12" s="55">
        <f t="shared" si="0"/>
        <v>114.730196351117</v>
      </c>
      <c r="T12" s="55">
        <f t="shared" si="0"/>
        <v>114.98371443229469</v>
      </c>
      <c r="U12" s="55">
        <f t="shared" si="0"/>
        <v>115.29352181231532</v>
      </c>
      <c r="V12" s="55">
        <f t="shared" si="0"/>
        <v>115.52382204169547</v>
      </c>
      <c r="W12" s="55">
        <f t="shared" si="0"/>
        <v>115.55216172785592</v>
      </c>
      <c r="X12" s="55">
        <f t="shared" si="0"/>
        <v>115.76304308191968</v>
      </c>
      <c r="Y12" s="55">
        <f t="shared" si="0"/>
        <v>115.87316823459848</v>
      </c>
    </row>
    <row r="13" spans="1:143" s="53" customFormat="1" ht="16.5" customHeight="1">
      <c r="A13" s="47" t="s">
        <v>4</v>
      </c>
      <c r="B13" s="55">
        <f t="shared" si="0"/>
        <v>100</v>
      </c>
      <c r="C13" s="55">
        <f t="shared" si="0"/>
        <v>101.16215504943456</v>
      </c>
      <c r="D13" s="55">
        <f t="shared" si="0"/>
        <v>102.15549639696162</v>
      </c>
      <c r="E13" s="55">
        <f t="shared" si="0"/>
        <v>103.07633922706839</v>
      </c>
      <c r="F13" s="55">
        <f t="shared" si="0"/>
        <v>103.74274201843959</v>
      </c>
      <c r="G13" s="55">
        <f t="shared" si="0"/>
        <v>104.31494136369635</v>
      </c>
      <c r="H13" s="55">
        <f t="shared" si="0"/>
        <v>104.82500638769771</v>
      </c>
      <c r="I13" s="55">
        <f t="shared" si="0"/>
        <v>105.35453862806143</v>
      </c>
      <c r="J13" s="55">
        <f t="shared" si="0"/>
        <v>106.00844263391107</v>
      </c>
      <c r="K13" s="55">
        <f t="shared" si="0"/>
        <v>106.94373400678188</v>
      </c>
      <c r="L13" s="55">
        <f t="shared" si="0"/>
        <v>107.58501662429421</v>
      </c>
      <c r="M13" s="55">
        <f t="shared" si="0"/>
        <v>108.28283523307559</v>
      </c>
      <c r="N13" s="55">
        <f t="shared" si="0"/>
        <v>108.7460460745416</v>
      </c>
      <c r="O13" s="55">
        <f t="shared" si="0"/>
        <v>109.24465668359406</v>
      </c>
      <c r="P13" s="55">
        <f t="shared" si="0"/>
        <v>109.89859059738023</v>
      </c>
      <c r="Q13" s="55">
        <f t="shared" si="0"/>
        <v>110.39003348240313</v>
      </c>
      <c r="R13" s="55">
        <f t="shared" si="0"/>
        <v>110.85413819161663</v>
      </c>
      <c r="S13" s="55">
        <f t="shared" si="0"/>
        <v>111.01726097248257</v>
      </c>
      <c r="T13" s="55">
        <f t="shared" si="0"/>
        <v>111.34949531141987</v>
      </c>
      <c r="U13" s="55">
        <f t="shared" si="0"/>
        <v>111.68402080368757</v>
      </c>
      <c r="V13" s="55">
        <f t="shared" si="0"/>
        <v>111.99697303549787</v>
      </c>
      <c r="W13" s="55">
        <f t="shared" si="0"/>
        <v>112.47157793489812</v>
      </c>
      <c r="X13" s="55">
        <f t="shared" si="0"/>
        <v>112.66661552724358</v>
      </c>
      <c r="Y13" s="55">
        <f t="shared" si="0"/>
        <v>113.12132099645463</v>
      </c>
    </row>
    <row r="14" spans="1:143" s="53" customFormat="1" ht="16.5" customHeight="1">
      <c r="W14" s="54"/>
    </row>
    <row r="15" spans="1:143" s="53" customFormat="1" ht="16.5" customHeight="1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143" ht="16.5" customHeight="1">
      <c r="A16" s="47" t="s">
        <v>0</v>
      </c>
      <c r="B16" s="56">
        <v>68019.47207863121</v>
      </c>
      <c r="C16" s="56">
        <v>66822.618588967205</v>
      </c>
      <c r="D16" s="56">
        <v>66442.963849096006</v>
      </c>
      <c r="E16" s="56">
        <v>66366.825483305598</v>
      </c>
      <c r="F16" s="56">
        <v>66691.409005005509</v>
      </c>
      <c r="G16" s="56">
        <v>67702.3580588615</v>
      </c>
      <c r="H16" s="56">
        <v>68410.330058789899</v>
      </c>
      <c r="I16" s="56">
        <v>69567.559154972303</v>
      </c>
      <c r="J16" s="56">
        <v>69545.42</v>
      </c>
      <c r="K16" s="56">
        <v>69943.87999999999</v>
      </c>
      <c r="L16" s="56">
        <v>71597.792000000001</v>
      </c>
      <c r="M16" s="56">
        <v>73486.547999999995</v>
      </c>
      <c r="N16" s="56">
        <v>74192.416000000012</v>
      </c>
      <c r="O16" s="56">
        <v>75046.436000000002</v>
      </c>
      <c r="P16" s="56">
        <v>76745.176000000007</v>
      </c>
      <c r="Q16" s="56">
        <v>78180.792000000001</v>
      </c>
      <c r="R16" s="56">
        <v>75912.335999999996</v>
      </c>
      <c r="S16" s="56">
        <v>71764.407999999996</v>
      </c>
      <c r="T16" s="56">
        <v>69581.063999999998</v>
      </c>
      <c r="U16" s="56">
        <v>68416.09199999999</v>
      </c>
      <c r="V16" s="56">
        <v>66877.588000000003</v>
      </c>
      <c r="W16" s="56">
        <v>65532.606</v>
      </c>
      <c r="X16" s="56">
        <v>65493.21</v>
      </c>
      <c r="Y16" s="56">
        <v>65470.020000000004</v>
      </c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</row>
    <row r="17" spans="1:143" ht="16.5" customHeight="1">
      <c r="A17" s="47" t="s">
        <v>1</v>
      </c>
      <c r="B17" s="56">
        <v>235882.19165558601</v>
      </c>
      <c r="C17" s="56">
        <v>234156.392777017</v>
      </c>
      <c r="D17" s="56">
        <v>222759.89374929099</v>
      </c>
      <c r="E17" s="56">
        <v>221783.59181810601</v>
      </c>
      <c r="F17" s="56">
        <v>215768.5</v>
      </c>
      <c r="G17" s="56">
        <v>228575.5</v>
      </c>
      <c r="H17" s="56">
        <v>223765.5</v>
      </c>
      <c r="I17" s="56">
        <v>219849.9</v>
      </c>
      <c r="J17" s="56">
        <v>227215.49990000002</v>
      </c>
      <c r="K17" s="56">
        <v>224538.49899999998</v>
      </c>
      <c r="L17" s="56">
        <v>231036.49900000001</v>
      </c>
      <c r="M17" s="56">
        <v>240296.49900000001</v>
      </c>
      <c r="N17" s="56">
        <v>225499.41999999998</v>
      </c>
      <c r="O17" s="56">
        <v>224000.15</v>
      </c>
      <c r="P17" s="56">
        <v>226312.052</v>
      </c>
      <c r="Q17" s="56">
        <v>234274.424</v>
      </c>
      <c r="R17" s="56">
        <v>241572.41999999998</v>
      </c>
      <c r="S17" s="56">
        <v>237823.424</v>
      </c>
      <c r="T17" s="56">
        <v>232346.66800000001</v>
      </c>
      <c r="U17" s="56">
        <v>234087.38800000001</v>
      </c>
      <c r="V17" s="56">
        <v>220123.804</v>
      </c>
      <c r="W17" s="56">
        <v>227761.584</v>
      </c>
      <c r="X17" s="56">
        <v>230104.53200000001</v>
      </c>
      <c r="Y17" s="56">
        <v>223211.87034393201</v>
      </c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</row>
    <row r="18" spans="1:143" ht="16.5" customHeight="1">
      <c r="A18" s="47" t="s">
        <v>2</v>
      </c>
      <c r="B18" s="56">
        <v>372507.71564654802</v>
      </c>
      <c r="C18" s="56">
        <v>367864.09271589702</v>
      </c>
      <c r="D18" s="56">
        <v>367114.08953682799</v>
      </c>
      <c r="E18" s="56">
        <v>370843.50210072601</v>
      </c>
      <c r="F18" s="56">
        <v>376469.11075962998</v>
      </c>
      <c r="G18" s="56">
        <v>376010.82255018101</v>
      </c>
      <c r="H18" s="56">
        <v>376498.61643866898</v>
      </c>
      <c r="I18" s="56">
        <v>380343.25025152002</v>
      </c>
      <c r="J18" s="56">
        <v>373232.97200000001</v>
      </c>
      <c r="K18" s="56">
        <v>384341.424</v>
      </c>
      <c r="L18" s="56">
        <v>377693.86800000002</v>
      </c>
      <c r="M18" s="56">
        <v>389425.61599999998</v>
      </c>
      <c r="N18" s="56">
        <v>383983.46400000004</v>
      </c>
      <c r="O18" s="56">
        <v>379804.478</v>
      </c>
      <c r="P18" s="56">
        <v>378441.826</v>
      </c>
      <c r="Q18" s="56">
        <v>385796.10800000001</v>
      </c>
      <c r="R18" s="56">
        <v>383899.61800000002</v>
      </c>
      <c r="S18" s="56">
        <v>377838.598</v>
      </c>
      <c r="T18" s="56">
        <v>382407.5</v>
      </c>
      <c r="U18" s="56">
        <v>380167.50400000002</v>
      </c>
      <c r="V18" s="56">
        <v>380752.61900000001</v>
      </c>
      <c r="W18" s="56">
        <v>387794.451</v>
      </c>
      <c r="X18" s="56">
        <v>384512.14299999998</v>
      </c>
      <c r="Y18" s="56">
        <v>381498.22213263297</v>
      </c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</row>
    <row r="19" spans="1:143" ht="16.5" customHeight="1">
      <c r="A19" s="47" t="s">
        <v>3</v>
      </c>
      <c r="B19" s="56">
        <v>94341.2</v>
      </c>
      <c r="C19" s="56">
        <v>95341.3</v>
      </c>
      <c r="D19" s="56">
        <v>96390.3</v>
      </c>
      <c r="E19" s="56">
        <v>97365.4</v>
      </c>
      <c r="F19" s="56">
        <v>97050.58</v>
      </c>
      <c r="G19" s="56">
        <v>97523.68</v>
      </c>
      <c r="H19" s="56">
        <v>98595.68</v>
      </c>
      <c r="I19" s="56">
        <v>100147.95</v>
      </c>
      <c r="J19" s="56">
        <v>100384.16800000001</v>
      </c>
      <c r="K19" s="56">
        <v>102548.272</v>
      </c>
      <c r="L19" s="56">
        <v>103371.3</v>
      </c>
      <c r="M19" s="56">
        <v>104966.74400000001</v>
      </c>
      <c r="N19" s="56">
        <v>105797.90000000001</v>
      </c>
      <c r="O19" s="56">
        <v>106207.932</v>
      </c>
      <c r="P19" s="56">
        <v>106664.144</v>
      </c>
      <c r="Q19" s="56">
        <v>107356.664</v>
      </c>
      <c r="R19" s="56">
        <v>107926.26400000001</v>
      </c>
      <c r="S19" s="56">
        <v>108237.844</v>
      </c>
      <c r="T19" s="56">
        <v>108477.016</v>
      </c>
      <c r="U19" s="56">
        <v>108769.292</v>
      </c>
      <c r="V19" s="56">
        <v>108986.56</v>
      </c>
      <c r="W19" s="56">
        <v>109013.296</v>
      </c>
      <c r="X19" s="56">
        <v>109212.24400000001</v>
      </c>
      <c r="Y19" s="56">
        <v>109316.13739053901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</row>
    <row r="20" spans="1:143" ht="16.5" customHeight="1">
      <c r="A20" s="47" t="s">
        <v>4</v>
      </c>
      <c r="B20" s="56">
        <v>1785436.567948506</v>
      </c>
      <c r="C20" s="56">
        <v>1806186.1091773706</v>
      </c>
      <c r="D20" s="56">
        <v>1823921.5888406711</v>
      </c>
      <c r="E20" s="56">
        <v>1840362.6534627292</v>
      </c>
      <c r="F20" s="56">
        <v>1852260.8525897001</v>
      </c>
      <c r="G20" s="56">
        <v>1862477.1089414763</v>
      </c>
      <c r="H20" s="56">
        <v>1871583.9964003123</v>
      </c>
      <c r="I20" s="56">
        <v>1881038.4586588431</v>
      </c>
      <c r="J20" s="56">
        <v>1892713.4998985627</v>
      </c>
      <c r="K20" s="56">
        <v>1909412.5340866656</v>
      </c>
      <c r="L20" s="56">
        <v>1920862.2284436282</v>
      </c>
      <c r="M20" s="56">
        <v>1933321.3370627603</v>
      </c>
      <c r="N20" s="56">
        <v>1941591.6728129964</v>
      </c>
      <c r="O20" s="56">
        <v>1950494.0489586899</v>
      </c>
      <c r="P20" s="56">
        <v>1962169.6241856453</v>
      </c>
      <c r="Q20" s="56">
        <v>1970944.0251654249</v>
      </c>
      <c r="R20" s="56">
        <v>1979230.3203572941</v>
      </c>
      <c r="S20" s="56">
        <v>1982142.7741375288</v>
      </c>
      <c r="T20" s="56">
        <v>1988074.6075161973</v>
      </c>
      <c r="U20" s="56">
        <v>1994047.3479842548</v>
      </c>
      <c r="V20" s="56">
        <v>1999634.911571207</v>
      </c>
      <c r="W20" s="56">
        <v>2008108.6809983742</v>
      </c>
      <c r="X20" s="56">
        <v>2011590.9534933562</v>
      </c>
      <c r="Y20" s="56">
        <v>2019709.4312171121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</row>
    <row r="21" spans="1:143" ht="16.5" customHeight="1">
      <c r="A21" s="47" t="s">
        <v>146</v>
      </c>
      <c r="B21" s="56">
        <v>2556187.1473292713</v>
      </c>
      <c r="C21" s="56">
        <v>2570370.5132592516</v>
      </c>
      <c r="D21" s="56">
        <v>2576628.8359758868</v>
      </c>
      <c r="E21" s="56">
        <v>2596721.9728648672</v>
      </c>
      <c r="F21" s="56">
        <v>2608240.4523543357</v>
      </c>
      <c r="G21" s="56">
        <v>2632289.4695505193</v>
      </c>
      <c r="H21" s="56">
        <v>2638854.1228977712</v>
      </c>
      <c r="I21" s="56">
        <v>2650947.1180653353</v>
      </c>
      <c r="J21" s="56">
        <v>2663091.5597985629</v>
      </c>
      <c r="K21" s="56">
        <v>2690784.6090866653</v>
      </c>
      <c r="L21" s="56">
        <v>2704561.687443628</v>
      </c>
      <c r="M21" s="56">
        <v>2741496.7440627599</v>
      </c>
      <c r="N21" s="56">
        <v>2731064.8728129966</v>
      </c>
      <c r="O21" s="56">
        <v>2735553.0449586944</v>
      </c>
      <c r="P21" s="56">
        <v>2750332.8221856453</v>
      </c>
      <c r="Q21" s="56">
        <v>2776552.013165425</v>
      </c>
      <c r="R21" s="56">
        <v>2788540.9583572941</v>
      </c>
      <c r="S21" s="56">
        <v>2777807.0481375288</v>
      </c>
      <c r="T21" s="56">
        <v>2780886.8555161972</v>
      </c>
      <c r="U21" s="56">
        <v>2785487.6239842549</v>
      </c>
      <c r="V21" s="56">
        <v>2776375.482571207</v>
      </c>
      <c r="W21" s="56">
        <v>2798210.6179983742</v>
      </c>
      <c r="X21" s="56">
        <v>2800913.0824933564</v>
      </c>
      <c r="Y21" s="56">
        <v>2799205.6810842161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</row>
    <row r="22" spans="1:143" ht="16.5" customHeight="1">
      <c r="A22" t="s">
        <v>140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</row>
    <row r="23" spans="1:143" ht="16.5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</row>
    <row r="24" spans="1:143" ht="16.5" customHeight="1">
      <c r="S24" s="48"/>
      <c r="W24" s="47"/>
    </row>
    <row r="25" spans="1:143" ht="16.5" customHeight="1">
      <c r="S25" s="48"/>
      <c r="W25" s="47"/>
    </row>
    <row r="26" spans="1:143" ht="16.5" customHeight="1">
      <c r="S26" s="48"/>
      <c r="W26" s="47"/>
    </row>
    <row r="27" spans="1:143" ht="16.5" customHeight="1">
      <c r="S27" s="48"/>
      <c r="W27" s="47"/>
    </row>
    <row r="28" spans="1:143" ht="16.5" customHeight="1">
      <c r="S28" s="48"/>
      <c r="W28" s="47"/>
    </row>
    <row r="29" spans="1:143" ht="16.5" customHeight="1">
      <c r="S29" s="48"/>
      <c r="W29" s="47"/>
    </row>
    <row r="30" spans="1:143" ht="16.5" customHeight="1">
      <c r="S30" s="48"/>
      <c r="W30" s="47"/>
    </row>
    <row r="31" spans="1:143" ht="16.5" customHeight="1">
      <c r="S31" s="48"/>
      <c r="W31" s="47"/>
    </row>
    <row r="32" spans="1:143" ht="16.5" customHeight="1">
      <c r="S32" s="48"/>
      <c r="W32" s="47"/>
    </row>
    <row r="33" spans="7:25" ht="16.5" customHeight="1">
      <c r="S33" s="48"/>
      <c r="W33" s="47"/>
    </row>
    <row r="34" spans="7:25" ht="16.5" customHeight="1">
      <c r="S34" s="48"/>
      <c r="W34" s="47"/>
    </row>
    <row r="35" spans="7:25" ht="16.5" customHeight="1">
      <c r="S35" s="48"/>
      <c r="W35" s="47"/>
    </row>
    <row r="36" spans="7:25" ht="16.5" customHeight="1">
      <c r="S36" s="48"/>
      <c r="W36" s="47"/>
    </row>
    <row r="37" spans="7:25" ht="16.5" customHeight="1">
      <c r="S37" s="48"/>
      <c r="W37" s="47"/>
    </row>
    <row r="39" spans="7:25" ht="16.5" customHeight="1"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</sheetData>
  <printOptions gridLines="1"/>
  <pageMargins left="0.78740157480314965" right="0.78740157480314965" top="0.78740157480314965" bottom="0.78740157480314965" header="0.31496062992125984" footer="0.31496062992125984"/>
  <pageSetup paperSize="9" scale="79" fitToHeight="2" orientation="landscape" r:id="rId1"/>
  <headerFooter>
    <oddFooter>&amp;L&amp;"Arial,Regular"&amp;10&amp;A&amp;R&amp;"Arial,Regular"&amp;10Statistics South Africa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="84" zoomScaleNormal="84" workbookViewId="0">
      <pane xSplit="2" ySplit="6" topLeftCell="C7" activePane="bottomRight" state="frozen"/>
      <selection pane="topRight" activeCell="B1" sqref="B1"/>
      <selection pane="bottomLeft" activeCell="A7" sqref="A7"/>
      <selection pane="bottomRight"/>
    </sheetView>
  </sheetViews>
  <sheetFormatPr defaultColWidth="11.42578125" defaultRowHeight="14.85" customHeight="1"/>
  <cols>
    <col min="1" max="1" width="11.42578125" style="3"/>
    <col min="2" max="9" width="25.7109375" style="3" customWidth="1"/>
    <col min="10" max="11" width="16.140625" style="3" customWidth="1"/>
    <col min="12" max="14" width="17.7109375" style="3" customWidth="1"/>
    <col min="15" max="15" width="17.7109375" style="5" customWidth="1"/>
    <col min="16" max="18" width="16.140625" style="5" customWidth="1"/>
    <col min="19" max="21" width="12.7109375" style="5" customWidth="1"/>
    <col min="22" max="121" width="11.42578125" style="3"/>
    <col min="122" max="132" width="63.5703125" style="3" customWidth="1"/>
    <col min="133" max="16384" width="11.42578125" style="3"/>
  </cols>
  <sheetData>
    <row r="1" spans="1:22" ht="50.1" customHeight="1">
      <c r="A1" s="1" t="s">
        <v>401</v>
      </c>
    </row>
    <row r="2" spans="1:22" ht="17.100000000000001" customHeight="1">
      <c r="B2" s="3" t="s">
        <v>352</v>
      </c>
    </row>
    <row r="3" spans="1:22" ht="17.100000000000001" customHeight="1">
      <c r="B3" s="3" t="s">
        <v>353</v>
      </c>
    </row>
    <row r="4" spans="1:22" ht="17.100000000000001" customHeight="1"/>
    <row r="5" spans="1:22" ht="15.6" customHeight="1">
      <c r="C5" s="3" t="s">
        <v>354</v>
      </c>
      <c r="E5" s="3" t="s">
        <v>335</v>
      </c>
    </row>
    <row r="6" spans="1:22" ht="15.6" customHeight="1">
      <c r="C6" s="3" t="s">
        <v>355</v>
      </c>
      <c r="D6" s="72" t="s">
        <v>356</v>
      </c>
      <c r="E6" s="3" t="s">
        <v>355</v>
      </c>
      <c r="F6" s="72" t="s">
        <v>356</v>
      </c>
      <c r="G6" s="72" t="s">
        <v>357</v>
      </c>
      <c r="H6" s="72"/>
      <c r="I6" s="72"/>
      <c r="K6" s="72"/>
      <c r="M6" s="2"/>
      <c r="U6" s="3"/>
      <c r="V6" s="2"/>
    </row>
    <row r="7" spans="1:22" ht="15.6" customHeight="1">
      <c r="A7" s="3" t="s">
        <v>359</v>
      </c>
      <c r="B7" s="72" t="s">
        <v>360</v>
      </c>
      <c r="C7" s="72">
        <v>847318.52264336986</v>
      </c>
      <c r="D7" s="72">
        <v>1081160.6019400621</v>
      </c>
      <c r="E7" s="72"/>
      <c r="F7" s="72"/>
      <c r="G7" s="2">
        <v>0.98461899136085063</v>
      </c>
      <c r="H7" s="2"/>
      <c r="I7" s="2"/>
      <c r="M7" s="2"/>
      <c r="S7" s="91"/>
      <c r="T7" s="58"/>
      <c r="U7" s="3"/>
      <c r="V7" s="2"/>
    </row>
    <row r="8" spans="1:22" ht="15.6" customHeight="1">
      <c r="B8" s="72" t="s">
        <v>361</v>
      </c>
      <c r="C8" s="72">
        <v>928022.79286966962</v>
      </c>
      <c r="D8" s="72">
        <v>1111802.874095123</v>
      </c>
      <c r="E8" s="92">
        <f>C8/C7-1</f>
        <v>9.5246672968422263E-2</v>
      </c>
      <c r="F8" s="92">
        <f>D8/D7-1</f>
        <v>2.8342016995509756E-2</v>
      </c>
      <c r="G8" s="2">
        <v>1.0303977706276746</v>
      </c>
      <c r="H8" s="2"/>
      <c r="I8" s="2"/>
      <c r="M8" s="2"/>
      <c r="S8" s="91"/>
      <c r="T8" s="58"/>
      <c r="U8" s="3"/>
      <c r="V8" s="2"/>
    </row>
    <row r="9" spans="1:22" ht="15.6" customHeight="1">
      <c r="B9" s="3" t="s">
        <v>181</v>
      </c>
      <c r="C9" s="72">
        <v>986648.1565473004</v>
      </c>
      <c r="D9" s="72">
        <v>1178102.518970398</v>
      </c>
      <c r="E9" s="92">
        <f t="shared" ref="E9:F17" si="0">C9/C8-1</f>
        <v>6.3172331679857807E-2</v>
      </c>
      <c r="F9" s="92">
        <f t="shared" si="0"/>
        <v>5.9632553953626877E-2</v>
      </c>
      <c r="G9" s="2">
        <v>1.032124360627771</v>
      </c>
      <c r="H9" s="2"/>
      <c r="I9" s="2"/>
      <c r="M9" s="2"/>
      <c r="O9" s="93"/>
      <c r="S9" s="91"/>
      <c r="T9" s="58"/>
      <c r="U9" s="3"/>
      <c r="V9" s="2"/>
    </row>
    <row r="10" spans="1:22" ht="15.6" customHeight="1">
      <c r="B10" s="3" t="s">
        <v>362</v>
      </c>
      <c r="C10" s="72">
        <v>998362.1049446488</v>
      </c>
      <c r="D10" s="72">
        <v>1204678.5614433729</v>
      </c>
      <c r="E10" s="92">
        <f t="shared" si="0"/>
        <v>1.1872467727847891E-2</v>
      </c>
      <c r="F10" s="92">
        <f t="shared" si="0"/>
        <v>2.2558344494671756E-2</v>
      </c>
      <c r="G10" s="2">
        <v>1.0222</v>
      </c>
      <c r="H10" s="2"/>
      <c r="I10" s="2"/>
      <c r="M10" s="2"/>
      <c r="O10" s="94"/>
      <c r="S10" s="91"/>
      <c r="T10" s="58"/>
      <c r="U10" s="3"/>
      <c r="V10" s="2"/>
    </row>
    <row r="11" spans="1:22" ht="15.6" customHeight="1">
      <c r="B11" s="3" t="s">
        <v>363</v>
      </c>
      <c r="C11" s="72">
        <v>1046853.0545044626</v>
      </c>
      <c r="D11" s="72">
        <v>1236213.6803535016</v>
      </c>
      <c r="E11" s="92">
        <f t="shared" si="0"/>
        <v>4.857050294642562E-2</v>
      </c>
      <c r="F11" s="92">
        <f t="shared" si="0"/>
        <v>2.6177206036060996E-2</v>
      </c>
      <c r="G11" s="2">
        <v>1.0221199999999999</v>
      </c>
      <c r="H11" s="2"/>
      <c r="I11" s="2"/>
      <c r="M11" s="2"/>
      <c r="O11" s="94"/>
      <c r="R11" s="95"/>
      <c r="S11" s="91"/>
      <c r="T11" s="58"/>
      <c r="U11" s="3"/>
      <c r="V11" s="2"/>
    </row>
    <row r="12" spans="1:22" ht="15.6" customHeight="1">
      <c r="B12" s="3" t="s">
        <v>364</v>
      </c>
      <c r="C12" s="72">
        <v>1073951.9927161238</v>
      </c>
      <c r="D12" s="72">
        <v>1259252.2003666977</v>
      </c>
      <c r="E12" s="92">
        <f t="shared" si="0"/>
        <v>2.5886095565235578E-2</v>
      </c>
      <c r="F12" s="92">
        <f t="shared" si="0"/>
        <v>1.863635743507408E-2</v>
      </c>
      <c r="G12" s="2">
        <v>1.01525</v>
      </c>
      <c r="H12" s="2"/>
      <c r="I12" s="2"/>
      <c r="M12" s="2"/>
      <c r="O12" s="94"/>
      <c r="R12" s="95"/>
      <c r="S12" s="91"/>
      <c r="T12" s="58"/>
      <c r="U12" s="3"/>
      <c r="V12" s="2"/>
    </row>
    <row r="13" spans="1:22" ht="15.6" customHeight="1">
      <c r="B13" s="3" t="s">
        <v>365</v>
      </c>
      <c r="C13" s="72">
        <v>1144661.3087013999</v>
      </c>
      <c r="D13" s="72">
        <v>1323756.0027103999</v>
      </c>
      <c r="E13" s="92">
        <f t="shared" si="0"/>
        <v>6.5840294971142743E-2</v>
      </c>
      <c r="F13" s="92">
        <f t="shared" si="0"/>
        <v>5.1223894883740018E-2</v>
      </c>
      <c r="G13" s="2">
        <v>1.01295</v>
      </c>
      <c r="H13" s="2"/>
      <c r="I13" s="2"/>
      <c r="M13" s="2"/>
      <c r="O13" s="96"/>
      <c r="R13" s="95"/>
      <c r="S13" s="91"/>
      <c r="T13" s="58"/>
      <c r="U13" s="3"/>
      <c r="V13" s="2"/>
    </row>
    <row r="14" spans="1:22" ht="15.6" customHeight="1">
      <c r="B14" s="3" t="s">
        <v>366</v>
      </c>
      <c r="C14" s="72">
        <v>1136890.8700000001</v>
      </c>
      <c r="D14" s="72">
        <v>1307422.51</v>
      </c>
      <c r="E14" s="92">
        <f t="shared" si="0"/>
        <v>-6.7884173618266708E-3</v>
      </c>
      <c r="F14" s="92">
        <f t="shared" si="0"/>
        <v>-1.2338748739916583E-2</v>
      </c>
      <c r="G14" s="2">
        <v>1.00451</v>
      </c>
      <c r="H14" s="2"/>
      <c r="I14" s="2"/>
      <c r="M14" s="2"/>
      <c r="O14" s="97"/>
      <c r="R14" s="98"/>
      <c r="S14" s="91"/>
      <c r="T14" s="58"/>
    </row>
    <row r="15" spans="1:22" s="99" customFormat="1" ht="14.85" customHeight="1">
      <c r="A15" s="99" t="s">
        <v>367</v>
      </c>
      <c r="B15" s="99" t="s">
        <v>368</v>
      </c>
      <c r="C15" s="100">
        <v>1167213.6918350668</v>
      </c>
      <c r="D15" s="100">
        <v>1323915.5040726021</v>
      </c>
      <c r="E15" s="101">
        <f t="shared" si="0"/>
        <v>2.6671708459640175E-2</v>
      </c>
      <c r="F15" s="101">
        <f t="shared" si="0"/>
        <v>1.2614892237553743E-2</v>
      </c>
      <c r="G15" s="2">
        <v>1.01257</v>
      </c>
      <c r="H15" s="102"/>
      <c r="I15" s="102"/>
      <c r="M15" s="102"/>
      <c r="O15" s="103"/>
      <c r="P15" s="104"/>
      <c r="Q15" s="104"/>
      <c r="R15" s="95"/>
      <c r="S15" s="91"/>
      <c r="T15" s="58"/>
      <c r="U15" s="104"/>
    </row>
    <row r="16" spans="1:22" ht="14.85" customHeight="1">
      <c r="B16" s="3" t="s">
        <v>369</v>
      </c>
      <c r="C16" s="72">
        <v>1200568.0857077027</v>
      </c>
      <c r="D16" s="72">
        <v>1352659.8296740756</v>
      </c>
      <c r="E16" s="92">
        <f t="shared" si="0"/>
        <v>2.8576081745748549E-2</v>
      </c>
      <c r="F16" s="92">
        <f t="shared" si="0"/>
        <v>2.171160131673866E-2</v>
      </c>
      <c r="G16" s="2">
        <v>1.0197000000000001</v>
      </c>
      <c r="H16" s="2"/>
      <c r="I16" s="2"/>
      <c r="M16" s="2"/>
      <c r="O16" s="103"/>
      <c r="R16" s="95"/>
      <c r="S16" s="91"/>
      <c r="T16" s="58"/>
    </row>
    <row r="17" spans="1:20" ht="14.85" customHeight="1">
      <c r="B17" s="72" t="s">
        <v>370</v>
      </c>
      <c r="C17" s="72">
        <v>1237973.0844691843</v>
      </c>
      <c r="D17" s="72">
        <v>1389975.6531340219</v>
      </c>
      <c r="E17" s="92">
        <f t="shared" si="0"/>
        <v>3.1156082863415646E-2</v>
      </c>
      <c r="F17" s="92">
        <f t="shared" si="0"/>
        <v>2.7586997588992856E-2</v>
      </c>
      <c r="G17" s="2">
        <v>1.02247</v>
      </c>
      <c r="H17" s="2"/>
      <c r="I17" s="2"/>
      <c r="M17" s="2"/>
      <c r="O17" s="103"/>
      <c r="R17" s="95"/>
      <c r="S17" s="91"/>
      <c r="T17" s="58"/>
    </row>
    <row r="18" spans="1:20" ht="14.85" customHeight="1">
      <c r="E18" s="3" t="s">
        <v>371</v>
      </c>
    </row>
    <row r="19" spans="1:20" ht="14.85" customHeight="1">
      <c r="E19" s="3" t="s">
        <v>372</v>
      </c>
      <c r="F19" s="3" t="s">
        <v>373</v>
      </c>
      <c r="G19" s="3" t="s">
        <v>358</v>
      </c>
      <c r="J19" s="2"/>
      <c r="K19" s="2"/>
      <c r="N19" s="105"/>
    </row>
    <row r="20" spans="1:20" ht="14.85" customHeight="1">
      <c r="A20" s="3" t="s">
        <v>374</v>
      </c>
      <c r="B20" s="3" t="s">
        <v>375</v>
      </c>
      <c r="C20" s="3" t="s">
        <v>374</v>
      </c>
      <c r="D20" s="3" t="s">
        <v>376</v>
      </c>
      <c r="E20" s="2">
        <f>(C13/C7)^(1/6)-1</f>
        <v>5.1409065174834234E-2</v>
      </c>
      <c r="F20" s="2">
        <f>(D13/D7)^(1/6)-1</f>
        <v>3.4315314748660342E-2</v>
      </c>
      <c r="G20" s="2">
        <f>GEOMEAN(G7:G13)-1</f>
        <v>1.6985697667091015E-2</v>
      </c>
      <c r="H20" s="2"/>
      <c r="I20" s="2"/>
      <c r="J20" s="106"/>
      <c r="K20" s="106"/>
      <c r="L20" s="106"/>
      <c r="N20" s="105"/>
    </row>
    <row r="21" spans="1:20" ht="14.85" customHeight="1">
      <c r="B21" s="72" t="s">
        <v>377</v>
      </c>
      <c r="D21" s="72" t="s">
        <v>378</v>
      </c>
      <c r="E21" s="2">
        <f>C14/C13-1</f>
        <v>-6.7884173618266708E-3</v>
      </c>
      <c r="F21" s="2">
        <f>D14/D13-1</f>
        <v>-1.2338748739916583E-2</v>
      </c>
      <c r="G21" s="2">
        <f>G14-1</f>
        <v>4.510000000000014E-3</v>
      </c>
      <c r="H21" s="2"/>
      <c r="I21" s="2"/>
      <c r="N21" s="105"/>
    </row>
    <row r="22" spans="1:20" ht="14.85" customHeight="1">
      <c r="B22" s="3" t="s">
        <v>379</v>
      </c>
      <c r="D22" s="3" t="s">
        <v>380</v>
      </c>
      <c r="E22" s="2">
        <f>(C17/C14)^(1/3)-1</f>
        <v>2.8799650164057722E-2</v>
      </c>
      <c r="F22" s="2">
        <f>(D17/D14)^(1/3)-1</f>
        <v>2.0619225865853963E-2</v>
      </c>
      <c r="G22" s="2">
        <f>GEOMEAN(G14:G17)-1</f>
        <v>1.4788597239338674E-2</v>
      </c>
      <c r="H22" s="2"/>
      <c r="N22" s="105"/>
    </row>
    <row r="23" spans="1:20" ht="14.85" customHeight="1">
      <c r="N23" s="107"/>
    </row>
    <row r="24" spans="1:20" ht="14.85" customHeight="1">
      <c r="N24" s="105"/>
    </row>
    <row r="25" spans="1:20" ht="14.85" customHeight="1">
      <c r="N25" s="105"/>
    </row>
    <row r="26" spans="1:20" ht="14.85" customHeight="1">
      <c r="N26" s="105"/>
    </row>
  </sheetData>
  <printOptions horizontalCentered="1"/>
  <pageMargins left="1" right="1" top="1" bottom="1" header="0.5" footer="0.5"/>
  <pageSetup paperSize="9" scale="5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8" zoomScaleNormal="78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"/>
    </sheetView>
  </sheetViews>
  <sheetFormatPr defaultRowHeight="15"/>
  <cols>
    <col min="1" max="5" width="9.140625" style="3"/>
    <col min="6" max="7" width="12.28515625" style="3" bestFit="1" customWidth="1"/>
    <col min="8" max="9" width="14" style="3" bestFit="1" customWidth="1"/>
    <col min="10" max="16" width="9.140625" style="3"/>
    <col min="17" max="17" width="9.28515625" style="3" bestFit="1" customWidth="1"/>
    <col min="18" max="16384" width="9.140625" style="3"/>
  </cols>
  <sheetData>
    <row r="1" spans="1:16" ht="26.25">
      <c r="A1" s="1" t="s">
        <v>430</v>
      </c>
    </row>
    <row r="2" spans="1:16" ht="15.75" customHeight="1"/>
    <row r="3" spans="1:16" ht="15.75" customHeight="1"/>
    <row r="4" spans="1:16" ht="15.75" customHeight="1"/>
    <row r="5" spans="1:16" ht="15.75" customHeight="1">
      <c r="A5" s="3" t="s">
        <v>407</v>
      </c>
      <c r="E5" s="3">
        <v>100</v>
      </c>
      <c r="F5" s="3">
        <v>65.642909402070217</v>
      </c>
      <c r="G5" s="3">
        <v>68.979021389619362</v>
      </c>
      <c r="H5" s="3">
        <v>71.824528673117186</v>
      </c>
      <c r="I5" s="3">
        <v>76.141850068769031</v>
      </c>
      <c r="J5" s="3">
        <v>80.655413346041428</v>
      </c>
      <c r="K5" s="3">
        <v>85.561460386554899</v>
      </c>
      <c r="L5" s="3">
        <v>88.99569331491432</v>
      </c>
      <c r="M5" s="3">
        <v>94.588586941099678</v>
      </c>
      <c r="N5" s="3">
        <v>100</v>
      </c>
      <c r="O5" s="3">
        <v>105.62700000000001</v>
      </c>
      <c r="P5" s="3">
        <v>105.62700000000001</v>
      </c>
    </row>
    <row r="6" spans="1:16" ht="15.75" customHeight="1"/>
    <row r="7" spans="1:16" ht="15.75" customHeight="1"/>
    <row r="8" spans="1:16" ht="15.75" customHeight="1">
      <c r="E8" s="3" t="s">
        <v>408</v>
      </c>
      <c r="F8" s="3" t="s">
        <v>409</v>
      </c>
      <c r="M8" s="3" t="s">
        <v>410</v>
      </c>
      <c r="N8" s="3" t="s">
        <v>408</v>
      </c>
      <c r="O8" s="3" t="s">
        <v>411</v>
      </c>
    </row>
    <row r="9" spans="1:16" ht="15.75" customHeight="1">
      <c r="B9" s="3" t="s">
        <v>412</v>
      </c>
      <c r="C9" s="3" t="s">
        <v>413</v>
      </c>
      <c r="D9" s="3" t="s">
        <v>414</v>
      </c>
      <c r="E9" s="3" t="s">
        <v>368</v>
      </c>
      <c r="F9" s="72" t="s">
        <v>361</v>
      </c>
      <c r="G9" s="72" t="s">
        <v>168</v>
      </c>
      <c r="H9" s="72" t="s">
        <v>181</v>
      </c>
      <c r="I9" s="72" t="s">
        <v>362</v>
      </c>
      <c r="J9" s="3" t="s">
        <v>363</v>
      </c>
      <c r="K9" s="3" t="s">
        <v>364</v>
      </c>
      <c r="L9" s="3" t="s">
        <v>365</v>
      </c>
      <c r="M9" s="3" t="s">
        <v>366</v>
      </c>
      <c r="N9" s="3" t="s">
        <v>368</v>
      </c>
      <c r="O9" s="3" t="s">
        <v>369</v>
      </c>
      <c r="P9" s="3" t="s">
        <v>370</v>
      </c>
    </row>
    <row r="10" spans="1:16" ht="15.75" customHeight="1">
      <c r="A10" s="72" t="s">
        <v>415</v>
      </c>
      <c r="B10" s="92">
        <f>(M10/F10)^(1/7)-1</f>
        <v>3.8348877043542284E-2</v>
      </c>
      <c r="C10" s="92">
        <f>N10/M10-1</f>
        <v>-5.6784630496013899E-2</v>
      </c>
      <c r="D10" s="92">
        <f>(P10/N10)^(1/2)-1</f>
        <v>5.3930936282807318E-2</v>
      </c>
      <c r="E10" s="112">
        <f t="shared" ref="E10:P14" si="0">E22/(E$5/100)/10^3</f>
        <v>27.978634855510553</v>
      </c>
      <c r="F10" s="112">
        <f t="shared" si="0"/>
        <v>22.79358141844963</v>
      </c>
      <c r="G10" s="112">
        <f t="shared" si="0"/>
        <v>24.562612891098155</v>
      </c>
      <c r="H10" s="112">
        <f t="shared" si="0"/>
        <v>25.238146820982518</v>
      </c>
      <c r="I10" s="112">
        <f t="shared" si="0"/>
        <v>26.62659231643196</v>
      </c>
      <c r="J10" s="112">
        <f t="shared" si="0"/>
        <v>34.433535019956686</v>
      </c>
      <c r="K10" s="112">
        <f t="shared" si="0"/>
        <v>33.048991768311929</v>
      </c>
      <c r="L10" s="112">
        <f t="shared" si="0"/>
        <v>34.120381412783686</v>
      </c>
      <c r="M10" s="112">
        <f t="shared" si="0"/>
        <v>29.663039598500003</v>
      </c>
      <c r="N10" s="112">
        <f t="shared" si="0"/>
        <v>27.978634855510553</v>
      </c>
      <c r="O10" s="112">
        <f t="shared" si="0"/>
        <v>28.737907921270128</v>
      </c>
      <c r="P10" s="112">
        <f t="shared" si="0"/>
        <v>31.077839946225865</v>
      </c>
    </row>
    <row r="11" spans="1:16" ht="15.75" customHeight="1">
      <c r="A11" s="72" t="s">
        <v>416</v>
      </c>
      <c r="B11" s="92">
        <f>(M11/F11)^(1/7)-1</f>
        <v>-8.3429818597798855E-3</v>
      </c>
      <c r="C11" s="92">
        <f>N11/M11-1</f>
        <v>-2.5465984711430023E-2</v>
      </c>
      <c r="D11" s="92">
        <f>(P11/N11)^(1/2)-1</f>
        <v>2.8681523865299985E-2</v>
      </c>
      <c r="E11" s="112">
        <f t="shared" si="0"/>
        <v>19.204283786844556</v>
      </c>
      <c r="F11" s="112">
        <f t="shared" si="0"/>
        <v>20.896362036578775</v>
      </c>
      <c r="G11" s="112">
        <f t="shared" si="0"/>
        <v>20.954950807949931</v>
      </c>
      <c r="H11" s="112">
        <f t="shared" si="0"/>
        <v>21.903561764531695</v>
      </c>
      <c r="I11" s="112">
        <f t="shared" si="0"/>
        <v>22.773205516203092</v>
      </c>
      <c r="J11" s="112">
        <f t="shared" si="0"/>
        <v>21.532665049384917</v>
      </c>
      <c r="K11" s="112">
        <f t="shared" si="0"/>
        <v>20.546505308086697</v>
      </c>
      <c r="L11" s="112">
        <f t="shared" si="0"/>
        <v>19.869950265375969</v>
      </c>
      <c r="M11" s="112">
        <f t="shared" si="0"/>
        <v>19.706119525400005</v>
      </c>
      <c r="N11" s="112">
        <f t="shared" si="0"/>
        <v>19.204283786844556</v>
      </c>
      <c r="O11" s="112">
        <f t="shared" si="0"/>
        <v>19.12461775871699</v>
      </c>
      <c r="P11" s="112">
        <f t="shared" si="0"/>
        <v>20.3216980506878</v>
      </c>
    </row>
    <row r="12" spans="1:16" ht="15.75" customHeight="1">
      <c r="A12" s="72" t="s">
        <v>417</v>
      </c>
      <c r="B12" s="92">
        <f>(M12/F12)^(1/7)-1</f>
        <v>-0.24521641187120624</v>
      </c>
      <c r="C12" s="92">
        <f>N12/M12-1</f>
        <v>5.6589983724003812E-2</v>
      </c>
      <c r="D12" s="92">
        <f>(P12/N12)^(1/2)-1</f>
        <v>7.6285426863025751E-2</v>
      </c>
      <c r="E12" s="112">
        <f t="shared" si="0"/>
        <v>8.2044393464596101</v>
      </c>
      <c r="F12" s="112">
        <f t="shared" si="0"/>
        <v>55.639764191878029</v>
      </c>
      <c r="G12" s="112">
        <f t="shared" si="0"/>
        <v>35.953583423455484</v>
      </c>
      <c r="H12" s="112">
        <f t="shared" si="0"/>
        <v>7.3628328618316949</v>
      </c>
      <c r="I12" s="112">
        <f t="shared" si="0"/>
        <v>6.8182346440376298</v>
      </c>
      <c r="J12" s="112">
        <f t="shared" si="0"/>
        <v>8.0364723595060834</v>
      </c>
      <c r="K12" s="112">
        <f t="shared" si="0"/>
        <v>7.2723045771876151</v>
      </c>
      <c r="L12" s="112">
        <f t="shared" si="0"/>
        <v>33.877953951449619</v>
      </c>
      <c r="M12" s="112">
        <f t="shared" si="0"/>
        <v>7.7650171522000013</v>
      </c>
      <c r="N12" s="112">
        <f t="shared" si="0"/>
        <v>8.2044393464596101</v>
      </c>
      <c r="O12" s="112">
        <f t="shared" si="0"/>
        <v>8.1032027795923387</v>
      </c>
      <c r="P12" s="112">
        <f t="shared" si="0"/>
        <v>9.5039431206036333</v>
      </c>
    </row>
    <row r="13" spans="1:16" ht="15.75" customHeight="1">
      <c r="A13" s="72" t="s">
        <v>418</v>
      </c>
      <c r="B13" s="92">
        <f>(M13/F13)^(1/7)-1</f>
        <v>-0.13951019552366306</v>
      </c>
      <c r="C13" s="92">
        <f>N13/M13-1</f>
        <v>-1.5396770433290907E-2</v>
      </c>
      <c r="D13" s="92">
        <f>(P13/N13)^(1/2)-1</f>
        <v>7.0861188037030232E-4</v>
      </c>
      <c r="E13" s="112">
        <f t="shared" si="0"/>
        <v>1.625291</v>
      </c>
      <c r="F13" s="112">
        <f t="shared" si="0"/>
        <v>4.7255218092179376</v>
      </c>
      <c r="G13" s="112">
        <f t="shared" si="0"/>
        <v>3.9090725639169284</v>
      </c>
      <c r="H13" s="112">
        <f t="shared" si="0"/>
        <v>4.7582351922612025</v>
      </c>
      <c r="I13" s="112">
        <f t="shared" si="0"/>
        <v>6.9508818018211338</v>
      </c>
      <c r="J13" s="112">
        <f t="shared" si="0"/>
        <v>1.6560574728807786</v>
      </c>
      <c r="K13" s="112">
        <f t="shared" si="0"/>
        <v>1.7293066215972477</v>
      </c>
      <c r="L13" s="112">
        <f t="shared" si="0"/>
        <v>1.6904750600418967</v>
      </c>
      <c r="M13" s="112">
        <f t="shared" si="0"/>
        <v>1.6507065498000004</v>
      </c>
      <c r="N13" s="112">
        <f t="shared" si="0"/>
        <v>1.625291</v>
      </c>
      <c r="O13" s="112">
        <f t="shared" si="0"/>
        <v>1.5323733515105038</v>
      </c>
      <c r="P13" s="112">
        <f t="shared" si="0"/>
        <v>1.6275952171319832</v>
      </c>
    </row>
    <row r="14" spans="1:16" ht="15.75" customHeight="1">
      <c r="A14" s="72" t="s">
        <v>419</v>
      </c>
      <c r="B14" s="92">
        <f>(M14/F14)^(1/7)-1</f>
        <v>2.3853066373259013E-2</v>
      </c>
      <c r="C14" s="92">
        <f>N14/M14-1</f>
        <v>-8.8784720742840495E-3</v>
      </c>
      <c r="D14" s="92">
        <f>(P14/N14)^(1/2)-1</f>
        <v>4.137007663952752E-2</v>
      </c>
      <c r="E14" s="112">
        <f t="shared" si="0"/>
        <v>83.719868452177039</v>
      </c>
      <c r="F14" s="112">
        <f t="shared" si="0"/>
        <v>71.620637214652916</v>
      </c>
      <c r="G14" s="112">
        <f t="shared" si="0"/>
        <v>70.235934091246676</v>
      </c>
      <c r="H14" s="112">
        <f t="shared" si="0"/>
        <v>82.526625785134442</v>
      </c>
      <c r="I14" s="112">
        <f t="shared" si="0"/>
        <v>76.195784509571141</v>
      </c>
      <c r="J14" s="112">
        <f t="shared" si="0"/>
        <v>75.490927978721174</v>
      </c>
      <c r="K14" s="112">
        <f t="shared" si="0"/>
        <v>81.146779971172933</v>
      </c>
      <c r="L14" s="112">
        <f t="shared" si="0"/>
        <v>85.17142479218964</v>
      </c>
      <c r="M14" s="112">
        <f t="shared" si="0"/>
        <v>84.469831492200015</v>
      </c>
      <c r="N14" s="112">
        <f t="shared" si="0"/>
        <v>83.719868452177039</v>
      </c>
      <c r="O14" s="112">
        <f t="shared" si="0"/>
        <v>85.376949075520457</v>
      </c>
      <c r="P14" s="112">
        <f t="shared" si="0"/>
        <v>90.790148352220555</v>
      </c>
    </row>
    <row r="15" spans="1:16" ht="15.75" customHeight="1">
      <c r="A15" s="72"/>
      <c r="B15" s="92"/>
      <c r="C15" s="92"/>
      <c r="D15" s="9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6" ht="15.75" customHeight="1">
      <c r="A16" s="72" t="s">
        <v>420</v>
      </c>
      <c r="B16" s="92">
        <f>(M16/F16)^(1/7)-1</f>
        <v>-2.3621959429153017E-2</v>
      </c>
      <c r="C16" s="92">
        <f>N16/M16-1</f>
        <v>-2.2309619585737295E-2</v>
      </c>
      <c r="D16" s="92">
        <f>(P16/N16)^(1/2)-1</f>
        <v>4.8143186670663418E-2</v>
      </c>
      <c r="E16" s="112">
        <f t="shared" ref="E16:P16" si="1">E21/(E$5/100)/10^3</f>
        <v>150.99782682531404</v>
      </c>
      <c r="F16" s="112">
        <f t="shared" si="1"/>
        <v>182.57585029620927</v>
      </c>
      <c r="G16" s="112">
        <f t="shared" si="1"/>
        <v>161.87721679798128</v>
      </c>
      <c r="H16" s="112">
        <f t="shared" si="1"/>
        <v>149.02035833346284</v>
      </c>
      <c r="I16" s="112">
        <f t="shared" si="1"/>
        <v>147.35046482147268</v>
      </c>
      <c r="J16" s="112">
        <f t="shared" si="1"/>
        <v>152.27766482710368</v>
      </c>
      <c r="K16" s="112">
        <f t="shared" si="1"/>
        <v>154.73610361704908</v>
      </c>
      <c r="L16" s="112">
        <f t="shared" si="1"/>
        <v>185.26930220832199</v>
      </c>
      <c r="M16" s="112">
        <f t="shared" si="1"/>
        <v>154.44340033430001</v>
      </c>
      <c r="N16" s="112">
        <f t="shared" si="1"/>
        <v>150.99782682531404</v>
      </c>
      <c r="O16" s="112">
        <f t="shared" si="1"/>
        <v>153.26172285495187</v>
      </c>
      <c r="P16" s="112">
        <f t="shared" si="1"/>
        <v>165.8868376456777</v>
      </c>
    </row>
    <row r="17" spans="1:16" ht="15.75" customHeight="1">
      <c r="A17" s="72"/>
      <c r="B17" s="92"/>
      <c r="C17" s="92"/>
      <c r="D17" s="9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5.75" customHeight="1">
      <c r="A18" s="72"/>
      <c r="B18" s="92"/>
      <c r="C18" s="92"/>
      <c r="D18" s="9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 ht="15.75" customHeight="1">
      <c r="A19" s="72"/>
      <c r="B19" s="92"/>
      <c r="C19" s="92"/>
      <c r="D19" s="92"/>
      <c r="F19" s="112"/>
      <c r="G19" s="112"/>
      <c r="H19" s="112"/>
      <c r="I19" s="112"/>
    </row>
    <row r="20" spans="1:16" ht="15.75" customHeight="1">
      <c r="A20" s="72"/>
      <c r="B20" s="72"/>
      <c r="C20" s="72"/>
      <c r="D20" s="72"/>
      <c r="F20" s="112"/>
      <c r="G20" s="112"/>
      <c r="H20" s="112"/>
      <c r="I20" s="112"/>
    </row>
    <row r="21" spans="1:16" ht="15.75" customHeight="1">
      <c r="A21" s="72" t="s">
        <v>420</v>
      </c>
      <c r="B21" s="72"/>
      <c r="C21" s="72"/>
      <c r="D21" s="72"/>
      <c r="E21" s="3">
        <v>150997.82682531403</v>
      </c>
      <c r="F21" s="3">
        <v>119848.1</v>
      </c>
      <c r="G21" s="3">
        <v>111661.32</v>
      </c>
      <c r="H21" s="3">
        <v>107033.17</v>
      </c>
      <c r="I21" s="3">
        <v>112195.37</v>
      </c>
      <c r="J21" s="3">
        <v>122820.18</v>
      </c>
      <c r="K21" s="3">
        <v>132394.47</v>
      </c>
      <c r="L21" s="3">
        <v>164881.70000000001</v>
      </c>
      <c r="M21" s="3">
        <v>146085.82999999999</v>
      </c>
      <c r="N21" s="3">
        <v>150997.82682531403</v>
      </c>
      <c r="O21" s="3">
        <v>161885.76000000001</v>
      </c>
      <c r="P21" s="3">
        <v>175221.29</v>
      </c>
    </row>
    <row r="22" spans="1:16" ht="15.75" customHeight="1">
      <c r="A22" s="72" t="s">
        <v>421</v>
      </c>
      <c r="B22" s="72"/>
      <c r="C22" s="72"/>
      <c r="D22" s="72"/>
      <c r="E22" s="3">
        <v>27978.634855510554</v>
      </c>
      <c r="F22" s="3">
        <v>14962.37</v>
      </c>
      <c r="G22" s="3">
        <v>16943.05</v>
      </c>
      <c r="H22" s="3">
        <v>18127.18</v>
      </c>
      <c r="I22" s="3">
        <v>20273.98</v>
      </c>
      <c r="J22" s="3">
        <v>27772.51</v>
      </c>
      <c r="K22" s="3">
        <v>28277.200000000001</v>
      </c>
      <c r="L22" s="3">
        <v>30365.67</v>
      </c>
      <c r="M22" s="3">
        <v>28057.85</v>
      </c>
      <c r="N22" s="3">
        <v>27978.634855510554</v>
      </c>
      <c r="O22" s="3">
        <v>30354.99</v>
      </c>
      <c r="P22" s="3">
        <v>32826.589999999997</v>
      </c>
    </row>
    <row r="23" spans="1:16" ht="15.75" customHeight="1">
      <c r="A23" s="72" t="s">
        <v>422</v>
      </c>
      <c r="B23" s="72"/>
      <c r="C23" s="72"/>
      <c r="D23" s="72"/>
      <c r="E23" s="3">
        <v>19204.283786844557</v>
      </c>
      <c r="F23" s="3">
        <v>13716.98</v>
      </c>
      <c r="G23" s="3">
        <v>14454.52</v>
      </c>
      <c r="H23" s="3">
        <v>15732.13</v>
      </c>
      <c r="I23" s="3">
        <v>17339.939999999999</v>
      </c>
      <c r="J23" s="3">
        <v>17367.259999999998</v>
      </c>
      <c r="K23" s="3">
        <v>17579.89</v>
      </c>
      <c r="L23" s="3">
        <v>17683.400000000001</v>
      </c>
      <c r="M23" s="3">
        <v>18639.740000000002</v>
      </c>
      <c r="N23" s="3">
        <v>19204.283786844557</v>
      </c>
      <c r="O23" s="3">
        <v>20200.759999999998</v>
      </c>
      <c r="P23" s="3">
        <v>21465.200000000001</v>
      </c>
    </row>
    <row r="24" spans="1:16" ht="15.75" customHeight="1">
      <c r="A24" s="72" t="s">
        <v>423</v>
      </c>
      <c r="B24" s="72"/>
      <c r="C24" s="72"/>
      <c r="D24" s="72"/>
      <c r="E24" s="3">
        <v>8204.4393464596105</v>
      </c>
      <c r="F24" s="3">
        <v>36523.56</v>
      </c>
      <c r="G24" s="3">
        <v>24800.43</v>
      </c>
      <c r="H24" s="3">
        <v>5288.32</v>
      </c>
      <c r="I24" s="3">
        <v>5191.53</v>
      </c>
      <c r="J24" s="3">
        <v>6481.85</v>
      </c>
      <c r="K24" s="3">
        <v>6222.29</v>
      </c>
      <c r="L24" s="3">
        <v>30149.919999999998</v>
      </c>
      <c r="M24" s="3">
        <v>7344.82</v>
      </c>
      <c r="N24" s="3">
        <v>8204.4393464596105</v>
      </c>
      <c r="O24" s="3">
        <v>8559.17</v>
      </c>
      <c r="P24" s="3">
        <v>10038.73</v>
      </c>
    </row>
    <row r="25" spans="1:16" ht="15.75" customHeight="1">
      <c r="A25" s="72" t="s">
        <v>424</v>
      </c>
      <c r="B25" s="72"/>
      <c r="C25" s="72"/>
      <c r="D25" s="72"/>
      <c r="E25" s="3">
        <v>1625.2909999999999</v>
      </c>
      <c r="F25" s="3">
        <v>3101.97</v>
      </c>
      <c r="G25" s="3">
        <v>2696.44</v>
      </c>
      <c r="H25" s="3">
        <v>3417.58</v>
      </c>
      <c r="I25" s="3">
        <v>5292.53</v>
      </c>
      <c r="J25" s="3">
        <v>1335.7</v>
      </c>
      <c r="K25" s="3">
        <v>1479.62</v>
      </c>
      <c r="L25" s="3">
        <v>1504.45</v>
      </c>
      <c r="M25" s="3">
        <v>1561.38</v>
      </c>
      <c r="N25" s="3">
        <v>1625.2909999999999</v>
      </c>
      <c r="O25" s="3">
        <v>1618.6</v>
      </c>
      <c r="P25" s="3">
        <v>1719.18</v>
      </c>
    </row>
    <row r="26" spans="1:16" ht="15.75" customHeight="1">
      <c r="A26" s="72" t="s">
        <v>23</v>
      </c>
      <c r="B26" s="72"/>
      <c r="C26" s="72"/>
      <c r="D26" s="72"/>
      <c r="E26" s="3">
        <v>83719.868452177034</v>
      </c>
      <c r="F26" s="3">
        <v>47013.87</v>
      </c>
      <c r="G26" s="3">
        <v>48448.06</v>
      </c>
      <c r="H26" s="3">
        <v>59274.36</v>
      </c>
      <c r="I26" s="3">
        <v>58016.88</v>
      </c>
      <c r="J26" s="3">
        <v>60887.519999999997</v>
      </c>
      <c r="K26" s="3">
        <v>69430.37</v>
      </c>
      <c r="L26" s="3">
        <v>75798.899999999994</v>
      </c>
      <c r="M26" s="3">
        <v>79898.820000000007</v>
      </c>
      <c r="N26" s="3">
        <v>83719.868452177034</v>
      </c>
      <c r="O26" s="3">
        <v>90181.11</v>
      </c>
      <c r="P26" s="3">
        <v>95898.91</v>
      </c>
    </row>
    <row r="27" spans="1:16">
      <c r="A27" s="72" t="s">
        <v>425</v>
      </c>
      <c r="B27" s="72"/>
      <c r="C27" s="72"/>
      <c r="D27" s="72"/>
      <c r="F27" s="3">
        <v>1786.94</v>
      </c>
      <c r="G27" s="3">
        <v>1130.27</v>
      </c>
      <c r="H27" s="3">
        <v>1629.57</v>
      </c>
      <c r="I27" s="3">
        <v>1417.31</v>
      </c>
    </row>
    <row r="28" spans="1:16">
      <c r="A28" s="72" t="s">
        <v>426</v>
      </c>
      <c r="B28" s="72"/>
      <c r="C28" s="72"/>
      <c r="D28" s="72"/>
      <c r="F28" s="3">
        <v>1597.91</v>
      </c>
      <c r="G28" s="3">
        <v>1647.39</v>
      </c>
      <c r="H28" s="3">
        <v>1729.93</v>
      </c>
      <c r="I28" s="3">
        <v>2190.5500000000002</v>
      </c>
    </row>
    <row r="29" spans="1:16">
      <c r="A29" s="72" t="s">
        <v>427</v>
      </c>
      <c r="B29" s="72"/>
      <c r="C29" s="72"/>
      <c r="D29" s="72"/>
      <c r="F29" s="3">
        <v>1119.17</v>
      </c>
      <c r="G29" s="3">
        <v>1472.39</v>
      </c>
      <c r="H29" s="3">
        <v>1547.53</v>
      </c>
      <c r="I29" s="3">
        <v>1781.73</v>
      </c>
    </row>
    <row r="30" spans="1:16">
      <c r="A30" s="72" t="s">
        <v>428</v>
      </c>
      <c r="B30" s="72"/>
      <c r="C30" s="72"/>
      <c r="D30" s="72"/>
      <c r="F30" s="3">
        <v>25.39</v>
      </c>
      <c r="G30" s="3">
        <v>68.760000000000005</v>
      </c>
      <c r="H30" s="3">
        <v>286.56</v>
      </c>
      <c r="I30" s="3">
        <v>690.94</v>
      </c>
    </row>
    <row r="31" spans="1:16">
      <c r="A31" s="72"/>
      <c r="B31" s="72"/>
      <c r="C31" s="72"/>
      <c r="D31" s="72"/>
    </row>
    <row r="32" spans="1:16">
      <c r="A32" s="3" t="s">
        <v>429</v>
      </c>
      <c r="E32" s="8">
        <f t="shared" ref="E32" si="2">E26/E21</f>
        <v>0.55444419441235171</v>
      </c>
      <c r="F32" s="8">
        <f>F26/F21</f>
        <v>0.39227880959314332</v>
      </c>
      <c r="G32" s="8">
        <f t="shared" ref="G32:P32" si="3">G26/G21</f>
        <v>0.43388399850548065</v>
      </c>
      <c r="H32" s="8">
        <f t="shared" si="3"/>
        <v>0.55379430507383831</v>
      </c>
      <c r="I32" s="8">
        <f t="shared" si="3"/>
        <v>0.51710583065950044</v>
      </c>
      <c r="J32" s="8">
        <f t="shared" si="3"/>
        <v>0.49574524316769442</v>
      </c>
      <c r="K32" s="8">
        <f t="shared" si="3"/>
        <v>0.52442046861927083</v>
      </c>
      <c r="L32" s="8">
        <f t="shared" si="3"/>
        <v>0.45971687579640425</v>
      </c>
      <c r="M32" s="8">
        <f t="shared" si="3"/>
        <v>0.54693066398020951</v>
      </c>
      <c r="N32" s="8">
        <f t="shared" si="3"/>
        <v>0.55444419441235171</v>
      </c>
      <c r="O32" s="8">
        <f t="shared" si="3"/>
        <v>0.55706635345814226</v>
      </c>
      <c r="P32" s="8">
        <f t="shared" si="3"/>
        <v>0.54730170060955496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82" zoomScaleNormal="82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RowHeight="15"/>
  <cols>
    <col min="1" max="1" width="13.85546875" customWidth="1"/>
    <col min="2" max="8" width="12.140625" customWidth="1"/>
  </cols>
  <sheetData>
    <row r="1" spans="1:11" ht="26.25">
      <c r="A1" s="1" t="s">
        <v>400</v>
      </c>
    </row>
    <row r="2" spans="1:11">
      <c r="B2" t="s">
        <v>398</v>
      </c>
    </row>
    <row r="3" spans="1:11" s="3" customFormat="1">
      <c r="A3" s="3" t="s">
        <v>381</v>
      </c>
    </row>
    <row r="4" spans="1:11" s="3" customFormat="1">
      <c r="B4" s="3" t="s">
        <v>382</v>
      </c>
      <c r="E4" s="3" t="s">
        <v>383</v>
      </c>
      <c r="F4" s="3" t="s">
        <v>384</v>
      </c>
    </row>
    <row r="5" spans="1:11" s="3" customFormat="1">
      <c r="B5" s="72" t="s">
        <v>363</v>
      </c>
      <c r="C5" s="72" t="s">
        <v>364</v>
      </c>
      <c r="D5" s="72" t="s">
        <v>365</v>
      </c>
      <c r="E5" s="72" t="s">
        <v>366</v>
      </c>
      <c r="F5" s="72" t="s">
        <v>368</v>
      </c>
      <c r="G5" s="72" t="s">
        <v>369</v>
      </c>
      <c r="H5" s="72" t="s">
        <v>370</v>
      </c>
      <c r="I5" s="72" t="s">
        <v>385</v>
      </c>
      <c r="J5" s="72" t="s">
        <v>386</v>
      </c>
    </row>
    <row r="6" spans="1:11" s="3" customFormat="1">
      <c r="A6" s="3" t="s">
        <v>387</v>
      </c>
      <c r="B6" s="93">
        <v>3.1952914157347161</v>
      </c>
      <c r="C6" s="93">
        <v>3.3051701043742501</v>
      </c>
      <c r="D6" s="93">
        <v>3.1806727032414779</v>
      </c>
      <c r="E6" s="93">
        <v>3.3357311934099982</v>
      </c>
      <c r="F6" s="93">
        <v>3.0626469999999992</v>
      </c>
      <c r="G6" s="93">
        <v>2.8712990049892539</v>
      </c>
      <c r="H6" s="93">
        <v>3.0488075965425523</v>
      </c>
      <c r="I6" s="2">
        <f>(E6/B6)^(1/3)-1</f>
        <v>1.4441150318826423E-2</v>
      </c>
      <c r="J6" s="2">
        <f>(F6/C6)^(1/3)-1</f>
        <v>-2.5082852663465771E-2</v>
      </c>
      <c r="K6" s="8">
        <f>H6/E6-1</f>
        <v>-8.6015203333615786E-2</v>
      </c>
    </row>
    <row r="7" spans="1:11" s="3" customFormat="1">
      <c r="A7" s="3" t="s">
        <v>388</v>
      </c>
      <c r="B7" s="93">
        <v>1.0262073460815198</v>
      </c>
      <c r="C7" s="93">
        <v>1.031888177019</v>
      </c>
      <c r="D7" s="93">
        <v>1.1249132526554999</v>
      </c>
      <c r="E7" s="93">
        <v>0.80164639785999992</v>
      </c>
      <c r="F7" s="93">
        <v>0.72343999999999997</v>
      </c>
      <c r="G7" s="93">
        <v>0.66032169805068774</v>
      </c>
      <c r="H7" s="93">
        <v>0.69729993278233782</v>
      </c>
      <c r="I7" s="2">
        <f t="shared" ref="I7:J10" si="0">(E7/B7)^(1/3)-1</f>
        <v>-7.9022029630546275E-2</v>
      </c>
      <c r="J7" s="2">
        <f t="shared" si="0"/>
        <v>-0.11163802603797746</v>
      </c>
      <c r="K7" s="8">
        <f t="shared" ref="K7:K10" si="1">H7/E7-1</f>
        <v>-0.13016520171015011</v>
      </c>
    </row>
    <row r="8" spans="1:11" s="3" customFormat="1">
      <c r="A8" s="3" t="s">
        <v>389</v>
      </c>
      <c r="B8" s="93">
        <v>5.0585241860386967</v>
      </c>
      <c r="C8" s="93">
        <v>5.0060142497504998</v>
      </c>
      <c r="D8" s="93">
        <v>5.366421195637173</v>
      </c>
      <c r="E8" s="93">
        <v>5.2501365762999992</v>
      </c>
      <c r="F8" s="93">
        <v>4.6532869999999997</v>
      </c>
      <c r="G8" s="93">
        <v>4.5106951821030608</v>
      </c>
      <c r="H8" s="93">
        <v>3.4099434803601349</v>
      </c>
      <c r="I8" s="2">
        <f t="shared" si="0"/>
        <v>1.2470217036236297E-2</v>
      </c>
      <c r="J8" s="2">
        <f t="shared" si="0"/>
        <v>-2.4061196611528501E-2</v>
      </c>
      <c r="K8" s="8">
        <f t="shared" si="1"/>
        <v>-0.35050385246105897</v>
      </c>
    </row>
    <row r="9" spans="1:11" s="3" customFormat="1">
      <c r="A9" s="3" t="s">
        <v>390</v>
      </c>
      <c r="B9" s="93">
        <v>1.1067832145417367</v>
      </c>
      <c r="C9" s="93">
        <v>0.83167054195049994</v>
      </c>
      <c r="D9" s="93">
        <v>0.97281338535652162</v>
      </c>
      <c r="E9" s="93">
        <v>1.5963870999999998</v>
      </c>
      <c r="F9" s="93">
        <v>0.83542099999999997</v>
      </c>
      <c r="G9" s="93">
        <v>1.3926363524477643</v>
      </c>
      <c r="H9" s="93">
        <v>1.4743200128754956</v>
      </c>
      <c r="I9" s="2">
        <f t="shared" si="0"/>
        <v>0.1298615127659688</v>
      </c>
      <c r="J9" s="2">
        <f t="shared" si="0"/>
        <v>1.5009286806830779E-3</v>
      </c>
      <c r="K9" s="8">
        <f t="shared" si="1"/>
        <v>-7.6464591278959992E-2</v>
      </c>
    </row>
    <row r="10" spans="1:11" s="3" customFormat="1">
      <c r="A10" s="3" t="s">
        <v>391</v>
      </c>
      <c r="B10" s="93">
        <v>10.386806162396669</v>
      </c>
      <c r="C10" s="93">
        <v>10.17474307309425</v>
      </c>
      <c r="D10" s="93">
        <v>10.644820536890672</v>
      </c>
      <c r="E10" s="93">
        <v>10.983901267569998</v>
      </c>
      <c r="F10" s="93">
        <v>9.2747949999999992</v>
      </c>
      <c r="G10" s="93">
        <v>9.4349522375907675</v>
      </c>
      <c r="H10" s="93">
        <v>8.6303710225605208</v>
      </c>
      <c r="I10" s="2">
        <f t="shared" si="0"/>
        <v>1.880608727763966E-2</v>
      </c>
      <c r="J10" s="2">
        <f t="shared" si="0"/>
        <v>-3.0397732226954077E-2</v>
      </c>
      <c r="K10" s="8">
        <f t="shared" si="1"/>
        <v>-0.21427088496855684</v>
      </c>
    </row>
    <row r="11" spans="1:11" s="3" customFormat="1">
      <c r="B11" s="93"/>
      <c r="C11" s="93"/>
      <c r="D11" s="93"/>
      <c r="E11" s="93"/>
      <c r="F11" s="93"/>
      <c r="G11" s="93"/>
      <c r="H11" s="93"/>
      <c r="I11" s="72"/>
      <c r="J11" s="72"/>
    </row>
    <row r="12" spans="1:11" s="3" customFormat="1">
      <c r="A12" s="3" t="s">
        <v>392</v>
      </c>
      <c r="B12" s="93">
        <v>4.3843754140063202</v>
      </c>
      <c r="C12" s="93">
        <v>4.52335987084275</v>
      </c>
      <c r="D12" s="93">
        <v>4.9412896085462599</v>
      </c>
      <c r="E12" s="93">
        <v>4.7476298623599993</v>
      </c>
      <c r="F12" s="93">
        <v>4.2573499999999997</v>
      </c>
      <c r="G12" s="93">
        <v>4.1173857063061527</v>
      </c>
      <c r="H12" s="93">
        <v>2.9983044108040557</v>
      </c>
      <c r="I12" s="72"/>
      <c r="J12" s="72"/>
    </row>
    <row r="13" spans="1:11" s="3" customFormat="1">
      <c r="A13" s="3" t="s">
        <v>393</v>
      </c>
      <c r="B13" s="93">
        <v>0.67414877203237622</v>
      </c>
      <c r="C13" s="93">
        <v>0.48265437890775004</v>
      </c>
      <c r="D13" s="93">
        <v>0.42513158709091298</v>
      </c>
      <c r="E13" s="93">
        <v>0.5025067139399999</v>
      </c>
      <c r="F13" s="93">
        <v>0.39593699999999998</v>
      </c>
      <c r="G13" s="93">
        <v>0.39330947579690795</v>
      </c>
      <c r="H13" s="93">
        <v>0.41163906955607937</v>
      </c>
      <c r="I13" s="72"/>
      <c r="J13" s="72"/>
    </row>
    <row r="14" spans="1:11" s="3" customFormat="1">
      <c r="A14" s="3" t="s">
        <v>388</v>
      </c>
      <c r="B14" s="93">
        <v>1.0262073460815198</v>
      </c>
      <c r="C14" s="93">
        <v>1.031888177019</v>
      </c>
      <c r="D14" s="93">
        <v>1.1249132526554999</v>
      </c>
      <c r="E14" s="93">
        <v>0.80164639785999992</v>
      </c>
      <c r="F14" s="93">
        <v>0.72343999999999997</v>
      </c>
      <c r="G14" s="93">
        <v>0.66032169805068774</v>
      </c>
      <c r="H14" s="93">
        <v>0.69729993278233782</v>
      </c>
      <c r="I14" s="72"/>
      <c r="J14" s="72"/>
    </row>
    <row r="15" spans="1:11" s="3" customFormat="1">
      <c r="A15" s="3" t="s">
        <v>394</v>
      </c>
      <c r="B15" s="93">
        <v>1.1067832145417367</v>
      </c>
      <c r="C15" s="93">
        <v>0.83167054195049994</v>
      </c>
      <c r="D15" s="93">
        <v>0.97281338535652162</v>
      </c>
      <c r="E15" s="93">
        <v>1.5963870999999998</v>
      </c>
      <c r="F15" s="93">
        <v>0.83542099999999997</v>
      </c>
      <c r="G15" s="93">
        <v>1.3926363524477643</v>
      </c>
      <c r="H15" s="93">
        <v>1.4743200128754956</v>
      </c>
      <c r="I15" s="72"/>
      <c r="J15" s="72"/>
    </row>
    <row r="16" spans="1:11" s="3" customFormat="1">
      <c r="A16" s="3" t="s">
        <v>395</v>
      </c>
      <c r="B16" s="93">
        <v>0.79809447322689975</v>
      </c>
      <c r="C16" s="93">
        <v>0.85977522037050003</v>
      </c>
      <c r="D16" s="93">
        <v>0.66518924874241303</v>
      </c>
      <c r="E16" s="93">
        <v>0.90500770513999995</v>
      </c>
      <c r="F16" s="93">
        <v>0.74757600000000002</v>
      </c>
      <c r="G16" s="93">
        <v>0.63297831046986086</v>
      </c>
      <c r="H16" s="93">
        <v>0.66736251147907255</v>
      </c>
      <c r="I16" s="72"/>
      <c r="J16" s="72"/>
    </row>
    <row r="17" spans="1:10" s="3" customFormat="1">
      <c r="A17" s="3" t="s">
        <v>272</v>
      </c>
      <c r="B17" s="72">
        <v>80.177851302834</v>
      </c>
      <c r="C17" s="72">
        <v>85.110384977676617</v>
      </c>
      <c r="D17" s="72">
        <v>88.979038840298287</v>
      </c>
      <c r="E17" s="72">
        <v>94.588586941099692</v>
      </c>
      <c r="F17" s="72">
        <v>100</v>
      </c>
      <c r="G17" s="72">
        <v>105.62700000000001</v>
      </c>
      <c r="H17" s="72">
        <v>105.62700000000001</v>
      </c>
      <c r="I17" s="72"/>
      <c r="J17" s="72"/>
    </row>
    <row r="18" spans="1:10" s="3" customFormat="1">
      <c r="A18" s="3" t="s">
        <v>396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s="3" customFormat="1">
      <c r="A19" s="3" t="s">
        <v>397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s="3" customFormat="1"/>
    <row r="21" spans="1:10">
      <c r="A21" s="3" t="s">
        <v>399</v>
      </c>
      <c r="B21" s="3"/>
      <c r="C21" s="3"/>
      <c r="D21" s="3"/>
      <c r="E21" s="3"/>
      <c r="F21" s="3"/>
      <c r="G21" s="3"/>
      <c r="H21" s="3"/>
    </row>
    <row r="22" spans="1:10">
      <c r="A22" s="3"/>
      <c r="B22" s="3"/>
      <c r="C22" s="3"/>
      <c r="D22" s="3"/>
      <c r="E22" s="3"/>
      <c r="F22" s="3"/>
      <c r="G22" s="3"/>
      <c r="H22" s="3"/>
    </row>
    <row r="23" spans="1:10" s="3" customFormat="1"/>
    <row r="24" spans="1:10">
      <c r="A24" s="3"/>
      <c r="B24" s="3"/>
      <c r="C24" s="3"/>
      <c r="D24" s="3"/>
      <c r="E24" s="3"/>
      <c r="F24" s="3"/>
      <c r="G24" s="3"/>
      <c r="H24" s="3"/>
    </row>
    <row r="25" spans="1:10" s="3" customFormat="1"/>
    <row r="26" spans="1:10" s="3" customFormat="1"/>
    <row r="27" spans="1:10" s="3" customFormat="1"/>
    <row r="29" spans="1:10">
      <c r="A29" s="3"/>
      <c r="B29" s="3"/>
      <c r="C29" s="3"/>
      <c r="D29" s="3"/>
      <c r="E29" s="3"/>
      <c r="F29" s="3"/>
      <c r="G29" s="3"/>
      <c r="H29" s="3"/>
    </row>
    <row r="30" spans="1:10">
      <c r="A30" s="3"/>
      <c r="B30" s="3"/>
      <c r="C30" s="3"/>
      <c r="D30" s="3"/>
      <c r="E30" s="3"/>
      <c r="F30" s="3"/>
      <c r="G30" s="3"/>
      <c r="H30" s="3"/>
    </row>
    <row r="31" spans="1:10" s="3" customFormat="1"/>
    <row r="32" spans="1:10" s="3" customFormat="1"/>
    <row r="33" spans="1:8" s="3" customFormat="1"/>
    <row r="34" spans="1:8" s="3" customFormat="1"/>
    <row r="35" spans="1:8" s="3" customFormat="1"/>
    <row r="36" spans="1:8" s="3" customFormat="1"/>
    <row r="37" spans="1:8" s="3" customFormat="1"/>
    <row r="38" spans="1:8" s="3" customFormat="1"/>
    <row r="39" spans="1:8" s="3" customFormat="1"/>
    <row r="40" spans="1:8" s="3" customFormat="1"/>
    <row r="41" spans="1:8" s="3" customFormat="1"/>
    <row r="42" spans="1:8" s="3" customFormat="1"/>
    <row r="43" spans="1:8" s="3" customFormat="1"/>
    <row r="44" spans="1:8"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108"/>
      <c r="C47" s="108"/>
      <c r="D47" s="108"/>
      <c r="E47" s="108"/>
      <c r="F47" s="108"/>
      <c r="G47" s="108"/>
      <c r="H47" s="108"/>
    </row>
    <row r="48" spans="1:8">
      <c r="A48" s="3"/>
      <c r="B48" s="108"/>
      <c r="C48" s="108"/>
      <c r="D48" s="108"/>
      <c r="E48" s="108"/>
      <c r="F48" s="108"/>
      <c r="G48" s="108"/>
      <c r="H48" s="108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 s="3" customFormat="1"/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zoomScale="80" zoomScaleNormal="80" workbookViewId="0">
      <selection activeCell="G14" sqref="G14"/>
    </sheetView>
  </sheetViews>
  <sheetFormatPr defaultRowHeight="15"/>
  <cols>
    <col min="1" max="1" width="7.7109375" style="4" customWidth="1"/>
    <col min="2" max="7" width="7.7109375" style="3" customWidth="1"/>
    <col min="8" max="12" width="10.140625" style="3" customWidth="1"/>
    <col min="13" max="253" width="7.7109375" style="3" customWidth="1"/>
    <col min="254" max="16384" width="9.140625" style="3"/>
  </cols>
  <sheetData>
    <row r="1" spans="1:12" ht="26.25">
      <c r="A1" s="1" t="s">
        <v>405</v>
      </c>
    </row>
    <row r="2" spans="1:12" ht="24.75" customHeight="1">
      <c r="A2" s="3"/>
      <c r="H2" s="3" t="s">
        <v>404</v>
      </c>
    </row>
    <row r="3" spans="1:12">
      <c r="B3" s="3" t="s">
        <v>0</v>
      </c>
      <c r="C3" s="3" t="s">
        <v>1</v>
      </c>
      <c r="D3" s="3" t="s">
        <v>2</v>
      </c>
      <c r="E3" s="3" t="s">
        <v>3</v>
      </c>
      <c r="F3" s="3" t="s">
        <v>5</v>
      </c>
      <c r="H3" s="3" t="s">
        <v>403</v>
      </c>
      <c r="I3" s="3" t="s">
        <v>402</v>
      </c>
      <c r="J3" s="3" t="s">
        <v>2</v>
      </c>
      <c r="K3" s="3" t="s">
        <v>3</v>
      </c>
      <c r="L3" s="3" t="s">
        <v>245</v>
      </c>
    </row>
    <row r="4" spans="1:12" ht="12.75" customHeight="1">
      <c r="A4" s="109">
        <v>1994</v>
      </c>
      <c r="B4" s="2">
        <f t="shared" ref="B4:B26" si="0">H4/$L4</f>
        <v>4.2150274595191273E-2</v>
      </c>
      <c r="C4" s="2">
        <f t="shared" ref="C4:C26" si="1">I4/$L4</f>
        <v>6.496363301709808E-2</v>
      </c>
      <c r="D4" s="2">
        <f t="shared" ref="D4:D26" si="2">J4/$L4</f>
        <v>0.19268779871291672</v>
      </c>
      <c r="E4" s="2">
        <f t="shared" ref="E4:E26" si="3">K4/$L4</f>
        <v>3.1371474304079418E-2</v>
      </c>
      <c r="F4" s="2">
        <f t="shared" ref="F4:F26" si="4">SUM(B4:E4)</f>
        <v>0.33117318062928552</v>
      </c>
      <c r="G4" s="8"/>
      <c r="H4" s="3">
        <v>20916.34581139993</v>
      </c>
      <c r="I4" s="3">
        <v>32237.080930085347</v>
      </c>
      <c r="J4" s="3">
        <v>95617.992295988253</v>
      </c>
      <c r="K4" s="3">
        <v>15567.552322243522</v>
      </c>
      <c r="L4" s="3">
        <v>496232.72949652805</v>
      </c>
    </row>
    <row r="5" spans="1:12" ht="12.75" customHeight="1">
      <c r="A5" s="109">
        <v>1995</v>
      </c>
      <c r="B5" s="2">
        <f t="shared" si="0"/>
        <v>3.5371084556526364E-2</v>
      </c>
      <c r="C5" s="2">
        <f t="shared" si="1"/>
        <v>6.2038049102759535E-2</v>
      </c>
      <c r="D5" s="2">
        <f t="shared" si="2"/>
        <v>0.19546195943100741</v>
      </c>
      <c r="E5" s="2">
        <f t="shared" si="3"/>
        <v>3.1549295903081649E-2</v>
      </c>
      <c r="F5" s="2">
        <f t="shared" si="4"/>
        <v>0.32442038899337494</v>
      </c>
      <c r="G5" s="8"/>
      <c r="H5" s="3">
        <v>19944.686999078036</v>
      </c>
      <c r="I5" s="3">
        <v>34981.383435122058</v>
      </c>
      <c r="J5" s="3">
        <v>110215.09942246394</v>
      </c>
      <c r="K5" s="3">
        <v>17789.695727951788</v>
      </c>
      <c r="L5" s="3">
        <v>563869.81765301898</v>
      </c>
    </row>
    <row r="6" spans="1:12" ht="12.75" customHeight="1">
      <c r="A6" s="109">
        <v>1996</v>
      </c>
      <c r="B6" s="2">
        <f t="shared" si="0"/>
        <v>3.8600073137706921E-2</v>
      </c>
      <c r="C6" s="2">
        <f t="shared" si="1"/>
        <v>6.1368618592285949E-2</v>
      </c>
      <c r="D6" s="2">
        <f t="shared" si="2"/>
        <v>0.18677384515270815</v>
      </c>
      <c r="E6" s="2">
        <f t="shared" si="3"/>
        <v>3.1341854915839691E-2</v>
      </c>
      <c r="F6" s="2">
        <f t="shared" si="4"/>
        <v>0.3180843917985407</v>
      </c>
      <c r="G6" s="8"/>
      <c r="H6" s="3">
        <v>24496.042289758036</v>
      </c>
      <c r="I6" s="3">
        <v>38945.218340329091</v>
      </c>
      <c r="J6" s="3">
        <v>118528.79120615195</v>
      </c>
      <c r="K6" s="3">
        <v>19889.895045506615</v>
      </c>
      <c r="L6" s="3">
        <v>634611.29211770324</v>
      </c>
    </row>
    <row r="7" spans="1:12" ht="12.75" customHeight="1">
      <c r="A7" s="109">
        <v>1997</v>
      </c>
      <c r="B7" s="2">
        <f t="shared" si="0"/>
        <v>3.6925375796837787E-2</v>
      </c>
      <c r="C7" s="2">
        <f t="shared" si="1"/>
        <v>5.7879412220171851E-2</v>
      </c>
      <c r="D7" s="2">
        <f t="shared" si="2"/>
        <v>0.18406883742022767</v>
      </c>
      <c r="E7" s="2">
        <f t="shared" si="3"/>
        <v>3.1812559837569518E-2</v>
      </c>
      <c r="F7" s="2">
        <f t="shared" si="4"/>
        <v>0.31068618527480685</v>
      </c>
      <c r="G7" s="8"/>
      <c r="H7" s="3">
        <v>25962.838581356431</v>
      </c>
      <c r="I7" s="3">
        <v>40695.965964544092</v>
      </c>
      <c r="J7" s="3">
        <v>129421.82471189828</v>
      </c>
      <c r="K7" s="3">
        <v>22367.933652642532</v>
      </c>
      <c r="L7" s="3">
        <v>703116.4347304987</v>
      </c>
    </row>
    <row r="8" spans="1:12" ht="12.75" customHeight="1">
      <c r="A8" s="109">
        <v>1998</v>
      </c>
      <c r="B8" s="2">
        <f t="shared" si="0"/>
        <v>3.4481567049638041E-2</v>
      </c>
      <c r="C8" s="2">
        <f t="shared" si="1"/>
        <v>6.0457618041230121E-2</v>
      </c>
      <c r="D8" s="2">
        <f t="shared" si="2"/>
        <v>0.17863117286654409</v>
      </c>
      <c r="E8" s="2">
        <f t="shared" si="3"/>
        <v>2.9555676208852737E-2</v>
      </c>
      <c r="F8" s="2">
        <f t="shared" si="4"/>
        <v>0.30312603416626499</v>
      </c>
      <c r="G8" s="8"/>
      <c r="H8" s="3">
        <v>26263.225139672493</v>
      </c>
      <c r="I8" s="3">
        <v>46048.140206024065</v>
      </c>
      <c r="J8" s="3">
        <v>136056.19208675291</v>
      </c>
      <c r="K8" s="3">
        <v>22511.371867494912</v>
      </c>
      <c r="L8" s="3">
        <v>761659.84863347968</v>
      </c>
    </row>
    <row r="9" spans="1:12" ht="12.75" customHeight="1">
      <c r="A9" s="109">
        <v>1999</v>
      </c>
      <c r="B9" s="2">
        <f t="shared" si="0"/>
        <v>3.2379571666190571E-2</v>
      </c>
      <c r="C9" s="2">
        <f t="shared" si="1"/>
        <v>6.2721262304160405E-2</v>
      </c>
      <c r="D9" s="2">
        <f t="shared" si="2"/>
        <v>0.17058670568065251</v>
      </c>
      <c r="E9" s="2">
        <f t="shared" si="3"/>
        <v>2.7345382963093492E-2</v>
      </c>
      <c r="F9" s="2">
        <f t="shared" si="4"/>
        <v>0.29303292261409697</v>
      </c>
      <c r="G9" s="8"/>
      <c r="H9" s="3">
        <v>27028.927723131776</v>
      </c>
      <c r="I9" s="3">
        <v>52356.729205682852</v>
      </c>
      <c r="J9" s="3">
        <v>142397.67548203527</v>
      </c>
      <c r="K9" s="3">
        <v>22826.626222562671</v>
      </c>
      <c r="L9" s="3">
        <v>834752.47917977488</v>
      </c>
    </row>
    <row r="10" spans="1:12" ht="12.75" customHeight="1">
      <c r="A10" s="109">
        <v>2000</v>
      </c>
      <c r="B10" s="2">
        <f t="shared" si="0"/>
        <v>2.9947320387450058E-2</v>
      </c>
      <c r="C10" s="2">
        <f t="shared" si="1"/>
        <v>6.7245428547917999E-2</v>
      </c>
      <c r="D10" s="2">
        <f t="shared" si="2"/>
        <v>0.1747330588213854</v>
      </c>
      <c r="E10" s="2">
        <f t="shared" si="3"/>
        <v>2.5167669136903742E-2</v>
      </c>
      <c r="F10" s="2">
        <f t="shared" si="4"/>
        <v>0.29709347689365717</v>
      </c>
      <c r="G10" s="8"/>
      <c r="H10" s="3">
        <v>28339.854756295023</v>
      </c>
      <c r="I10" s="3">
        <v>63635.933145839597</v>
      </c>
      <c r="J10" s="3">
        <v>165354.00977632712</v>
      </c>
      <c r="K10" s="3">
        <v>23816.758182920428</v>
      </c>
      <c r="L10" s="3">
        <v>946323.5571544267</v>
      </c>
    </row>
    <row r="11" spans="1:12" ht="12.75" customHeight="1">
      <c r="A11" s="109">
        <v>2001</v>
      </c>
      <c r="B11" s="2">
        <f t="shared" si="0"/>
        <v>3.2163644969796033E-2</v>
      </c>
      <c r="C11" s="2">
        <f t="shared" si="1"/>
        <v>7.4118180676854037E-2</v>
      </c>
      <c r="D11" s="2">
        <f t="shared" si="2"/>
        <v>0.17572147314304817</v>
      </c>
      <c r="E11" s="2">
        <f t="shared" si="3"/>
        <v>2.4181160260231094E-2</v>
      </c>
      <c r="F11" s="2">
        <f t="shared" si="4"/>
        <v>0.3061844590499293</v>
      </c>
      <c r="G11" s="8"/>
      <c r="H11" s="3">
        <v>33647.75155609176</v>
      </c>
      <c r="I11" s="3">
        <v>77538.168685367156</v>
      </c>
      <c r="J11" s="3">
        <v>183829.67716936686</v>
      </c>
      <c r="K11" s="3">
        <v>25296.936138250589</v>
      </c>
      <c r="L11" s="3">
        <v>1046142.3631460118</v>
      </c>
    </row>
    <row r="12" spans="1:12" ht="12.75" customHeight="1">
      <c r="A12" s="109">
        <v>2002</v>
      </c>
      <c r="B12" s="2">
        <f t="shared" si="0"/>
        <v>3.3843594353253688E-2</v>
      </c>
      <c r="C12" s="2">
        <f t="shared" si="1"/>
        <v>7.6659303991929786E-2</v>
      </c>
      <c r="D12" s="2">
        <f t="shared" si="2"/>
        <v>0.17696750546413723</v>
      </c>
      <c r="E12" s="2">
        <f t="shared" si="3"/>
        <v>2.1868380988864903E-2</v>
      </c>
      <c r="F12" s="2">
        <f t="shared" si="4"/>
        <v>0.30933878479818561</v>
      </c>
      <c r="G12" s="8"/>
      <c r="H12" s="3">
        <v>41196.6</v>
      </c>
      <c r="I12" s="3">
        <v>93314.635847191501</v>
      </c>
      <c r="J12" s="3">
        <v>215416.2308975606</v>
      </c>
      <c r="K12" s="3">
        <v>26619.599999999999</v>
      </c>
      <c r="L12" s="3">
        <v>1217264.3239366624</v>
      </c>
    </row>
    <row r="13" spans="1:12" ht="12.75" customHeight="1">
      <c r="A13" s="109">
        <v>2003</v>
      </c>
      <c r="B13" s="2">
        <f t="shared" si="0"/>
        <v>3.0523384877690823E-2</v>
      </c>
      <c r="C13" s="2">
        <f t="shared" si="1"/>
        <v>6.5757165686262428E-2</v>
      </c>
      <c r="D13" s="2">
        <f t="shared" si="2"/>
        <v>0.17296100054038269</v>
      </c>
      <c r="E13" s="2">
        <f t="shared" si="3"/>
        <v>2.2369715782800604E-2</v>
      </c>
      <c r="F13" s="2">
        <f t="shared" si="4"/>
        <v>0.29161126688713657</v>
      </c>
      <c r="G13" s="8"/>
      <c r="H13" s="3">
        <v>40466.854121306373</v>
      </c>
      <c r="I13" s="3">
        <v>87178.589200355607</v>
      </c>
      <c r="J13" s="3">
        <v>229305.74723573599</v>
      </c>
      <c r="K13" s="3">
        <v>29657</v>
      </c>
      <c r="L13" s="3">
        <v>1325765.6149034477</v>
      </c>
    </row>
    <row r="14" spans="1:12" ht="12.75" customHeight="1">
      <c r="A14" s="109">
        <v>2004</v>
      </c>
      <c r="B14" s="2">
        <f t="shared" si="0"/>
        <v>2.7634837722865079E-2</v>
      </c>
      <c r="C14" s="2">
        <f t="shared" si="1"/>
        <v>6.2673404991959794E-2</v>
      </c>
      <c r="D14" s="2">
        <f t="shared" si="2"/>
        <v>0.16793442512072435</v>
      </c>
      <c r="E14" s="2">
        <f t="shared" si="3"/>
        <v>2.4038213273787849E-2</v>
      </c>
      <c r="F14" s="2">
        <f t="shared" si="4"/>
        <v>0.28228088110933708</v>
      </c>
      <c r="G14" s="8"/>
      <c r="H14" s="3">
        <v>40806.261585914333</v>
      </c>
      <c r="I14" s="3">
        <v>92545.047097049202</v>
      </c>
      <c r="J14" s="3">
        <v>247975.98413564882</v>
      </c>
      <c r="K14" s="3">
        <v>35495.4</v>
      </c>
      <c r="L14" s="3">
        <v>1476623.8902916086</v>
      </c>
    </row>
    <row r="15" spans="1:12">
      <c r="A15" s="109">
        <v>2005</v>
      </c>
      <c r="B15" s="2">
        <f t="shared" si="0"/>
        <v>2.3896230579709177E-2</v>
      </c>
      <c r="C15" s="2">
        <f t="shared" si="1"/>
        <v>6.5517563664980363E-2</v>
      </c>
      <c r="D15" s="2">
        <f t="shared" si="2"/>
        <v>0.16258306680667803</v>
      </c>
      <c r="E15" s="2">
        <f t="shared" si="3"/>
        <v>2.593801256046805E-2</v>
      </c>
      <c r="F15" s="2">
        <f t="shared" si="4"/>
        <v>0.27793487361183561</v>
      </c>
      <c r="G15" s="8"/>
      <c r="H15" s="3">
        <v>39172</v>
      </c>
      <c r="I15" s="3">
        <v>107399.95144103791</v>
      </c>
      <c r="J15" s="3">
        <v>266515</v>
      </c>
      <c r="K15" s="3">
        <v>42519</v>
      </c>
      <c r="L15" s="3">
        <v>1639254.3530803481</v>
      </c>
    </row>
    <row r="16" spans="1:12">
      <c r="A16" s="109">
        <v>2006</v>
      </c>
      <c r="B16" s="2">
        <f t="shared" si="0"/>
        <v>2.3314002970486903E-2</v>
      </c>
      <c r="C16" s="2">
        <f t="shared" si="1"/>
        <v>7.2220993247821261E-2</v>
      </c>
      <c r="D16" s="2">
        <f t="shared" si="2"/>
        <v>0.14666130002882999</v>
      </c>
      <c r="E16" s="2">
        <f t="shared" si="3"/>
        <v>2.6702823412985698E-2</v>
      </c>
      <c r="F16" s="2">
        <f t="shared" si="4"/>
        <v>0.26889911966012386</v>
      </c>
      <c r="G16" s="8"/>
      <c r="H16" s="3">
        <v>42883.8</v>
      </c>
      <c r="I16" s="3">
        <v>132843.36603034392</v>
      </c>
      <c r="J16" s="3">
        <v>269768.93955697166</v>
      </c>
      <c r="K16" s="3">
        <v>49117.199655820441</v>
      </c>
      <c r="L16" s="3">
        <v>1839400.9837901462</v>
      </c>
    </row>
    <row r="17" spans="1:12">
      <c r="A17" s="109">
        <v>2007</v>
      </c>
      <c r="B17" s="2">
        <f t="shared" si="0"/>
        <v>2.6433826862292557E-2</v>
      </c>
      <c r="C17" s="2">
        <f t="shared" si="1"/>
        <v>7.4743833348783081E-2</v>
      </c>
      <c r="D17" s="2">
        <f t="shared" si="2"/>
        <v>0.14363151702418253</v>
      </c>
      <c r="E17" s="2">
        <f t="shared" si="3"/>
        <v>3.1111955294915825E-2</v>
      </c>
      <c r="F17" s="2">
        <f t="shared" si="4"/>
        <v>0.27592113253017397</v>
      </c>
      <c r="G17" s="8"/>
      <c r="H17" s="3">
        <v>55762.183514533681</v>
      </c>
      <c r="I17" s="3">
        <v>157672.18925535068</v>
      </c>
      <c r="J17" s="3">
        <v>302990.82507037011</v>
      </c>
      <c r="K17" s="3">
        <v>65630.7</v>
      </c>
      <c r="L17" s="3">
        <v>2109500.9740749104</v>
      </c>
    </row>
    <row r="18" spans="1:12">
      <c r="A18" s="109">
        <v>2008</v>
      </c>
      <c r="B18" s="2">
        <f t="shared" si="0"/>
        <v>2.859484847660854E-2</v>
      </c>
      <c r="C18" s="2">
        <f t="shared" si="1"/>
        <v>8.3426734373798661E-2</v>
      </c>
      <c r="D18" s="2">
        <f t="shared" si="2"/>
        <v>0.14423296783301165</v>
      </c>
      <c r="E18" s="2">
        <f t="shared" si="3"/>
        <v>3.9236186033187098E-2</v>
      </c>
      <c r="F18" s="2">
        <f t="shared" si="4"/>
        <v>0.29549073671660597</v>
      </c>
      <c r="G18" s="8"/>
      <c r="H18" s="3">
        <v>67743</v>
      </c>
      <c r="I18" s="3">
        <v>197643.19686139989</v>
      </c>
      <c r="J18" s="3">
        <v>341697</v>
      </c>
      <c r="K18" s="3">
        <v>92953</v>
      </c>
      <c r="L18" s="3">
        <v>2369063.0868499214</v>
      </c>
    </row>
    <row r="19" spans="1:12">
      <c r="A19" s="109">
        <v>2009</v>
      </c>
      <c r="B19" s="2">
        <f t="shared" si="0"/>
        <v>2.713443691172528E-2</v>
      </c>
      <c r="C19" s="2">
        <f t="shared" si="1"/>
        <v>8.008379615138557E-2</v>
      </c>
      <c r="D19" s="2">
        <f t="shared" si="2"/>
        <v>0.13624474673585782</v>
      </c>
      <c r="E19" s="2">
        <f t="shared" si="3"/>
        <v>3.8184026378303183E-2</v>
      </c>
      <c r="F19" s="2">
        <f t="shared" si="4"/>
        <v>0.28164700617727184</v>
      </c>
      <c r="G19" s="8"/>
      <c r="H19" s="3">
        <v>68044.399999999994</v>
      </c>
      <c r="I19" s="3">
        <v>200824.28379004315</v>
      </c>
      <c r="J19" s="3">
        <v>341657.80093219364</v>
      </c>
      <c r="K19" s="3">
        <v>95753.2</v>
      </c>
      <c r="L19" s="3">
        <v>2507676.8764859382</v>
      </c>
    </row>
    <row r="20" spans="1:12">
      <c r="A20" s="111">
        <v>2010</v>
      </c>
      <c r="B20" s="2">
        <f t="shared" si="0"/>
        <v>2.3873729153764747E-2</v>
      </c>
      <c r="C20" s="2">
        <f t="shared" si="1"/>
        <v>8.3824251452136192E-2</v>
      </c>
      <c r="D20" s="2">
        <f t="shared" si="2"/>
        <v>0.13053065997987939</v>
      </c>
      <c r="E20" s="2">
        <f t="shared" si="3"/>
        <v>3.4735229358420272E-2</v>
      </c>
      <c r="F20" s="2">
        <f t="shared" si="4"/>
        <v>0.27296386994420063</v>
      </c>
      <c r="G20" s="8"/>
      <c r="H20" s="56">
        <v>65605.206842923799</v>
      </c>
      <c r="I20" s="56">
        <v>230349.74216013681</v>
      </c>
      <c r="J20" s="56">
        <v>358699.34236784</v>
      </c>
      <c r="K20" s="56">
        <v>95452.700000000041</v>
      </c>
      <c r="L20" s="110">
        <v>2748008.3408996137</v>
      </c>
    </row>
    <row r="21" spans="1:12">
      <c r="A21" s="111">
        <v>2011</v>
      </c>
      <c r="B21" s="2">
        <f t="shared" si="0"/>
        <v>2.2854725393040558E-2</v>
      </c>
      <c r="C21" s="2">
        <f t="shared" si="1"/>
        <v>8.6509537606613673E-2</v>
      </c>
      <c r="D21" s="2">
        <f t="shared" si="2"/>
        <v>0.11995165438481543</v>
      </c>
      <c r="E21" s="2">
        <f t="shared" si="3"/>
        <v>3.4340876664430267E-2</v>
      </c>
      <c r="F21" s="2">
        <f t="shared" si="4"/>
        <v>0.26365679404889991</v>
      </c>
      <c r="G21" s="8"/>
      <c r="H21" s="56">
        <v>69104.898248599973</v>
      </c>
      <c r="I21" s="56">
        <v>261575.34999999998</v>
      </c>
      <c r="J21" s="56">
        <v>362692.91047960008</v>
      </c>
      <c r="K21" s="56">
        <v>103835.10398185792</v>
      </c>
      <c r="L21" s="110">
        <v>3023659.0928212577</v>
      </c>
    </row>
    <row r="22" spans="1:12">
      <c r="A22" s="111">
        <v>2012</v>
      </c>
      <c r="B22" s="2">
        <f t="shared" si="0"/>
        <v>2.1694777356979257E-2</v>
      </c>
      <c r="C22" s="2">
        <f t="shared" si="1"/>
        <v>8.2162283920950568E-2</v>
      </c>
      <c r="D22" s="2">
        <f t="shared" si="2"/>
        <v>0.11717404922696599</v>
      </c>
      <c r="E22" s="2">
        <f t="shared" si="3"/>
        <v>3.4980180232473672E-2</v>
      </c>
      <c r="F22" s="2">
        <f t="shared" si="4"/>
        <v>0.2560112907373695</v>
      </c>
      <c r="G22" s="8"/>
      <c r="H22" s="56">
        <v>70591.591555555569</v>
      </c>
      <c r="I22" s="56">
        <v>267343.89998030895</v>
      </c>
      <c r="J22" s="56">
        <v>381266.99748221133</v>
      </c>
      <c r="K22" s="56">
        <v>113820.32435175552</v>
      </c>
      <c r="L22" s="110">
        <v>3253851.8554027062</v>
      </c>
    </row>
    <row r="23" spans="1:12" ht="12.75" customHeight="1">
      <c r="A23" s="111">
        <v>2013</v>
      </c>
      <c r="B23" s="2">
        <f t="shared" si="0"/>
        <v>2.0978659394487179E-2</v>
      </c>
      <c r="C23" s="2">
        <f t="shared" si="1"/>
        <v>8.1445577555115847E-2</v>
      </c>
      <c r="D23" s="2">
        <f t="shared" si="2"/>
        <v>0.1160152779894341</v>
      </c>
      <c r="E23" s="2">
        <f t="shared" si="3"/>
        <v>3.6331412189110616E-2</v>
      </c>
      <c r="F23" s="2">
        <f t="shared" si="4"/>
        <v>0.25477092712814775</v>
      </c>
      <c r="G23" s="8"/>
      <c r="H23" s="56">
        <v>74260.09056000007</v>
      </c>
      <c r="I23" s="56">
        <v>288300.40333958424</v>
      </c>
      <c r="J23" s="56">
        <v>410669.95215637609</v>
      </c>
      <c r="K23" s="56">
        <v>128605.64198134723</v>
      </c>
      <c r="L23" s="110">
        <v>3539791.9935491355</v>
      </c>
    </row>
    <row r="24" spans="1:12" ht="12.75" customHeight="1">
      <c r="A24" s="111">
        <v>2014</v>
      </c>
      <c r="B24" s="2">
        <f t="shared" si="0"/>
        <v>2.1776323004867676E-2</v>
      </c>
      <c r="C24" s="2">
        <f t="shared" si="1"/>
        <v>7.5312795110557024E-2</v>
      </c>
      <c r="D24" s="2">
        <f t="shared" si="2"/>
        <v>0.120382114343299</v>
      </c>
      <c r="E24" s="2">
        <f t="shared" si="3"/>
        <v>3.6905954523523452E-2</v>
      </c>
      <c r="F24" s="2">
        <f t="shared" si="4"/>
        <v>0.25437718698224715</v>
      </c>
      <c r="G24" s="8"/>
      <c r="H24" s="56">
        <v>82917.1944544</v>
      </c>
      <c r="I24" s="56">
        <v>286766.76386966498</v>
      </c>
      <c r="J24" s="56">
        <v>458376.15384396678</v>
      </c>
      <c r="K24" s="56">
        <v>140525.93760058586</v>
      </c>
      <c r="L24" s="110">
        <v>3807676.5501625533</v>
      </c>
    </row>
    <row r="25" spans="1:12" ht="12.75" customHeight="1">
      <c r="A25" s="111">
        <v>2015</v>
      </c>
      <c r="B25" s="2">
        <f t="shared" si="0"/>
        <v>2.0813181390762294E-2</v>
      </c>
      <c r="C25" s="2">
        <f t="shared" si="1"/>
        <v>7.0130586797033545E-2</v>
      </c>
      <c r="D25" s="2">
        <f t="shared" si="2"/>
        <v>0.11988157543793103</v>
      </c>
      <c r="E25" s="2">
        <f t="shared" si="3"/>
        <v>3.710921849983128E-2</v>
      </c>
      <c r="F25" s="2">
        <f t="shared" si="4"/>
        <v>0.24793456212555814</v>
      </c>
      <c r="G25" s="8"/>
      <c r="H25" s="56">
        <v>84288.394454399997</v>
      </c>
      <c r="I25" s="56">
        <v>284012.06198541657</v>
      </c>
      <c r="J25" s="56">
        <v>485491.63766054856</v>
      </c>
      <c r="K25" s="56">
        <v>150283.43760058569</v>
      </c>
      <c r="L25" s="110">
        <v>4049760.2395283254</v>
      </c>
    </row>
    <row r="26" spans="1:12" ht="12.75" customHeight="1">
      <c r="A26" s="111">
        <v>2016</v>
      </c>
      <c r="B26" s="2">
        <f t="shared" si="0"/>
        <v>2.1768175152921745E-2</v>
      </c>
      <c r="C26" s="2">
        <f t="shared" si="1"/>
        <v>7.0178301880138766E-2</v>
      </c>
      <c r="D26" s="2">
        <f t="shared" si="2"/>
        <v>0.11930818814275328</v>
      </c>
      <c r="E26" s="2">
        <f t="shared" si="3"/>
        <v>3.5583722117142343E-2</v>
      </c>
      <c r="F26" s="2">
        <f t="shared" si="4"/>
        <v>0.24683838729295612</v>
      </c>
      <c r="G26" s="8"/>
      <c r="H26" s="56">
        <v>94408.391000000003</v>
      </c>
      <c r="I26" s="56">
        <v>304362.7</v>
      </c>
      <c r="J26" s="56">
        <v>517438.60000000003</v>
      </c>
      <c r="K26" s="56">
        <v>154326.30099999998</v>
      </c>
      <c r="L26" s="110">
        <v>4336991.5179742761</v>
      </c>
    </row>
    <row r="27" spans="1:12" ht="12.75" customHeight="1">
      <c r="F27" s="8"/>
      <c r="G27" s="8"/>
      <c r="H27" s="8"/>
      <c r="I27" s="8"/>
      <c r="J27" s="8"/>
      <c r="K27" s="8"/>
    </row>
    <row r="28" spans="1:12" ht="12.75" customHeight="1">
      <c r="A28" s="109" t="s">
        <v>406</v>
      </c>
      <c r="B28" s="72"/>
      <c r="C28" s="72"/>
      <c r="D28" s="72"/>
      <c r="E28" s="72"/>
      <c r="F28" s="72"/>
      <c r="G28" s="72"/>
    </row>
    <row r="29" spans="1:12" ht="12.75" customHeight="1">
      <c r="B29" s="72"/>
      <c r="C29" s="72"/>
      <c r="D29" s="72"/>
      <c r="E29" s="72"/>
      <c r="F29" s="72"/>
      <c r="G29" s="72"/>
    </row>
    <row r="30" spans="1:12" ht="12.75" customHeight="1">
      <c r="B30" s="72"/>
      <c r="C30" s="72"/>
      <c r="D30" s="72"/>
      <c r="E30" s="72"/>
      <c r="F30" s="72"/>
      <c r="G30" s="72"/>
    </row>
    <row r="31" spans="1:12" ht="12.75" customHeight="1">
      <c r="B31" s="72"/>
      <c r="C31" s="72"/>
      <c r="D31" s="72"/>
      <c r="E31" s="72"/>
      <c r="F31" s="72"/>
      <c r="G31" s="72"/>
    </row>
    <row r="32" spans="1:12" ht="12.75" customHeight="1"/>
    <row r="33" spans="1:7" ht="12.75" customHeight="1">
      <c r="A33" s="109"/>
      <c r="B33" s="72"/>
      <c r="C33" s="72"/>
      <c r="D33" s="72"/>
      <c r="E33" s="72"/>
      <c r="F33" s="72"/>
      <c r="G33" s="72"/>
    </row>
    <row r="34" spans="1:7" ht="12.75" customHeight="1">
      <c r="B34" s="72"/>
      <c r="C34" s="72"/>
      <c r="D34" s="72"/>
      <c r="E34" s="72"/>
      <c r="F34" s="72"/>
      <c r="G34" s="72"/>
    </row>
    <row r="35" spans="1:7" ht="12.75" customHeight="1">
      <c r="B35" s="72"/>
      <c r="C35" s="72"/>
      <c r="D35" s="72"/>
      <c r="E35" s="72"/>
      <c r="F35" s="72"/>
      <c r="G35" s="72"/>
    </row>
    <row r="36" spans="1:7" ht="12.75" customHeight="1">
      <c r="B36" s="72"/>
      <c r="C36" s="72"/>
      <c r="D36" s="72"/>
      <c r="E36" s="72"/>
      <c r="F36" s="72"/>
      <c r="G36" s="72"/>
    </row>
    <row r="37" spans="1:7" ht="12.75" customHeight="1"/>
    <row r="38" spans="1:7" ht="12.75" customHeight="1">
      <c r="A38" s="109"/>
      <c r="B38" s="72"/>
      <c r="C38" s="72"/>
      <c r="D38" s="72"/>
      <c r="E38" s="72"/>
      <c r="F38" s="72"/>
      <c r="G38" s="72"/>
    </row>
    <row r="39" spans="1:7" ht="12.75" customHeight="1">
      <c r="B39" s="72"/>
      <c r="C39" s="72"/>
      <c r="D39" s="72"/>
      <c r="E39" s="72"/>
      <c r="F39" s="72"/>
      <c r="G39" s="72"/>
    </row>
    <row r="40" spans="1:7" ht="12.75" customHeight="1">
      <c r="B40" s="72"/>
      <c r="C40" s="72"/>
      <c r="D40" s="72"/>
      <c r="E40" s="72"/>
      <c r="F40" s="72"/>
      <c r="G40" s="72"/>
    </row>
    <row r="41" spans="1:7" ht="12.75" customHeight="1">
      <c r="B41" s="72"/>
      <c r="C41" s="72"/>
      <c r="D41" s="72"/>
      <c r="E41" s="72"/>
      <c r="F41" s="72"/>
      <c r="G41" s="72"/>
    </row>
    <row r="42" spans="1:7" ht="12.75" customHeight="1"/>
    <row r="43" spans="1:7" ht="12.75" customHeight="1">
      <c r="A43" s="109"/>
      <c r="B43" s="72"/>
      <c r="C43" s="72"/>
      <c r="D43" s="72"/>
      <c r="E43" s="72"/>
      <c r="F43" s="72"/>
      <c r="G43" s="72"/>
    </row>
    <row r="44" spans="1:7" ht="12.75" customHeight="1">
      <c r="B44" s="72"/>
      <c r="C44" s="72"/>
      <c r="D44" s="72"/>
      <c r="E44" s="72"/>
      <c r="F44" s="72"/>
      <c r="G44" s="72"/>
    </row>
    <row r="45" spans="1:7" ht="12.75" customHeight="1">
      <c r="B45" s="72"/>
      <c r="C45" s="72"/>
      <c r="D45" s="72"/>
      <c r="E45" s="72"/>
      <c r="F45" s="72"/>
      <c r="G45" s="72"/>
    </row>
    <row r="46" spans="1:7" ht="12.75" customHeight="1">
      <c r="B46" s="72"/>
      <c r="C46" s="72"/>
      <c r="D46" s="72"/>
      <c r="E46" s="72"/>
      <c r="F46" s="72"/>
      <c r="G46" s="72"/>
    </row>
    <row r="47" spans="1:7" ht="12.75" customHeight="1"/>
    <row r="48" spans="1:7" ht="12.75" customHeight="1">
      <c r="A48" s="109"/>
      <c r="B48" s="72"/>
      <c r="C48" s="72"/>
      <c r="D48" s="72"/>
      <c r="E48" s="72"/>
      <c r="F48" s="72"/>
      <c r="G48" s="72"/>
    </row>
    <row r="49" spans="1:7" ht="12.75" customHeight="1">
      <c r="B49" s="72"/>
      <c r="C49" s="72"/>
      <c r="D49" s="72"/>
      <c r="E49" s="72"/>
      <c r="F49" s="72"/>
      <c r="G49" s="72"/>
    </row>
    <row r="50" spans="1:7" ht="12.75" customHeight="1">
      <c r="B50" s="72"/>
      <c r="C50" s="72"/>
      <c r="D50" s="72"/>
      <c r="E50" s="72"/>
      <c r="F50" s="72"/>
      <c r="G50" s="72"/>
    </row>
    <row r="51" spans="1:7" ht="12.75" customHeight="1">
      <c r="B51" s="72"/>
      <c r="C51" s="72"/>
      <c r="D51" s="72"/>
      <c r="E51" s="72"/>
      <c r="F51" s="72"/>
      <c r="G51" s="72"/>
    </row>
    <row r="52" spans="1:7" ht="12.75" customHeight="1">
      <c r="B52" s="72"/>
      <c r="C52" s="72"/>
      <c r="D52" s="72"/>
      <c r="E52" s="72"/>
      <c r="F52" s="72"/>
      <c r="G52" s="72"/>
    </row>
    <row r="53" spans="1:7" ht="12.75" customHeight="1">
      <c r="A53" s="109"/>
      <c r="B53" s="72"/>
      <c r="C53" s="72"/>
      <c r="D53" s="72"/>
      <c r="E53" s="72"/>
      <c r="F53" s="72"/>
      <c r="G53" s="72"/>
    </row>
    <row r="54" spans="1:7" ht="12.75" customHeight="1">
      <c r="A54" s="109"/>
      <c r="B54" s="72"/>
      <c r="C54" s="72"/>
      <c r="D54" s="72"/>
      <c r="E54" s="72"/>
      <c r="F54" s="72"/>
      <c r="G54" s="72"/>
    </row>
    <row r="55" spans="1:7" ht="12.75" customHeight="1">
      <c r="A55" s="109"/>
      <c r="B55" s="72"/>
      <c r="C55" s="72"/>
      <c r="D55" s="72"/>
      <c r="E55" s="72"/>
      <c r="F55" s="72"/>
      <c r="G55" s="72"/>
    </row>
    <row r="56" spans="1:7" ht="12.75" customHeight="1">
      <c r="A56" s="109"/>
      <c r="B56" s="72"/>
      <c r="C56" s="72"/>
      <c r="D56" s="72"/>
      <c r="E56" s="72"/>
      <c r="F56" s="72"/>
      <c r="G56" s="72"/>
    </row>
    <row r="57" spans="1:7" ht="12.75" customHeight="1">
      <c r="A57" s="109"/>
      <c r="B57" s="72"/>
      <c r="C57" s="72"/>
      <c r="D57" s="72"/>
      <c r="E57" s="72"/>
      <c r="F57" s="72"/>
      <c r="G57" s="72"/>
    </row>
    <row r="58" spans="1:7" ht="12.75" customHeight="1">
      <c r="A58" s="109"/>
      <c r="B58" s="72"/>
      <c r="C58" s="72"/>
      <c r="D58" s="72"/>
      <c r="E58" s="72"/>
      <c r="F58" s="72"/>
      <c r="G58" s="72"/>
    </row>
    <row r="59" spans="1:7" ht="12.75" customHeight="1">
      <c r="A59" s="109"/>
      <c r="B59" s="72"/>
      <c r="C59" s="72"/>
      <c r="D59" s="72"/>
      <c r="E59" s="72"/>
      <c r="F59" s="72"/>
      <c r="G59" s="72"/>
    </row>
    <row r="60" spans="1:7" ht="12.75" customHeight="1">
      <c r="A60" s="109"/>
      <c r="B60" s="72"/>
      <c r="C60" s="72"/>
      <c r="D60" s="72"/>
      <c r="E60" s="72"/>
      <c r="F60" s="72"/>
      <c r="G60" s="72"/>
    </row>
    <row r="61" spans="1:7" ht="12.75" customHeight="1">
      <c r="A61" s="109"/>
      <c r="B61" s="72"/>
      <c r="C61" s="72"/>
      <c r="D61" s="72"/>
      <c r="E61" s="72"/>
      <c r="F61" s="72"/>
      <c r="G61" s="72"/>
    </row>
    <row r="62" spans="1:7" ht="12.75" customHeight="1">
      <c r="A62" s="109"/>
      <c r="B62" s="72"/>
      <c r="C62" s="72"/>
      <c r="D62" s="72"/>
      <c r="E62" s="72"/>
      <c r="F62" s="72"/>
      <c r="G62" s="72"/>
    </row>
    <row r="63" spans="1:7" ht="12.75" customHeight="1">
      <c r="A63" s="109"/>
      <c r="B63" s="72"/>
      <c r="C63" s="72"/>
      <c r="D63" s="72"/>
      <c r="E63" s="72"/>
      <c r="F63" s="72"/>
      <c r="G63" s="72"/>
    </row>
    <row r="64" spans="1:7" ht="12.75" customHeight="1">
      <c r="A64" s="109"/>
      <c r="B64" s="72"/>
      <c r="C64" s="72"/>
      <c r="D64" s="72"/>
      <c r="E64" s="72"/>
      <c r="F64" s="72"/>
      <c r="G64" s="72"/>
    </row>
    <row r="65" spans="1:7" ht="12.75" customHeight="1">
      <c r="A65" s="109"/>
      <c r="B65" s="72"/>
      <c r="C65" s="72"/>
      <c r="D65" s="72"/>
      <c r="E65" s="72"/>
      <c r="F65" s="72"/>
      <c r="G65" s="72"/>
    </row>
    <row r="66" spans="1:7" ht="12.75" customHeight="1">
      <c r="A66" s="109"/>
      <c r="B66" s="72"/>
      <c r="C66" s="72"/>
      <c r="D66" s="72"/>
      <c r="E66" s="72"/>
      <c r="F66" s="72"/>
      <c r="G66" s="72"/>
    </row>
    <row r="67" spans="1:7" ht="12.75" customHeight="1">
      <c r="A67" s="109"/>
      <c r="B67" s="72"/>
      <c r="C67" s="72"/>
      <c r="D67" s="72"/>
      <c r="E67" s="72"/>
      <c r="F67" s="72"/>
      <c r="G67" s="72"/>
    </row>
    <row r="68" spans="1:7" ht="12.75" customHeight="1">
      <c r="A68" s="109"/>
      <c r="B68" s="72"/>
      <c r="C68" s="72"/>
      <c r="D68" s="72"/>
      <c r="E68" s="72"/>
      <c r="F68" s="72"/>
      <c r="G68" s="72"/>
    </row>
    <row r="69" spans="1:7" ht="12.75" customHeight="1">
      <c r="A69" s="109"/>
      <c r="B69" s="72"/>
      <c r="C69" s="72"/>
      <c r="D69" s="72"/>
      <c r="E69" s="72"/>
      <c r="F69" s="72"/>
      <c r="G69" s="72"/>
    </row>
    <row r="70" spans="1:7" ht="12.75" customHeight="1">
      <c r="A70" s="109"/>
      <c r="B70" s="72"/>
      <c r="C70" s="72"/>
      <c r="D70" s="72"/>
      <c r="E70" s="72"/>
      <c r="F70" s="72"/>
      <c r="G70" s="72"/>
    </row>
    <row r="71" spans="1:7" ht="12.75" customHeight="1">
      <c r="A71" s="109"/>
      <c r="B71" s="72"/>
      <c r="C71" s="72"/>
      <c r="D71" s="72"/>
      <c r="E71" s="72"/>
      <c r="F71" s="72"/>
      <c r="G71" s="72"/>
    </row>
    <row r="72" spans="1:7" ht="12.75" customHeight="1">
      <c r="A72" s="109"/>
      <c r="B72" s="72"/>
      <c r="C72" s="72"/>
      <c r="D72" s="72"/>
      <c r="E72" s="72"/>
      <c r="F72" s="72"/>
      <c r="G72" s="72"/>
    </row>
    <row r="73" spans="1:7" ht="12.75" customHeight="1">
      <c r="A73" s="109"/>
      <c r="B73" s="72"/>
      <c r="C73" s="72"/>
      <c r="D73" s="72"/>
      <c r="E73" s="72"/>
      <c r="F73" s="72"/>
      <c r="G73" s="72"/>
    </row>
    <row r="74" spans="1:7" ht="12.75" customHeight="1">
      <c r="A74" s="109"/>
      <c r="B74" s="72"/>
      <c r="C74" s="72"/>
      <c r="D74" s="72"/>
      <c r="E74" s="72"/>
      <c r="F74" s="72"/>
      <c r="G74" s="72"/>
    </row>
    <row r="75" spans="1:7" ht="12.75" customHeight="1">
      <c r="A75" s="109"/>
      <c r="B75" s="72"/>
      <c r="C75" s="72"/>
      <c r="D75" s="72"/>
      <c r="E75" s="72"/>
      <c r="F75" s="72"/>
      <c r="G75" s="72"/>
    </row>
    <row r="76" spans="1:7" ht="12.75" customHeight="1">
      <c r="A76" s="109"/>
      <c r="B76" s="72"/>
      <c r="C76" s="72"/>
      <c r="D76" s="72"/>
      <c r="E76" s="72"/>
      <c r="F76" s="72"/>
      <c r="G76" s="72"/>
    </row>
    <row r="77" spans="1:7" ht="12.75" customHeight="1">
      <c r="A77" s="109"/>
      <c r="B77" s="72"/>
      <c r="C77" s="72"/>
      <c r="D77" s="72"/>
      <c r="E77" s="72"/>
      <c r="F77" s="72"/>
      <c r="G77" s="72"/>
    </row>
    <row r="78" spans="1:7" ht="12.75" customHeight="1">
      <c r="A78" s="109"/>
      <c r="B78" s="72"/>
      <c r="C78" s="72"/>
      <c r="D78" s="72"/>
      <c r="E78" s="72"/>
      <c r="F78" s="72"/>
      <c r="G78" s="72"/>
    </row>
    <row r="79" spans="1:7" ht="12.75" customHeight="1">
      <c r="A79" s="109"/>
      <c r="B79" s="72"/>
      <c r="C79" s="72"/>
      <c r="D79" s="72"/>
      <c r="E79" s="72"/>
      <c r="F79" s="72"/>
      <c r="G79" s="72"/>
    </row>
    <row r="80" spans="1:7" ht="12.75" customHeight="1">
      <c r="A80" s="109"/>
      <c r="B80" s="72"/>
      <c r="C80" s="72"/>
      <c r="D80" s="72"/>
      <c r="E80" s="72"/>
      <c r="F80" s="72"/>
      <c r="G80" s="72"/>
    </row>
    <row r="81" spans="1:7" ht="12.75" customHeight="1">
      <c r="A81" s="109"/>
      <c r="B81" s="72"/>
      <c r="C81" s="72"/>
      <c r="D81" s="72"/>
      <c r="E81" s="72"/>
      <c r="F81" s="72"/>
      <c r="G81" s="72"/>
    </row>
    <row r="82" spans="1:7" ht="12.75" customHeight="1">
      <c r="A82" s="109"/>
    </row>
    <row r="83" spans="1:7">
      <c r="A83" s="109"/>
      <c r="B83" s="72"/>
      <c r="C83" s="72"/>
      <c r="D83" s="72"/>
      <c r="E83" s="72"/>
      <c r="F83" s="72"/>
      <c r="G83" s="72"/>
    </row>
    <row r="84" spans="1:7">
      <c r="A84" s="109"/>
      <c r="B84" s="72"/>
      <c r="C84" s="72"/>
      <c r="D84" s="72"/>
      <c r="E84" s="72"/>
      <c r="F84" s="72"/>
      <c r="G84" s="72"/>
    </row>
    <row r="85" spans="1:7">
      <c r="B85" s="72"/>
      <c r="C85" s="72"/>
      <c r="D85" s="72"/>
      <c r="E85" s="72"/>
      <c r="F85" s="72"/>
      <c r="G85" s="72"/>
    </row>
    <row r="86" spans="1:7">
      <c r="B86" s="72"/>
      <c r="C86" s="72"/>
      <c r="D86" s="72"/>
      <c r="E86" s="72"/>
      <c r="F86" s="72"/>
      <c r="G86" s="72"/>
    </row>
    <row r="87" spans="1:7">
      <c r="B87" s="72"/>
      <c r="C87" s="72"/>
      <c r="D87" s="72"/>
      <c r="E87" s="72"/>
      <c r="F87" s="72"/>
      <c r="G87" s="72"/>
    </row>
    <row r="88" spans="1:7">
      <c r="A88" s="109"/>
      <c r="B88" s="72"/>
      <c r="C88" s="72"/>
      <c r="D88" s="72"/>
      <c r="E88" s="72"/>
      <c r="F88" s="72"/>
      <c r="G88" s="72"/>
    </row>
    <row r="89" spans="1:7">
      <c r="A89" s="109"/>
      <c r="B89" s="72"/>
      <c r="C89" s="72"/>
      <c r="D89" s="72"/>
      <c r="E89" s="72"/>
      <c r="F89" s="72"/>
      <c r="G89" s="72"/>
    </row>
    <row r="90" spans="1:7">
      <c r="A90" s="109"/>
      <c r="B90" s="72"/>
      <c r="C90" s="72"/>
      <c r="D90" s="72"/>
      <c r="E90" s="72"/>
      <c r="F90" s="72"/>
      <c r="G90" s="72"/>
    </row>
    <row r="91" spans="1:7">
      <c r="B91" s="72"/>
      <c r="C91" s="72"/>
      <c r="D91" s="72"/>
      <c r="E91" s="72"/>
      <c r="F91" s="72"/>
      <c r="G91" s="72"/>
    </row>
    <row r="92" spans="1:7">
      <c r="B92" s="72"/>
      <c r="C92" s="72"/>
      <c r="D92" s="72"/>
      <c r="E92" s="72"/>
      <c r="F92" s="72"/>
      <c r="G92" s="72"/>
    </row>
    <row r="93" spans="1:7">
      <c r="A93" s="109"/>
      <c r="B93" s="72"/>
      <c r="C93" s="72"/>
      <c r="D93" s="72"/>
      <c r="E93" s="72"/>
      <c r="F93" s="72"/>
      <c r="G93" s="72"/>
    </row>
    <row r="94" spans="1:7">
      <c r="A94" s="109"/>
      <c r="B94" s="72"/>
      <c r="C94" s="72"/>
      <c r="D94" s="72"/>
      <c r="E94" s="72"/>
      <c r="F94" s="72"/>
      <c r="G94" s="72"/>
    </row>
    <row r="95" spans="1:7">
      <c r="A95" s="109"/>
      <c r="B95" s="72"/>
      <c r="C95" s="72"/>
      <c r="D95" s="72"/>
      <c r="E95" s="72"/>
      <c r="F95" s="72"/>
      <c r="G95" s="72"/>
    </row>
    <row r="96" spans="1:7">
      <c r="B96" s="72"/>
      <c r="C96" s="72"/>
      <c r="D96" s="72"/>
      <c r="E96" s="72"/>
      <c r="F96" s="72"/>
      <c r="G96" s="72"/>
    </row>
    <row r="97" spans="1:7">
      <c r="B97" s="72"/>
      <c r="C97" s="72"/>
      <c r="D97" s="72"/>
      <c r="E97" s="72"/>
      <c r="F97" s="72"/>
      <c r="G97" s="72"/>
    </row>
    <row r="98" spans="1:7">
      <c r="A98" s="109"/>
      <c r="B98" s="72"/>
      <c r="C98" s="72"/>
      <c r="D98" s="72"/>
      <c r="E98" s="72"/>
      <c r="F98" s="72"/>
      <c r="G98" s="72"/>
    </row>
    <row r="99" spans="1:7">
      <c r="B99" s="72"/>
      <c r="C99" s="72"/>
      <c r="D99" s="72"/>
      <c r="E99" s="72"/>
      <c r="F99" s="72"/>
      <c r="G99" s="72"/>
    </row>
    <row r="100" spans="1:7">
      <c r="B100" s="72"/>
      <c r="C100" s="72"/>
      <c r="D100" s="72"/>
      <c r="E100" s="72"/>
      <c r="F100" s="72"/>
      <c r="G100" s="72"/>
    </row>
    <row r="101" spans="1:7">
      <c r="B101" s="72"/>
      <c r="C101" s="72"/>
      <c r="D101" s="72"/>
      <c r="E101" s="72"/>
      <c r="F101" s="72"/>
      <c r="G101" s="72"/>
    </row>
    <row r="103" spans="1:7">
      <c r="A103" s="109"/>
      <c r="B103" s="72"/>
      <c r="C103" s="72"/>
      <c r="D103" s="72"/>
      <c r="E103" s="72"/>
      <c r="F103" s="72"/>
      <c r="G103" s="72"/>
    </row>
    <row r="104" spans="1:7">
      <c r="B104" s="72"/>
      <c r="C104" s="72"/>
      <c r="D104" s="72"/>
      <c r="E104" s="72"/>
      <c r="F104" s="72"/>
      <c r="G104" s="72"/>
    </row>
    <row r="105" spans="1:7">
      <c r="B105" s="72"/>
      <c r="C105" s="72"/>
      <c r="D105" s="72"/>
      <c r="E105" s="72"/>
      <c r="F105" s="72"/>
      <c r="G105" s="72"/>
    </row>
    <row r="106" spans="1:7">
      <c r="B106" s="72"/>
      <c r="C106" s="72"/>
      <c r="D106" s="72"/>
      <c r="E106" s="72"/>
      <c r="F106" s="72"/>
      <c r="G106" s="72"/>
    </row>
    <row r="108" spans="1:7">
      <c r="A108" s="109"/>
      <c r="B108" s="72"/>
      <c r="C108" s="72"/>
      <c r="D108" s="72"/>
      <c r="E108" s="72"/>
      <c r="F108" s="72"/>
      <c r="G108" s="72"/>
    </row>
    <row r="109" spans="1:7">
      <c r="B109" s="72"/>
      <c r="C109" s="72"/>
      <c r="D109" s="72"/>
      <c r="E109" s="72"/>
      <c r="F109" s="72"/>
      <c r="G109" s="72"/>
    </row>
    <row r="110" spans="1:7">
      <c r="B110" s="72"/>
      <c r="C110" s="72"/>
      <c r="D110" s="72"/>
      <c r="E110" s="72"/>
      <c r="F110" s="72"/>
      <c r="G110" s="72"/>
    </row>
    <row r="111" spans="1:7">
      <c r="B111" s="72"/>
      <c r="C111" s="72"/>
      <c r="D111" s="72"/>
      <c r="E111" s="72"/>
      <c r="F111" s="72"/>
      <c r="G111" s="72"/>
    </row>
    <row r="113" spans="1:7">
      <c r="A113" s="109"/>
      <c r="B113" s="72"/>
      <c r="C113" s="72"/>
      <c r="D113" s="72"/>
      <c r="E113" s="72"/>
      <c r="F113" s="72"/>
      <c r="G113" s="72"/>
    </row>
    <row r="114" spans="1:7">
      <c r="B114" s="72"/>
      <c r="C114" s="72"/>
      <c r="D114" s="72"/>
      <c r="E114" s="72"/>
      <c r="F114" s="72"/>
      <c r="G114" s="72"/>
    </row>
    <row r="115" spans="1:7">
      <c r="B115" s="72"/>
      <c r="C115" s="72"/>
      <c r="D115" s="72"/>
      <c r="E115" s="72"/>
      <c r="F115" s="72"/>
      <c r="G115" s="72"/>
    </row>
    <row r="116" spans="1:7">
      <c r="B116" s="72"/>
      <c r="C116" s="72"/>
      <c r="D116" s="72"/>
      <c r="E116" s="72"/>
      <c r="F116" s="72"/>
      <c r="G116" s="72"/>
    </row>
    <row r="117" spans="1:7">
      <c r="B117" s="72"/>
      <c r="C117" s="72"/>
      <c r="D117" s="72"/>
      <c r="E117" s="72"/>
      <c r="F117" s="72"/>
      <c r="G117" s="72"/>
    </row>
    <row r="118" spans="1:7">
      <c r="A118" s="109"/>
      <c r="B118" s="72"/>
      <c r="C118" s="72"/>
      <c r="D118" s="72"/>
      <c r="E118" s="72"/>
      <c r="F118" s="72"/>
      <c r="G118" s="72"/>
    </row>
    <row r="119" spans="1:7">
      <c r="B119" s="72"/>
      <c r="C119" s="72"/>
      <c r="D119" s="72"/>
      <c r="E119" s="72"/>
      <c r="F119" s="72"/>
      <c r="G119" s="72"/>
    </row>
    <row r="120" spans="1:7">
      <c r="B120" s="72"/>
      <c r="C120" s="72"/>
      <c r="D120" s="72"/>
      <c r="E120" s="72"/>
      <c r="F120" s="72"/>
      <c r="G120" s="72"/>
    </row>
    <row r="121" spans="1:7">
      <c r="B121" s="72"/>
      <c r="C121" s="72"/>
      <c r="D121" s="72"/>
      <c r="E121" s="72"/>
      <c r="F121" s="72"/>
      <c r="G121" s="72"/>
    </row>
    <row r="122" spans="1:7">
      <c r="B122" s="72"/>
      <c r="C122" s="72"/>
      <c r="D122" s="72"/>
      <c r="E122" s="72"/>
      <c r="F122" s="72"/>
      <c r="G122" s="72"/>
    </row>
    <row r="123" spans="1:7">
      <c r="A123" s="109"/>
      <c r="B123" s="72"/>
      <c r="C123" s="72"/>
      <c r="D123" s="72"/>
      <c r="E123" s="72"/>
      <c r="F123" s="72"/>
      <c r="G123" s="72"/>
    </row>
    <row r="124" spans="1:7">
      <c r="B124" s="72"/>
      <c r="C124" s="72"/>
      <c r="D124" s="72"/>
      <c r="E124" s="72"/>
      <c r="F124" s="72"/>
      <c r="G124" s="72"/>
    </row>
    <row r="125" spans="1:7">
      <c r="B125" s="72"/>
      <c r="C125" s="72"/>
      <c r="D125" s="72"/>
      <c r="E125" s="72"/>
      <c r="F125" s="72"/>
      <c r="G125" s="72"/>
    </row>
    <row r="126" spans="1:7">
      <c r="B126" s="72"/>
      <c r="C126" s="72"/>
      <c r="D126" s="72"/>
      <c r="E126" s="72"/>
      <c r="F126" s="72"/>
      <c r="G126" s="72"/>
    </row>
    <row r="127" spans="1:7">
      <c r="B127" s="72"/>
      <c r="C127" s="72"/>
      <c r="D127" s="72"/>
      <c r="E127" s="72"/>
      <c r="F127" s="72"/>
      <c r="G127" s="72"/>
    </row>
    <row r="128" spans="1:7">
      <c r="A128" s="109"/>
      <c r="B128" s="72"/>
      <c r="C128" s="72"/>
      <c r="D128" s="72"/>
      <c r="E128" s="72"/>
      <c r="F128" s="72"/>
      <c r="G128" s="72"/>
    </row>
    <row r="129" spans="1:7">
      <c r="A129" s="109"/>
    </row>
    <row r="130" spans="1:7">
      <c r="A130" s="109"/>
    </row>
    <row r="131" spans="1:7">
      <c r="A131" s="109"/>
      <c r="B131" s="72"/>
      <c r="C131" s="72"/>
      <c r="D131" s="72"/>
      <c r="E131" s="72"/>
      <c r="F131" s="72"/>
      <c r="G131" s="72"/>
    </row>
    <row r="132" spans="1:7">
      <c r="A132" s="109"/>
      <c r="B132" s="72"/>
      <c r="C132" s="72"/>
      <c r="D132" s="72"/>
      <c r="E132" s="72"/>
      <c r="F132" s="72"/>
      <c r="G132" s="72"/>
    </row>
    <row r="133" spans="1:7">
      <c r="A133" s="109"/>
      <c r="B133" s="72"/>
      <c r="C133" s="72"/>
      <c r="D133" s="72"/>
      <c r="E133" s="72"/>
      <c r="F133" s="72"/>
      <c r="G133" s="72"/>
    </row>
    <row r="134" spans="1:7">
      <c r="A134" s="109"/>
    </row>
    <row r="135" spans="1:7">
      <c r="A135" s="10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9"/>
  <sheetViews>
    <sheetView tabSelected="1" zoomScale="53" zoomScaleNormal="53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G31" sqref="G31"/>
    </sheetView>
  </sheetViews>
  <sheetFormatPr defaultRowHeight="15"/>
  <cols>
    <col min="1" max="1" width="17.7109375" style="20" customWidth="1"/>
    <col min="2" max="6" width="13.28515625" style="20" customWidth="1"/>
    <col min="7" max="7" width="14.85546875" style="3" bestFit="1" customWidth="1"/>
    <col min="8" max="12" width="12.5703125" style="21" customWidth="1"/>
    <col min="13" max="13" width="12.140625" style="23" customWidth="1"/>
    <col min="14" max="17" width="13" style="21" customWidth="1"/>
    <col min="18" max="18" width="14.85546875" style="23" bestFit="1" customWidth="1"/>
    <col min="19" max="19" width="14.85546875" style="21" customWidth="1"/>
    <col min="20" max="22" width="14.85546875" style="21" bestFit="1" customWidth="1"/>
    <col min="23" max="23" width="14.85546875" style="21" customWidth="1"/>
    <col min="24" max="26" width="14.85546875" style="21" bestFit="1" customWidth="1"/>
    <col min="27" max="27" width="14.85546875" style="21" customWidth="1"/>
    <col min="28" max="30" width="14.85546875" style="21" bestFit="1" customWidth="1"/>
    <col min="31" max="31" width="14.85546875" style="21" customWidth="1"/>
    <col min="32" max="34" width="14.85546875" style="21" bestFit="1" customWidth="1"/>
    <col min="35" max="35" width="14.85546875" style="21" customWidth="1"/>
    <col min="36" max="38" width="14.85546875" style="21" bestFit="1" customWidth="1"/>
    <col min="39" max="39" width="14.85546875" style="21" customWidth="1"/>
    <col min="40" max="42" width="14.85546875" style="21" bestFit="1" customWidth="1"/>
    <col min="43" max="43" width="14.85546875" style="21" customWidth="1"/>
    <col min="44" max="44" width="14.85546875" style="24" bestFit="1" customWidth="1"/>
    <col min="45" max="46" width="14.85546875" style="21" bestFit="1" customWidth="1"/>
    <col min="47" max="47" width="14.85546875" style="21" customWidth="1"/>
    <col min="48" max="49" width="14.85546875" style="21" bestFit="1" customWidth="1"/>
    <col min="50" max="50" width="14.85546875" style="24" bestFit="1" customWidth="1"/>
    <col min="51" max="51" width="14.85546875" style="21" customWidth="1"/>
    <col min="52" max="54" width="14.85546875" style="21" bestFit="1" customWidth="1"/>
    <col min="55" max="55" width="14.85546875" style="21" customWidth="1"/>
    <col min="56" max="58" width="14.85546875" style="21" bestFit="1" customWidth="1"/>
    <col min="59" max="59" width="14.85546875" style="21" customWidth="1"/>
    <col min="60" max="62" width="14.85546875" style="21" bestFit="1" customWidth="1"/>
    <col min="63" max="63" width="14.85546875" style="21" customWidth="1"/>
    <col min="64" max="66" width="14.85546875" style="21" bestFit="1" customWidth="1"/>
    <col min="67" max="67" width="14.85546875" style="21" customWidth="1"/>
    <col min="68" max="70" width="14.85546875" style="21" bestFit="1" customWidth="1"/>
    <col min="71" max="71" width="14.85546875" style="21" customWidth="1"/>
    <col min="72" max="74" width="14.85546875" style="21" bestFit="1" customWidth="1"/>
    <col min="75" max="75" width="14.85546875" style="21" customWidth="1"/>
    <col min="76" max="78" width="14.85546875" style="21" bestFit="1" customWidth="1"/>
    <col min="79" max="79" width="14.85546875" style="21" customWidth="1"/>
    <col min="80" max="16384" width="9.140625" style="21"/>
  </cols>
  <sheetData>
    <row r="1" spans="1:79" ht="26.25">
      <c r="A1" s="1" t="s">
        <v>88</v>
      </c>
      <c r="M1" s="22"/>
    </row>
    <row r="2" spans="1:79">
      <c r="M2" s="22"/>
    </row>
    <row r="3" spans="1:79">
      <c r="A3" s="21"/>
      <c r="B3" s="3"/>
      <c r="C3" s="3"/>
      <c r="D3" s="3"/>
      <c r="E3" s="3"/>
      <c r="F3" s="3"/>
      <c r="H3" s="3"/>
      <c r="I3" s="3"/>
      <c r="J3" s="3"/>
      <c r="K3" s="3"/>
      <c r="L3" s="3"/>
      <c r="M3" s="3"/>
      <c r="N3" s="3"/>
      <c r="O3" s="3"/>
      <c r="P3" s="3"/>
      <c r="Q3" s="3"/>
      <c r="R3" s="25"/>
      <c r="AR3" s="21"/>
      <c r="AX3" s="21"/>
      <c r="BA3" s="24"/>
      <c r="BF3" s="24"/>
    </row>
    <row r="4" spans="1:79">
      <c r="B4" s="3" t="s">
        <v>80</v>
      </c>
      <c r="C4" s="3" t="s">
        <v>81</v>
      </c>
      <c r="D4" s="3" t="s">
        <v>82</v>
      </c>
      <c r="E4" s="4" t="s">
        <v>73</v>
      </c>
      <c r="F4" s="4" t="s">
        <v>83</v>
      </c>
      <c r="H4" s="3"/>
      <c r="I4" s="3"/>
      <c r="J4" s="3"/>
      <c r="K4" s="4"/>
      <c r="L4" s="4"/>
      <c r="M4" s="3"/>
      <c r="N4" s="3"/>
      <c r="O4" s="3"/>
      <c r="P4" s="4"/>
      <c r="Q4" s="4"/>
      <c r="AR4" s="21"/>
      <c r="AX4" s="21"/>
      <c r="BA4" s="24"/>
      <c r="BF4" s="24"/>
    </row>
    <row r="5" spans="1:79">
      <c r="A5" s="20" t="s">
        <v>6</v>
      </c>
      <c r="B5" s="26">
        <v>122.7702814159292</v>
      </c>
      <c r="C5" s="26">
        <v>135.95039115044247</v>
      </c>
      <c r="D5" s="26">
        <v>140.34376106194691</v>
      </c>
      <c r="E5" s="26">
        <v>137.90299999999999</v>
      </c>
      <c r="F5" s="26">
        <v>135.46223893805308</v>
      </c>
      <c r="M5" s="27"/>
      <c r="N5" s="27"/>
      <c r="O5" s="27"/>
      <c r="P5" s="27"/>
      <c r="Q5" s="27"/>
      <c r="R5" s="28"/>
      <c r="S5" s="29"/>
      <c r="T5" s="29"/>
      <c r="U5" s="29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1"/>
      <c r="BB5" s="30"/>
      <c r="BC5" s="30"/>
      <c r="BD5" s="30"/>
      <c r="BE5" s="30"/>
      <c r="BF5" s="31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</row>
    <row r="6" spans="1:79">
      <c r="A6" s="20" t="s">
        <v>91</v>
      </c>
      <c r="B6" s="26">
        <v>77.763135922330093</v>
      </c>
      <c r="C6" s="26">
        <v>80.842864077669901</v>
      </c>
      <c r="D6" s="26">
        <v>87.772252427184455</v>
      </c>
      <c r="E6" s="26">
        <v>79.302999999999997</v>
      </c>
      <c r="F6" s="26">
        <v>81.612796116504853</v>
      </c>
      <c r="M6" s="32"/>
      <c r="N6" s="30"/>
      <c r="O6" s="30"/>
      <c r="P6" s="30"/>
      <c r="Q6" s="30"/>
      <c r="R6" s="28"/>
      <c r="S6" s="29"/>
      <c r="T6" s="29"/>
      <c r="U6" s="29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1"/>
      <c r="BB6" s="30"/>
      <c r="BC6" s="30"/>
      <c r="BD6" s="30"/>
      <c r="BE6" s="30"/>
      <c r="BF6" s="31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79">
      <c r="A7" s="20" t="s">
        <v>435</v>
      </c>
      <c r="B7" s="26">
        <v>74.263302752293583</v>
      </c>
      <c r="C7" s="26">
        <v>79.461733944954133</v>
      </c>
      <c r="D7" s="26">
        <v>77.97646788990825</v>
      </c>
      <c r="E7" s="26">
        <v>80.947000000000003</v>
      </c>
      <c r="F7" s="26">
        <v>77.97646788990825</v>
      </c>
      <c r="M7" s="33"/>
      <c r="N7" s="30"/>
      <c r="O7" s="30"/>
      <c r="P7" s="30"/>
      <c r="Q7" s="30"/>
      <c r="R7" s="28"/>
      <c r="S7" s="29"/>
      <c r="T7" s="29"/>
      <c r="U7" s="29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1"/>
      <c r="BB7" s="30"/>
      <c r="BC7" s="30"/>
      <c r="BD7" s="30"/>
      <c r="BE7" s="30"/>
      <c r="BF7" s="31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</row>
    <row r="8" spans="1:79">
      <c r="A8" s="20" t="s">
        <v>8</v>
      </c>
      <c r="B8" s="26">
        <v>57.615647755544295</v>
      </c>
      <c r="C8" s="26">
        <v>65.583836206896549</v>
      </c>
      <c r="D8" s="26">
        <v>65.583836206896549</v>
      </c>
      <c r="E8" s="26">
        <v>67.325000000000003</v>
      </c>
      <c r="F8" s="26">
        <v>66.744612068965523</v>
      </c>
      <c r="M8" s="34"/>
      <c r="N8" s="27"/>
      <c r="O8" s="27"/>
      <c r="P8" s="27"/>
      <c r="Q8" s="27"/>
      <c r="R8" s="28"/>
      <c r="S8" s="29"/>
      <c r="T8" s="29"/>
      <c r="U8" s="29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1"/>
      <c r="BB8" s="30"/>
      <c r="BC8" s="30"/>
      <c r="BD8" s="30"/>
      <c r="BE8" s="30"/>
      <c r="BF8" s="31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</row>
    <row r="9" spans="1:79">
      <c r="A9" s="20" t="s">
        <v>7</v>
      </c>
      <c r="B9" s="26">
        <v>45.69527272727273</v>
      </c>
      <c r="C9" s="26">
        <v>61.073489510489502</v>
      </c>
      <c r="D9" s="26">
        <v>62.831000000000003</v>
      </c>
      <c r="E9" s="26">
        <v>62.831000000000003</v>
      </c>
      <c r="F9" s="26">
        <v>62.831000000000003</v>
      </c>
      <c r="M9" s="27"/>
      <c r="N9" s="27"/>
      <c r="O9" s="27"/>
      <c r="P9" s="27"/>
      <c r="Q9" s="27"/>
      <c r="R9" s="28"/>
      <c r="S9" s="29"/>
      <c r="T9" s="29"/>
      <c r="U9" s="29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1"/>
      <c r="BB9" s="30"/>
      <c r="BC9" s="30"/>
      <c r="BD9" s="30"/>
      <c r="BE9" s="30"/>
      <c r="BF9" s="31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</row>
    <row r="10" spans="1:79">
      <c r="A10" s="20" t="s">
        <v>90</v>
      </c>
      <c r="B10" s="26">
        <v>31.13775</v>
      </c>
      <c r="C10" s="26">
        <v>34.950535714285714</v>
      </c>
      <c r="D10" s="26">
        <v>35.268267857142853</v>
      </c>
      <c r="E10" s="26">
        <v>35.585999999999999</v>
      </c>
      <c r="F10" s="26">
        <v>34.950535714285714</v>
      </c>
      <c r="M10" s="33"/>
      <c r="N10" s="30"/>
      <c r="O10" s="30"/>
      <c r="P10" s="30"/>
      <c r="Q10" s="30"/>
      <c r="R10" s="28"/>
      <c r="S10" s="29"/>
      <c r="T10" s="29"/>
      <c r="U10" s="29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1"/>
      <c r="BB10" s="30"/>
      <c r="BC10" s="30"/>
      <c r="BD10" s="30"/>
      <c r="BE10" s="30"/>
      <c r="BF10" s="31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</row>
    <row r="11" spans="1:79">
      <c r="A11" s="20" t="s">
        <v>434</v>
      </c>
      <c r="B11" s="26">
        <v>26.670187500000001</v>
      </c>
      <c r="C11" s="26">
        <v>26.400791666666663</v>
      </c>
      <c r="D11" s="26">
        <v>26.131395833333336</v>
      </c>
      <c r="E11" s="26">
        <v>25.861999999999998</v>
      </c>
      <c r="F11" s="26">
        <v>25.592604166666668</v>
      </c>
      <c r="M11" s="32"/>
      <c r="N11" s="30"/>
      <c r="O11" s="30"/>
      <c r="P11" s="30"/>
      <c r="Q11" s="30"/>
      <c r="R11" s="28"/>
      <c r="S11" s="29"/>
      <c r="T11" s="29"/>
      <c r="U11" s="29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0"/>
      <c r="BC11" s="30"/>
      <c r="BD11" s="30"/>
      <c r="BE11" s="30"/>
      <c r="BF11" s="31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</row>
    <row r="12" spans="1:79">
      <c r="A12" s="20" t="s">
        <v>433</v>
      </c>
      <c r="B12" s="26">
        <v>15.904488372093024</v>
      </c>
      <c r="C12" s="26">
        <v>14.768453488372096</v>
      </c>
      <c r="D12" s="26">
        <v>12.983255813953489</v>
      </c>
      <c r="E12" s="26">
        <v>13.957000000000001</v>
      </c>
      <c r="F12" s="26">
        <v>13.837986821705426</v>
      </c>
      <c r="M12" s="33"/>
      <c r="N12" s="30"/>
      <c r="O12" s="30"/>
      <c r="P12" s="30"/>
      <c r="Q12" s="30"/>
      <c r="R12" s="28"/>
      <c r="S12" s="29"/>
      <c r="T12" s="29"/>
      <c r="U12" s="29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1"/>
      <c r="BB12" s="30"/>
      <c r="BC12" s="30"/>
      <c r="BD12" s="30"/>
      <c r="BE12" s="30"/>
      <c r="BF12" s="31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>
      <c r="A13" s="20" t="s">
        <v>432</v>
      </c>
      <c r="B13" s="26">
        <v>15.342000000000001</v>
      </c>
      <c r="C13" s="26">
        <v>14.931053571428571</v>
      </c>
      <c r="D13" s="26">
        <v>14.79407142857143</v>
      </c>
      <c r="E13" s="26">
        <v>15.342000000000001</v>
      </c>
      <c r="F13" s="26">
        <v>14.246142857142857</v>
      </c>
      <c r="M13" s="34"/>
      <c r="N13" s="27"/>
      <c r="O13" s="27"/>
      <c r="P13" s="27"/>
      <c r="Q13" s="27"/>
      <c r="R13" s="28"/>
      <c r="S13" s="29"/>
      <c r="T13" s="29"/>
      <c r="U13" s="2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1"/>
      <c r="BB13" s="30"/>
      <c r="BC13" s="30"/>
      <c r="BD13" s="30"/>
      <c r="BE13" s="30"/>
      <c r="BF13" s="31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>
      <c r="A14" s="20" t="s">
        <v>10</v>
      </c>
      <c r="B14" s="26">
        <v>15.062122605363987</v>
      </c>
      <c r="C14" s="26">
        <v>15.44305120167189</v>
      </c>
      <c r="D14" s="26">
        <v>14.825329153605015</v>
      </c>
      <c r="E14" s="26">
        <v>14.779</v>
      </c>
      <c r="F14" s="26">
        <v>14.670898641588296</v>
      </c>
      <c r="M14" s="27"/>
      <c r="N14" s="27"/>
      <c r="O14" s="27"/>
      <c r="P14" s="27"/>
      <c r="Q14" s="27"/>
      <c r="R14" s="28"/>
      <c r="S14" s="29"/>
      <c r="T14" s="29"/>
      <c r="U14" s="2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1"/>
      <c r="BB14" s="30"/>
      <c r="BC14" s="30"/>
      <c r="BD14" s="30"/>
      <c r="BE14" s="30"/>
      <c r="BF14" s="31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>
      <c r="A15" s="20" t="s">
        <v>9</v>
      </c>
      <c r="B15" s="26">
        <v>15.022148936170213</v>
      </c>
      <c r="C15" s="26">
        <v>15.788585106382978</v>
      </c>
      <c r="D15" s="26">
        <v>14.868861702127658</v>
      </c>
      <c r="E15" s="26">
        <v>14.409000000000001</v>
      </c>
      <c r="F15" s="26">
        <v>14.562287234042556</v>
      </c>
      <c r="M15" s="32"/>
      <c r="N15" s="30"/>
      <c r="O15" s="30"/>
      <c r="P15" s="30"/>
      <c r="Q15" s="30"/>
      <c r="R15" s="28"/>
      <c r="S15" s="29"/>
      <c r="T15" s="29"/>
      <c r="U15" s="2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1"/>
      <c r="BB15" s="30"/>
      <c r="BC15" s="30"/>
      <c r="BD15" s="30"/>
      <c r="BE15" s="30"/>
      <c r="BF15" s="31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>
      <c r="A16" s="20" t="s">
        <v>431</v>
      </c>
      <c r="B16" s="26">
        <v>14.999283399994033</v>
      </c>
      <c r="C16" s="26">
        <v>15.4816875</v>
      </c>
      <c r="D16" s="26">
        <v>14.115656250000001</v>
      </c>
      <c r="E16" s="26">
        <v>14.571</v>
      </c>
      <c r="F16" s="26">
        <v>15.329906249999999</v>
      </c>
      <c r="M16" s="27"/>
      <c r="N16" s="27"/>
      <c r="O16" s="27"/>
      <c r="P16" s="27"/>
      <c r="Q16" s="27"/>
      <c r="R16" s="28"/>
      <c r="S16" s="29"/>
      <c r="T16" s="29"/>
      <c r="U16" s="29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1"/>
      <c r="BB16" s="30"/>
      <c r="BC16" s="30"/>
      <c r="BD16" s="30"/>
      <c r="BE16" s="30"/>
      <c r="BF16" s="31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>
      <c r="A17" s="20" t="s">
        <v>89</v>
      </c>
      <c r="B17" s="26">
        <v>8.3110322580645146</v>
      </c>
      <c r="C17" s="26">
        <v>8.5654516129032245</v>
      </c>
      <c r="D17" s="26">
        <v>7.7173870967741944</v>
      </c>
      <c r="E17" s="26">
        <v>7.8869999999999996</v>
      </c>
      <c r="F17" s="26">
        <v>7.9718064516129035</v>
      </c>
      <c r="M17" s="27"/>
      <c r="N17" s="27"/>
      <c r="O17" s="27"/>
      <c r="P17" s="27"/>
      <c r="Q17" s="27"/>
      <c r="R17" s="28"/>
      <c r="S17" s="29"/>
      <c r="T17" s="29"/>
      <c r="U17" s="29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1"/>
      <c r="BB17" s="30"/>
      <c r="BC17" s="30"/>
      <c r="BD17" s="30"/>
      <c r="BE17" s="30"/>
      <c r="BF17" s="31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>
      <c r="A18" s="20" t="s">
        <v>92</v>
      </c>
      <c r="B18" s="26">
        <v>4.2432115384615381</v>
      </c>
      <c r="C18" s="26">
        <v>4.7194903846153844</v>
      </c>
      <c r="D18" s="26">
        <v>4.6328942307692307</v>
      </c>
      <c r="E18" s="26">
        <v>4.5030000000000001</v>
      </c>
      <c r="F18" s="26">
        <v>4.546298076923077</v>
      </c>
      <c r="M18" s="34"/>
      <c r="N18" s="27"/>
      <c r="O18" s="27"/>
      <c r="P18" s="27"/>
      <c r="Q18" s="27"/>
      <c r="R18" s="28"/>
      <c r="S18" s="29"/>
      <c r="T18" s="29"/>
      <c r="U18" s="29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1"/>
      <c r="BB18" s="30"/>
      <c r="BC18" s="30"/>
      <c r="BD18" s="30"/>
      <c r="BE18" s="30"/>
      <c r="BF18" s="31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>
      <c r="A19" s="20" t="s">
        <v>93</v>
      </c>
      <c r="B19" s="26">
        <v>498.52523364485978</v>
      </c>
      <c r="C19" s="26">
        <v>538.40725233644855</v>
      </c>
      <c r="D19" s="26">
        <v>532.75729968847361</v>
      </c>
      <c r="E19" s="26">
        <v>533.42200000000003</v>
      </c>
      <c r="F19" s="26">
        <v>528.43674766355139</v>
      </c>
      <c r="M19" s="27"/>
      <c r="N19" s="27"/>
      <c r="O19" s="27"/>
      <c r="P19" s="27"/>
      <c r="Q19" s="27"/>
      <c r="R19" s="28"/>
      <c r="S19" s="29"/>
      <c r="T19" s="29"/>
      <c r="U19" s="29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1"/>
      <c r="BB19" s="30"/>
      <c r="BC19" s="30"/>
      <c r="BD19" s="30"/>
      <c r="BE19" s="30"/>
      <c r="BF19" s="31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>
      <c r="A20" s="20" t="s">
        <v>94</v>
      </c>
      <c r="M20" s="33"/>
      <c r="N20" s="30"/>
      <c r="O20" s="30"/>
      <c r="P20" s="30"/>
      <c r="Q20" s="30"/>
      <c r="R20" s="28"/>
      <c r="S20" s="29"/>
      <c r="T20" s="29"/>
      <c r="U20" s="29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1"/>
      <c r="BB20" s="30"/>
      <c r="BC20" s="30"/>
      <c r="BD20" s="30"/>
      <c r="BE20" s="30"/>
      <c r="BF20" s="31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>
      <c r="M21" s="33"/>
      <c r="N21" s="30"/>
      <c r="O21" s="30"/>
      <c r="P21" s="30"/>
      <c r="Q21" s="30"/>
      <c r="R21" s="28"/>
      <c r="S21" s="29"/>
      <c r="T21" s="29"/>
      <c r="U21" s="29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1"/>
      <c r="BB21" s="30"/>
      <c r="BC21" s="30"/>
      <c r="BD21" s="30"/>
      <c r="BE21" s="30"/>
      <c r="BF21" s="31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>
      <c r="M22" s="33"/>
      <c r="N22" s="30"/>
      <c r="O22" s="30"/>
      <c r="P22" s="30"/>
      <c r="Q22" s="30"/>
      <c r="R22" s="28"/>
      <c r="S22" s="29"/>
      <c r="T22" s="29"/>
      <c r="U22" s="29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1"/>
      <c r="BB22" s="30"/>
      <c r="BC22" s="30"/>
      <c r="BD22" s="30"/>
      <c r="BE22" s="30"/>
      <c r="BF22" s="31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>
      <c r="M23" s="33"/>
      <c r="N23" s="30"/>
      <c r="O23" s="30"/>
      <c r="P23" s="30"/>
      <c r="Q23" s="30"/>
      <c r="R23" s="28"/>
      <c r="S23" s="29"/>
      <c r="T23" s="29"/>
      <c r="U23" s="29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1"/>
      <c r="BB23" s="30"/>
      <c r="BC23" s="30"/>
      <c r="BD23" s="30"/>
      <c r="BE23" s="30"/>
      <c r="BF23" s="31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>
      <c r="M24" s="33"/>
      <c r="N24" s="30"/>
      <c r="O24" s="30"/>
      <c r="P24" s="30"/>
      <c r="Q24" s="30"/>
      <c r="R24" s="28"/>
      <c r="S24" s="29"/>
      <c r="T24" s="29"/>
      <c r="U24" s="29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1"/>
      <c r="BB24" s="30"/>
      <c r="BC24" s="30"/>
      <c r="BD24" s="30"/>
      <c r="BE24" s="30"/>
      <c r="BF24" s="31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>
      <c r="M25" s="33"/>
      <c r="N25" s="30"/>
      <c r="O25" s="30"/>
      <c r="P25" s="30"/>
      <c r="Q25" s="30"/>
      <c r="R25" s="28"/>
      <c r="S25" s="29"/>
      <c r="T25" s="29"/>
      <c r="U25" s="29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1"/>
      <c r="BB25" s="30"/>
      <c r="BC25" s="30"/>
      <c r="BD25" s="30"/>
      <c r="BE25" s="30"/>
      <c r="BF25" s="31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>
      <c r="M26" s="33"/>
      <c r="N26" s="30"/>
      <c r="O26" s="30"/>
      <c r="P26" s="30"/>
      <c r="Q26" s="30"/>
      <c r="R26" s="28"/>
      <c r="S26" s="29"/>
      <c r="T26" s="29"/>
      <c r="U26" s="29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1"/>
      <c r="BB26" s="30"/>
      <c r="BC26" s="30"/>
      <c r="BD26" s="30"/>
      <c r="BE26" s="30"/>
      <c r="BF26" s="31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>
      <c r="M27" s="33"/>
      <c r="N27" s="30"/>
      <c r="O27" s="30"/>
      <c r="P27" s="30"/>
      <c r="Q27" s="30"/>
      <c r="R27" s="28"/>
      <c r="S27" s="29"/>
      <c r="T27" s="29"/>
      <c r="U27" s="29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1"/>
      <c r="BB27" s="30"/>
      <c r="BC27" s="30"/>
      <c r="BD27" s="30"/>
      <c r="BE27" s="30"/>
      <c r="BF27" s="31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>
      <c r="M28" s="33"/>
      <c r="N28" s="30"/>
      <c r="O28" s="30"/>
      <c r="P28" s="30"/>
      <c r="Q28" s="30"/>
      <c r="R28" s="28"/>
      <c r="S28" s="29"/>
      <c r="T28" s="29"/>
      <c r="U28" s="29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1"/>
      <c r="BB28" s="30"/>
      <c r="BC28" s="30"/>
      <c r="BD28" s="30"/>
      <c r="BE28" s="30"/>
      <c r="BF28" s="31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>
      <c r="M29" s="33"/>
      <c r="N29" s="30"/>
      <c r="O29" s="30"/>
      <c r="P29" s="30"/>
      <c r="Q29" s="30"/>
      <c r="R29" s="28"/>
      <c r="S29" s="29"/>
      <c r="T29" s="29"/>
      <c r="U29" s="29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1"/>
      <c r="BB29" s="30"/>
      <c r="BC29" s="30"/>
      <c r="BD29" s="30"/>
      <c r="BE29" s="30"/>
      <c r="BF29" s="31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>
      <c r="M30" s="33"/>
      <c r="N30" s="30"/>
      <c r="O30" s="30"/>
      <c r="P30" s="30"/>
      <c r="Q30" s="30"/>
      <c r="R30" s="28"/>
      <c r="S30" s="29"/>
      <c r="T30" s="29"/>
      <c r="U30" s="29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1"/>
      <c r="BB30" s="30"/>
      <c r="BC30" s="30"/>
      <c r="BD30" s="30"/>
      <c r="BE30" s="30"/>
      <c r="BF30" s="31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>
      <c r="M31" s="33"/>
      <c r="N31" s="30"/>
      <c r="O31" s="30"/>
      <c r="P31" s="30"/>
      <c r="Q31" s="30"/>
      <c r="R31" s="28"/>
      <c r="S31" s="29"/>
      <c r="T31" s="29"/>
      <c r="U31" s="29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1"/>
      <c r="BB31" s="30"/>
      <c r="BC31" s="30"/>
      <c r="BD31" s="30"/>
      <c r="BE31" s="30"/>
      <c r="BF31" s="31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  <row r="32" spans="1:79">
      <c r="M32" s="33"/>
      <c r="N32" s="30"/>
      <c r="O32" s="30"/>
      <c r="P32" s="30"/>
      <c r="Q32" s="30"/>
      <c r="R32" s="28"/>
      <c r="S32" s="29"/>
      <c r="T32" s="29"/>
      <c r="U32" s="2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1"/>
      <c r="BB32" s="30"/>
      <c r="BC32" s="30"/>
      <c r="BD32" s="30"/>
      <c r="BE32" s="30"/>
      <c r="BF32" s="31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3:79">
      <c r="M33" s="33"/>
      <c r="N33" s="30"/>
      <c r="O33" s="30"/>
      <c r="P33" s="30"/>
      <c r="Q33" s="30"/>
      <c r="R33" s="28"/>
      <c r="S33" s="29"/>
      <c r="T33" s="29"/>
      <c r="U33" s="29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1"/>
      <c r="BB33" s="30"/>
      <c r="BC33" s="30"/>
      <c r="BD33" s="30"/>
      <c r="BE33" s="30"/>
      <c r="BF33" s="31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</row>
    <row r="34" spans="13:79">
      <c r="M34" s="33"/>
      <c r="N34" s="30"/>
      <c r="O34" s="30"/>
      <c r="P34" s="30"/>
      <c r="Q34" s="30"/>
      <c r="R34" s="28"/>
      <c r="S34" s="29"/>
      <c r="T34" s="29"/>
      <c r="U34" s="29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1"/>
      <c r="BB34" s="30"/>
      <c r="BC34" s="30"/>
      <c r="BD34" s="30"/>
      <c r="BE34" s="30"/>
      <c r="BF34" s="31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</row>
    <row r="35" spans="13:79">
      <c r="M35" s="33"/>
      <c r="N35" s="30"/>
      <c r="O35" s="30"/>
      <c r="P35" s="30"/>
      <c r="Q35" s="30"/>
      <c r="R35" s="28"/>
      <c r="S35" s="29"/>
      <c r="T35" s="29"/>
      <c r="U35" s="29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1"/>
      <c r="BB35" s="30"/>
      <c r="BC35" s="30"/>
      <c r="BD35" s="30"/>
      <c r="BE35" s="30"/>
      <c r="BF35" s="31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</row>
    <row r="36" spans="13:79">
      <c r="M36" s="33"/>
      <c r="N36" s="30"/>
      <c r="O36" s="30"/>
      <c r="P36" s="30"/>
      <c r="Q36" s="30"/>
      <c r="R36" s="28"/>
      <c r="S36" s="29"/>
      <c r="T36" s="29"/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1"/>
      <c r="BB36" s="30"/>
      <c r="BC36" s="30"/>
      <c r="BD36" s="30"/>
      <c r="BE36" s="30"/>
      <c r="BF36" s="31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</row>
    <row r="37" spans="13:79">
      <c r="M37" s="33"/>
      <c r="N37" s="30"/>
      <c r="O37" s="30"/>
      <c r="P37" s="30"/>
      <c r="Q37" s="30"/>
      <c r="R37" s="28"/>
      <c r="S37" s="29"/>
      <c r="T37" s="29"/>
      <c r="U37" s="29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1"/>
      <c r="BB37" s="30"/>
      <c r="BC37" s="30"/>
      <c r="BD37" s="30"/>
      <c r="BE37" s="30"/>
      <c r="BF37" s="31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</row>
    <row r="38" spans="13:79">
      <c r="M38" s="33"/>
      <c r="N38" s="30"/>
      <c r="O38" s="30"/>
      <c r="P38" s="30"/>
      <c r="Q38" s="30"/>
      <c r="R38" s="28"/>
      <c r="S38" s="29"/>
      <c r="T38" s="29"/>
      <c r="U38" s="29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1"/>
      <c r="BB38" s="30"/>
      <c r="BC38" s="30"/>
      <c r="BD38" s="30"/>
      <c r="BE38" s="30"/>
      <c r="BF38" s="31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</row>
    <row r="39" spans="13:79">
      <c r="M39" s="33"/>
      <c r="N39" s="30"/>
      <c r="O39" s="30"/>
      <c r="P39" s="30"/>
      <c r="Q39" s="30"/>
      <c r="R39" s="28"/>
      <c r="S39" s="29"/>
      <c r="T39" s="29"/>
      <c r="U39" s="29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1"/>
      <c r="BB39" s="30"/>
      <c r="BC39" s="30"/>
      <c r="BD39" s="30"/>
      <c r="BE39" s="30"/>
      <c r="BF39" s="31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</row>
    <row r="40" spans="13:79">
      <c r="M40" s="33"/>
      <c r="N40" s="30"/>
      <c r="O40" s="30"/>
      <c r="P40" s="30"/>
      <c r="Q40" s="30"/>
      <c r="R40" s="28"/>
      <c r="S40" s="29"/>
      <c r="T40" s="29"/>
      <c r="U40" s="29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1"/>
      <c r="BB40" s="30"/>
      <c r="BC40" s="30"/>
      <c r="BD40" s="30"/>
      <c r="BE40" s="30"/>
      <c r="BF40" s="31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</row>
    <row r="41" spans="13:79">
      <c r="M41" s="33"/>
      <c r="N41" s="30"/>
      <c r="O41" s="30"/>
      <c r="P41" s="30"/>
      <c r="Q41" s="30"/>
      <c r="R41" s="28"/>
      <c r="S41" s="29"/>
      <c r="T41" s="29"/>
      <c r="U41" s="29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1"/>
      <c r="BB41" s="30"/>
      <c r="BC41" s="30"/>
      <c r="BD41" s="30"/>
      <c r="BE41" s="30"/>
      <c r="BF41" s="31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</row>
    <row r="42" spans="13:79">
      <c r="M42" s="33"/>
      <c r="N42" s="30"/>
      <c r="O42" s="30"/>
      <c r="P42" s="30"/>
      <c r="Q42" s="30"/>
      <c r="R42" s="28"/>
      <c r="S42" s="29"/>
      <c r="T42" s="29"/>
      <c r="U42" s="2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1"/>
      <c r="BB42" s="30"/>
      <c r="BC42" s="30"/>
      <c r="BD42" s="30"/>
      <c r="BE42" s="30"/>
      <c r="BF42" s="31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</row>
    <row r="43" spans="13:79">
      <c r="M43" s="33"/>
      <c r="N43" s="30"/>
      <c r="O43" s="30"/>
      <c r="P43" s="30"/>
      <c r="Q43" s="30"/>
      <c r="R43" s="28"/>
      <c r="S43" s="29"/>
      <c r="T43" s="29"/>
      <c r="U43" s="29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1"/>
      <c r="BB43" s="30"/>
      <c r="BC43" s="30"/>
      <c r="BD43" s="30"/>
      <c r="BE43" s="30"/>
      <c r="BF43" s="31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</row>
    <row r="44" spans="13:79">
      <c r="AR44" s="21"/>
      <c r="AX44" s="21"/>
      <c r="BA44" s="24"/>
      <c r="BF44" s="24"/>
    </row>
    <row r="45" spans="13:79">
      <c r="AR45" s="21"/>
      <c r="AX45" s="21"/>
      <c r="BA45" s="24"/>
      <c r="BF45" s="24"/>
    </row>
    <row r="46" spans="13:79">
      <c r="AR46" s="21"/>
      <c r="AX46" s="21"/>
      <c r="BA46" s="24"/>
      <c r="BF46" s="24"/>
    </row>
    <row r="47" spans="13:79">
      <c r="AR47" s="21"/>
      <c r="AX47" s="21"/>
      <c r="BA47" s="24"/>
      <c r="BF47" s="24"/>
    </row>
    <row r="48" spans="13:79">
      <c r="AR48" s="21"/>
      <c r="AX48" s="21"/>
      <c r="BA48" s="24"/>
      <c r="BF48" s="24"/>
    </row>
    <row r="49" spans="44:58">
      <c r="AR49" s="21"/>
      <c r="AX49" s="21"/>
      <c r="BA49" s="24"/>
      <c r="BF49" s="24"/>
    </row>
    <row r="50" spans="44:58">
      <c r="AR50" s="21"/>
      <c r="AX50" s="21"/>
      <c r="BA50" s="24"/>
      <c r="BF50" s="24"/>
    </row>
    <row r="51" spans="44:58">
      <c r="AR51" s="21"/>
      <c r="AX51" s="21"/>
      <c r="BA51" s="24"/>
      <c r="BF51" s="24"/>
    </row>
    <row r="52" spans="44:58">
      <c r="AR52" s="21"/>
      <c r="AX52" s="21"/>
      <c r="BA52" s="24"/>
      <c r="BF52" s="24"/>
    </row>
    <row r="53" spans="44:58">
      <c r="AR53" s="21"/>
      <c r="AX53" s="21"/>
      <c r="BA53" s="24"/>
      <c r="BF53" s="24"/>
    </row>
    <row r="54" spans="44:58">
      <c r="AR54" s="21"/>
      <c r="AX54" s="21"/>
      <c r="BA54" s="24"/>
      <c r="BF54" s="24"/>
    </row>
    <row r="55" spans="44:58">
      <c r="AR55" s="21"/>
      <c r="AX55" s="21"/>
      <c r="BA55" s="24"/>
      <c r="BF55" s="24"/>
    </row>
    <row r="56" spans="44:58">
      <c r="AR56" s="21"/>
      <c r="AX56" s="21"/>
      <c r="BA56" s="24"/>
      <c r="BF56" s="24"/>
    </row>
    <row r="57" spans="44:58">
      <c r="AR57" s="21"/>
      <c r="AX57" s="21"/>
      <c r="BA57" s="24"/>
      <c r="BF57" s="24"/>
    </row>
    <row r="58" spans="44:58">
      <c r="AR58" s="21"/>
      <c r="AX58" s="21"/>
      <c r="BA58" s="24"/>
      <c r="BF58" s="24"/>
    </row>
    <row r="59" spans="44:58">
      <c r="AR59" s="21"/>
      <c r="AX59" s="21"/>
      <c r="BA59" s="24"/>
      <c r="BF59" s="24"/>
    </row>
    <row r="60" spans="44:58">
      <c r="AR60" s="21"/>
      <c r="AX60" s="21"/>
      <c r="BA60" s="24"/>
      <c r="BF60" s="24"/>
    </row>
    <row r="61" spans="44:58">
      <c r="AR61" s="21"/>
      <c r="AX61" s="21"/>
      <c r="BA61" s="24"/>
      <c r="BF61" s="24"/>
    </row>
    <row r="62" spans="44:58">
      <c r="AR62" s="21"/>
      <c r="AX62" s="21"/>
      <c r="BA62" s="24"/>
      <c r="BF62" s="24"/>
    </row>
    <row r="63" spans="44:58">
      <c r="AR63" s="21"/>
      <c r="AX63" s="21"/>
      <c r="BA63" s="24"/>
      <c r="BF63" s="24"/>
    </row>
    <row r="64" spans="44:58">
      <c r="AR64" s="21"/>
      <c r="AX64" s="21"/>
      <c r="BA64" s="24"/>
      <c r="BF64" s="24"/>
    </row>
    <row r="65" spans="44:58">
      <c r="AR65" s="21"/>
      <c r="AX65" s="21"/>
      <c r="BA65" s="24"/>
      <c r="BF65" s="24"/>
    </row>
    <row r="66" spans="44:58">
      <c r="AR66" s="21"/>
      <c r="AX66" s="21"/>
      <c r="BA66" s="24"/>
      <c r="BF66" s="24"/>
    </row>
    <row r="67" spans="44:58">
      <c r="AR67" s="21"/>
      <c r="AX67" s="21"/>
      <c r="BA67" s="24"/>
      <c r="BF67" s="24"/>
    </row>
    <row r="68" spans="44:58">
      <c r="AR68" s="21"/>
      <c r="AX68" s="21"/>
      <c r="BA68" s="24"/>
      <c r="BF68" s="24"/>
    </row>
    <row r="69" spans="44:58">
      <c r="AR69" s="21"/>
      <c r="AX69" s="21"/>
      <c r="BA69" s="24"/>
      <c r="BF69" s="24"/>
    </row>
    <row r="70" spans="44:58">
      <c r="AR70" s="21"/>
      <c r="AX70" s="21"/>
      <c r="BA70" s="24"/>
      <c r="BF70" s="24"/>
    </row>
    <row r="71" spans="44:58">
      <c r="AR71" s="21"/>
      <c r="AX71" s="21"/>
      <c r="BA71" s="24"/>
      <c r="BF71" s="24"/>
    </row>
    <row r="72" spans="44:58">
      <c r="AR72" s="21"/>
      <c r="AX72" s="21"/>
      <c r="BA72" s="24"/>
      <c r="BF72" s="24"/>
    </row>
    <row r="73" spans="44:58">
      <c r="AR73" s="21"/>
      <c r="AX73" s="21"/>
      <c r="BA73" s="24"/>
      <c r="BF73" s="24"/>
    </row>
    <row r="74" spans="44:58">
      <c r="AR74" s="21"/>
      <c r="AX74" s="21"/>
      <c r="BA74" s="24"/>
      <c r="BF74" s="24"/>
    </row>
    <row r="75" spans="44:58">
      <c r="AR75" s="21"/>
      <c r="AX75" s="21"/>
      <c r="BA75" s="24"/>
      <c r="BF75" s="24"/>
    </row>
    <row r="76" spans="44:58">
      <c r="AR76" s="21"/>
      <c r="AX76" s="21"/>
      <c r="BA76" s="24"/>
      <c r="BF76" s="24"/>
    </row>
    <row r="77" spans="44:58">
      <c r="AR77" s="21"/>
      <c r="AX77" s="21"/>
      <c r="BA77" s="24"/>
      <c r="BF77" s="24"/>
    </row>
    <row r="78" spans="44:58">
      <c r="AR78" s="21"/>
      <c r="AX78" s="21"/>
      <c r="BA78" s="24"/>
      <c r="BF78" s="24"/>
    </row>
    <row r="79" spans="44:58">
      <c r="AR79" s="21"/>
      <c r="AX79" s="21"/>
      <c r="BA79" s="24"/>
      <c r="BF79" s="24"/>
    </row>
    <row r="80" spans="44:58">
      <c r="AR80" s="21"/>
      <c r="AX80" s="21"/>
      <c r="BA80" s="24"/>
      <c r="BF80" s="24"/>
    </row>
    <row r="81" spans="44:58">
      <c r="AR81" s="21"/>
      <c r="AX81" s="21"/>
      <c r="BA81" s="24"/>
      <c r="BF81" s="24"/>
    </row>
    <row r="82" spans="44:58">
      <c r="AR82" s="21"/>
      <c r="AX82" s="21"/>
      <c r="BA82" s="24"/>
      <c r="BF82" s="24"/>
    </row>
    <row r="83" spans="44:58">
      <c r="AR83" s="21"/>
      <c r="AX83" s="21"/>
      <c r="BA83" s="24"/>
      <c r="BF83" s="24"/>
    </row>
    <row r="84" spans="44:58">
      <c r="AR84" s="21"/>
      <c r="AX84" s="21"/>
      <c r="BA84" s="24"/>
      <c r="BF84" s="24"/>
    </row>
    <row r="85" spans="44:58">
      <c r="AR85" s="21"/>
      <c r="AX85" s="21"/>
      <c r="BA85" s="24"/>
      <c r="BF85" s="24"/>
    </row>
    <row r="86" spans="44:58">
      <c r="AR86" s="21"/>
      <c r="AX86" s="21"/>
      <c r="BA86" s="24"/>
      <c r="BF86" s="24"/>
    </row>
    <row r="87" spans="44:58">
      <c r="AR87" s="21"/>
      <c r="AX87" s="21"/>
      <c r="BA87" s="24"/>
      <c r="BF87" s="24"/>
    </row>
    <row r="88" spans="44:58">
      <c r="AR88" s="21"/>
      <c r="AX88" s="21"/>
      <c r="BA88" s="24"/>
      <c r="BF88" s="24"/>
    </row>
    <row r="89" spans="44:58">
      <c r="AR89" s="21"/>
      <c r="AX89" s="21"/>
      <c r="BA89" s="24"/>
      <c r="BF89" s="24"/>
    </row>
    <row r="90" spans="44:58">
      <c r="AR90" s="21"/>
      <c r="AX90" s="21"/>
      <c r="BA90" s="24"/>
      <c r="BF90" s="24"/>
    </row>
    <row r="91" spans="44:58">
      <c r="AR91" s="21"/>
      <c r="AX91" s="21"/>
      <c r="BA91" s="24"/>
      <c r="BF91" s="24"/>
    </row>
    <row r="92" spans="44:58">
      <c r="AR92" s="21"/>
      <c r="AX92" s="21"/>
      <c r="BA92" s="24"/>
      <c r="BF92" s="24"/>
    </row>
    <row r="93" spans="44:58">
      <c r="AR93" s="21"/>
      <c r="AX93" s="21"/>
      <c r="BA93" s="24"/>
      <c r="BF93" s="24"/>
    </row>
    <row r="94" spans="44:58">
      <c r="AR94" s="21"/>
      <c r="AX94" s="21"/>
      <c r="BA94" s="24"/>
      <c r="BF94" s="24"/>
    </row>
    <row r="95" spans="44:58">
      <c r="AR95" s="21"/>
      <c r="AX95" s="21"/>
      <c r="BA95" s="24"/>
      <c r="BF95" s="24"/>
    </row>
    <row r="96" spans="44:58">
      <c r="AR96" s="21"/>
      <c r="AX96" s="21"/>
      <c r="BA96" s="24"/>
      <c r="BF96" s="24"/>
    </row>
    <row r="97" spans="44:58">
      <c r="AR97" s="21"/>
      <c r="AX97" s="21"/>
      <c r="BA97" s="24"/>
      <c r="BF97" s="24"/>
    </row>
    <row r="98" spans="44:58">
      <c r="AR98" s="21"/>
      <c r="AX98" s="21"/>
      <c r="BA98" s="24"/>
      <c r="BF98" s="24"/>
    </row>
    <row r="99" spans="44:58">
      <c r="AR99" s="21"/>
      <c r="AX99" s="21"/>
      <c r="BA99" s="24"/>
      <c r="BF99" s="24"/>
    </row>
    <row r="100" spans="44:58">
      <c r="AR100" s="21"/>
      <c r="AX100" s="21"/>
      <c r="BA100" s="24"/>
      <c r="BF100" s="24"/>
    </row>
    <row r="101" spans="44:58">
      <c r="AR101" s="21"/>
      <c r="AX101" s="21"/>
      <c r="BA101" s="24"/>
      <c r="BF101" s="24"/>
    </row>
    <row r="102" spans="44:58">
      <c r="AR102" s="21"/>
      <c r="AX102" s="21"/>
      <c r="BA102" s="24"/>
      <c r="BF102" s="24"/>
    </row>
    <row r="103" spans="44:58">
      <c r="AR103" s="21"/>
      <c r="AX103" s="21"/>
      <c r="BA103" s="24"/>
      <c r="BF103" s="24"/>
    </row>
    <row r="104" spans="44:58">
      <c r="AR104" s="21"/>
      <c r="AX104" s="21"/>
      <c r="BA104" s="24"/>
      <c r="BF104" s="24"/>
    </row>
    <row r="105" spans="44:58">
      <c r="AR105" s="21"/>
      <c r="AX105" s="21"/>
      <c r="BA105" s="24"/>
      <c r="BF105" s="24"/>
    </row>
    <row r="106" spans="44:58">
      <c r="AR106" s="21"/>
      <c r="AX106" s="21"/>
      <c r="BA106" s="24"/>
      <c r="BF106" s="24"/>
    </row>
    <row r="107" spans="44:58">
      <c r="AR107" s="21"/>
      <c r="AX107" s="21"/>
      <c r="BA107" s="24"/>
      <c r="BF107" s="24"/>
    </row>
    <row r="108" spans="44:58">
      <c r="AR108" s="21"/>
      <c r="AX108" s="21"/>
      <c r="BA108" s="24"/>
      <c r="BF108" s="24"/>
    </row>
    <row r="109" spans="44:58">
      <c r="AR109" s="21"/>
      <c r="AX109" s="21"/>
      <c r="BA109" s="24"/>
      <c r="BF109" s="24"/>
    </row>
    <row r="110" spans="44:58">
      <c r="AR110" s="21"/>
      <c r="AX110" s="21"/>
      <c r="BA110" s="24"/>
      <c r="BF110" s="24"/>
    </row>
    <row r="111" spans="44:58">
      <c r="AR111" s="21"/>
      <c r="AX111" s="21"/>
      <c r="BA111" s="24"/>
      <c r="BF111" s="24"/>
    </row>
    <row r="112" spans="44:58">
      <c r="AR112" s="21"/>
      <c r="AX112" s="21"/>
      <c r="BA112" s="24"/>
      <c r="BF112" s="24"/>
    </row>
    <row r="113" spans="44:58">
      <c r="AR113" s="21"/>
      <c r="AX113" s="21"/>
      <c r="BA113" s="24"/>
      <c r="BF113" s="24"/>
    </row>
    <row r="114" spans="44:58">
      <c r="AR114" s="21"/>
      <c r="AX114" s="21"/>
      <c r="BA114" s="24"/>
      <c r="BF114" s="24"/>
    </row>
    <row r="115" spans="44:58">
      <c r="AR115" s="21"/>
      <c r="AX115" s="21"/>
      <c r="BA115" s="24"/>
      <c r="BF115" s="24"/>
    </row>
    <row r="116" spans="44:58">
      <c r="AR116" s="21"/>
      <c r="AX116" s="21"/>
      <c r="BA116" s="24"/>
      <c r="BF116" s="24"/>
    </row>
    <row r="117" spans="44:58">
      <c r="AR117" s="21"/>
      <c r="AX117" s="21"/>
      <c r="BA117" s="24"/>
      <c r="BF117" s="24"/>
    </row>
    <row r="118" spans="44:58">
      <c r="AR118" s="21"/>
      <c r="AX118" s="21"/>
      <c r="BA118" s="24"/>
      <c r="BF118" s="24"/>
    </row>
    <row r="119" spans="44:58">
      <c r="AR119" s="21"/>
      <c r="AX119" s="21"/>
      <c r="BA119" s="24"/>
      <c r="BF119" s="24"/>
    </row>
    <row r="120" spans="44:58">
      <c r="AR120" s="21"/>
      <c r="AX120" s="21"/>
      <c r="BA120" s="24"/>
      <c r="BF120" s="24"/>
    </row>
    <row r="121" spans="44:58">
      <c r="AR121" s="21"/>
      <c r="AX121" s="21"/>
      <c r="BA121" s="24"/>
      <c r="BF121" s="24"/>
    </row>
    <row r="122" spans="44:58">
      <c r="AR122" s="21"/>
      <c r="AX122" s="21"/>
      <c r="BA122" s="24"/>
      <c r="BF122" s="24"/>
    </row>
    <row r="123" spans="44:58">
      <c r="AR123" s="21"/>
      <c r="AX123" s="21"/>
      <c r="BA123" s="24"/>
      <c r="BF123" s="24"/>
    </row>
    <row r="124" spans="44:58">
      <c r="AR124" s="21"/>
      <c r="AX124" s="21"/>
      <c r="BA124" s="24"/>
      <c r="BF124" s="24"/>
    </row>
    <row r="125" spans="44:58">
      <c r="AR125" s="21"/>
      <c r="AX125" s="21"/>
      <c r="BA125" s="24"/>
      <c r="BF125" s="24"/>
    </row>
    <row r="126" spans="44:58">
      <c r="AR126" s="21"/>
      <c r="AX126" s="21"/>
      <c r="BA126" s="24"/>
      <c r="BF126" s="24"/>
    </row>
    <row r="127" spans="44:58">
      <c r="AR127" s="21"/>
      <c r="AX127" s="21"/>
      <c r="BA127" s="24"/>
      <c r="BF127" s="24"/>
    </row>
    <row r="128" spans="44:58">
      <c r="AR128" s="21"/>
      <c r="AX128" s="21"/>
      <c r="BA128" s="24"/>
      <c r="BF128" s="24"/>
    </row>
    <row r="129" spans="44:58">
      <c r="AR129" s="21"/>
      <c r="AX129" s="21"/>
      <c r="BA129" s="24"/>
      <c r="BF129" s="24"/>
    </row>
    <row r="130" spans="44:58">
      <c r="AR130" s="21"/>
      <c r="AX130" s="21"/>
      <c r="BA130" s="24"/>
      <c r="BF130" s="24"/>
    </row>
    <row r="131" spans="44:58">
      <c r="AR131" s="21"/>
      <c r="AX131" s="21"/>
      <c r="BA131" s="24"/>
      <c r="BF131" s="24"/>
    </row>
    <row r="132" spans="44:58">
      <c r="AR132" s="21"/>
      <c r="AX132" s="21"/>
      <c r="BA132" s="24"/>
      <c r="BF132" s="24"/>
    </row>
    <row r="133" spans="44:58">
      <c r="AR133" s="21"/>
      <c r="AX133" s="21"/>
      <c r="BA133" s="24"/>
      <c r="BF133" s="24"/>
    </row>
    <row r="134" spans="44:58">
      <c r="AR134" s="21"/>
      <c r="AX134" s="21"/>
      <c r="BA134" s="24"/>
      <c r="BF134" s="24"/>
    </row>
    <row r="135" spans="44:58">
      <c r="AR135" s="21"/>
      <c r="AX135" s="21"/>
      <c r="BA135" s="24"/>
      <c r="BF135" s="24"/>
    </row>
    <row r="136" spans="44:58">
      <c r="AR136" s="21"/>
      <c r="AX136" s="21"/>
      <c r="BA136" s="24"/>
      <c r="BF136" s="24"/>
    </row>
    <row r="137" spans="44:58">
      <c r="AR137" s="21"/>
      <c r="AX137" s="21"/>
      <c r="BA137" s="24"/>
      <c r="BF137" s="24"/>
    </row>
    <row r="138" spans="44:58">
      <c r="AR138" s="21"/>
      <c r="AX138" s="21"/>
      <c r="BA138" s="24"/>
      <c r="BF138" s="24"/>
    </row>
    <row r="139" spans="44:58">
      <c r="AR139" s="21"/>
      <c r="AX139" s="21"/>
      <c r="BA139" s="24"/>
      <c r="BF139" s="24"/>
    </row>
    <row r="140" spans="44:58">
      <c r="AR140" s="21"/>
      <c r="AX140" s="21"/>
      <c r="BA140" s="24"/>
      <c r="BF140" s="24"/>
    </row>
    <row r="141" spans="44:58">
      <c r="AR141" s="21"/>
      <c r="AX141" s="21"/>
      <c r="BA141" s="24"/>
      <c r="BF141" s="24"/>
    </row>
    <row r="142" spans="44:58">
      <c r="AR142" s="21"/>
      <c r="AX142" s="21"/>
      <c r="BA142" s="24"/>
      <c r="BF142" s="24"/>
    </row>
    <row r="143" spans="44:58">
      <c r="AR143" s="21"/>
      <c r="AX143" s="21"/>
      <c r="BA143" s="24"/>
      <c r="BF143" s="24"/>
    </row>
    <row r="144" spans="44:58">
      <c r="AR144" s="21"/>
      <c r="AX144" s="21"/>
      <c r="BA144" s="24"/>
      <c r="BF144" s="24"/>
    </row>
    <row r="145" spans="44:58">
      <c r="AR145" s="21"/>
      <c r="AX145" s="21"/>
      <c r="BA145" s="24"/>
      <c r="BF145" s="24"/>
    </row>
    <row r="146" spans="44:58">
      <c r="AR146" s="21"/>
      <c r="AX146" s="21"/>
      <c r="BA146" s="24"/>
      <c r="BF146" s="24"/>
    </row>
    <row r="147" spans="44:58">
      <c r="AR147" s="21"/>
      <c r="AX147" s="21"/>
      <c r="BA147" s="24"/>
      <c r="BF147" s="24"/>
    </row>
    <row r="148" spans="44:58">
      <c r="AR148" s="21"/>
      <c r="AX148" s="21"/>
      <c r="BA148" s="24"/>
      <c r="BF148" s="24"/>
    </row>
    <row r="149" spans="44:58">
      <c r="AR149" s="21"/>
      <c r="AX149" s="21"/>
      <c r="BA149" s="24"/>
      <c r="BF149" s="24"/>
    </row>
    <row r="150" spans="44:58">
      <c r="AR150" s="21"/>
      <c r="AX150" s="21"/>
      <c r="BA150" s="24"/>
      <c r="BF150" s="24"/>
    </row>
    <row r="151" spans="44:58">
      <c r="AR151" s="21"/>
      <c r="AX151" s="21"/>
      <c r="BA151" s="24"/>
      <c r="BF151" s="24"/>
    </row>
    <row r="152" spans="44:58">
      <c r="AR152" s="21"/>
      <c r="AX152" s="21"/>
      <c r="BA152" s="24"/>
      <c r="BF152" s="24"/>
    </row>
    <row r="153" spans="44:58">
      <c r="AR153" s="21"/>
      <c r="AX153" s="21"/>
      <c r="BA153" s="24"/>
      <c r="BF153" s="24"/>
    </row>
    <row r="154" spans="44:58">
      <c r="AR154" s="21"/>
      <c r="AX154" s="21"/>
      <c r="BA154" s="24"/>
      <c r="BF154" s="24"/>
    </row>
    <row r="155" spans="44:58">
      <c r="AR155" s="21"/>
      <c r="AX155" s="21"/>
      <c r="BA155" s="24"/>
      <c r="BF155" s="24"/>
    </row>
    <row r="156" spans="44:58">
      <c r="AR156" s="21"/>
      <c r="AX156" s="21"/>
      <c r="BA156" s="24"/>
      <c r="BF156" s="24"/>
    </row>
    <row r="157" spans="44:58">
      <c r="AR157" s="21"/>
      <c r="AX157" s="21"/>
      <c r="BA157" s="24"/>
      <c r="BF157" s="24"/>
    </row>
    <row r="158" spans="44:58">
      <c r="AR158" s="21"/>
      <c r="AX158" s="21"/>
      <c r="BA158" s="24"/>
      <c r="BF158" s="24"/>
    </row>
    <row r="159" spans="44:58">
      <c r="AR159" s="21"/>
      <c r="AX159" s="21"/>
      <c r="BA159" s="24"/>
      <c r="BF159" s="24"/>
    </row>
    <row r="160" spans="44:58">
      <c r="AR160" s="21"/>
      <c r="AX160" s="21"/>
      <c r="BA160" s="24"/>
      <c r="BF160" s="24"/>
    </row>
    <row r="161" spans="44:58">
      <c r="AR161" s="21"/>
      <c r="AX161" s="21"/>
      <c r="BA161" s="24"/>
      <c r="BF161" s="24"/>
    </row>
    <row r="162" spans="44:58">
      <c r="AR162" s="21"/>
      <c r="AX162" s="21"/>
      <c r="BA162" s="24"/>
      <c r="BF162" s="24"/>
    </row>
    <row r="163" spans="44:58">
      <c r="AR163" s="21"/>
      <c r="AX163" s="21"/>
      <c r="BA163" s="24"/>
      <c r="BF163" s="24"/>
    </row>
    <row r="164" spans="44:58">
      <c r="AR164" s="21"/>
      <c r="AX164" s="21"/>
      <c r="BA164" s="24"/>
      <c r="BF164" s="24"/>
    </row>
    <row r="165" spans="44:58">
      <c r="AR165" s="21"/>
      <c r="AX165" s="21"/>
      <c r="BA165" s="24"/>
      <c r="BF165" s="24"/>
    </row>
    <row r="166" spans="44:58">
      <c r="AR166" s="21"/>
      <c r="AX166" s="21"/>
      <c r="BA166" s="24"/>
      <c r="BF166" s="24"/>
    </row>
    <row r="167" spans="44:58">
      <c r="AR167" s="21"/>
      <c r="AX167" s="21"/>
      <c r="BA167" s="24"/>
      <c r="BF167" s="24"/>
    </row>
    <row r="168" spans="44:58">
      <c r="AR168" s="21"/>
      <c r="AX168" s="21"/>
      <c r="BA168" s="24"/>
      <c r="BF168" s="24"/>
    </row>
    <row r="169" spans="44:58">
      <c r="AR169" s="21"/>
      <c r="AX169" s="21"/>
      <c r="BA169" s="24"/>
      <c r="BF169" s="24"/>
    </row>
    <row r="170" spans="44:58">
      <c r="AR170" s="21"/>
      <c r="AX170" s="21"/>
      <c r="BA170" s="24"/>
      <c r="BF170" s="24"/>
    </row>
    <row r="171" spans="44:58">
      <c r="AR171" s="21"/>
      <c r="AX171" s="21"/>
      <c r="BA171" s="24"/>
      <c r="BF171" s="24"/>
    </row>
    <row r="172" spans="44:58">
      <c r="AR172" s="21"/>
      <c r="AX172" s="21"/>
      <c r="BA172" s="24"/>
      <c r="BF172" s="24"/>
    </row>
    <row r="173" spans="44:58">
      <c r="AR173" s="21"/>
      <c r="AX173" s="21"/>
      <c r="BA173" s="24"/>
      <c r="BF173" s="24"/>
    </row>
    <row r="174" spans="44:58">
      <c r="AR174" s="21"/>
      <c r="AX174" s="21"/>
      <c r="BA174" s="24"/>
      <c r="BF174" s="24"/>
    </row>
    <row r="175" spans="44:58">
      <c r="AR175" s="21"/>
      <c r="AX175" s="21"/>
      <c r="BA175" s="24"/>
      <c r="BF175" s="24"/>
    </row>
    <row r="176" spans="44:58">
      <c r="AR176" s="21"/>
      <c r="AX176" s="21"/>
      <c r="BA176" s="24"/>
      <c r="BF176" s="24"/>
    </row>
    <row r="177" spans="44:58">
      <c r="AR177" s="21"/>
      <c r="AX177" s="21"/>
      <c r="BA177" s="24"/>
      <c r="BF177" s="24"/>
    </row>
    <row r="178" spans="44:58">
      <c r="AR178" s="21"/>
      <c r="AX178" s="21"/>
      <c r="BA178" s="24"/>
      <c r="BF178" s="24"/>
    </row>
    <row r="179" spans="44:58">
      <c r="AR179" s="21"/>
      <c r="AX179" s="21"/>
      <c r="BA179" s="24"/>
      <c r="BF179" s="24"/>
    </row>
    <row r="180" spans="44:58">
      <c r="AR180" s="21"/>
      <c r="AX180" s="21"/>
      <c r="BA180" s="24"/>
      <c r="BF180" s="24"/>
    </row>
    <row r="181" spans="44:58">
      <c r="AR181" s="21"/>
      <c r="AX181" s="21"/>
      <c r="BA181" s="24"/>
      <c r="BF181" s="24"/>
    </row>
    <row r="182" spans="44:58">
      <c r="AR182" s="21"/>
      <c r="AX182" s="21"/>
      <c r="BA182" s="24"/>
      <c r="BF182" s="24"/>
    </row>
    <row r="183" spans="44:58">
      <c r="AR183" s="21"/>
      <c r="AX183" s="21"/>
      <c r="BA183" s="24"/>
      <c r="BF183" s="24"/>
    </row>
    <row r="184" spans="44:58">
      <c r="AR184" s="21"/>
      <c r="AX184" s="21"/>
      <c r="BA184" s="24"/>
      <c r="BF184" s="24"/>
    </row>
    <row r="185" spans="44:58">
      <c r="AR185" s="21"/>
      <c r="AX185" s="21"/>
      <c r="BA185" s="24"/>
      <c r="BF185" s="24"/>
    </row>
    <row r="186" spans="44:58">
      <c r="AR186" s="21"/>
      <c r="AX186" s="21"/>
      <c r="BA186" s="24"/>
      <c r="BF186" s="24"/>
    </row>
    <row r="187" spans="44:58">
      <c r="AR187" s="21"/>
      <c r="AX187" s="21"/>
      <c r="BA187" s="24"/>
      <c r="BF187" s="24"/>
    </row>
    <row r="188" spans="44:58">
      <c r="AR188" s="21"/>
      <c r="AX188" s="21"/>
      <c r="BA188" s="24"/>
      <c r="BF188" s="24"/>
    </row>
    <row r="189" spans="44:58">
      <c r="AR189" s="21"/>
      <c r="AX189" s="21"/>
      <c r="BA189" s="24"/>
      <c r="BF189" s="24"/>
    </row>
    <row r="190" spans="44:58">
      <c r="AR190" s="21"/>
      <c r="AX190" s="21"/>
      <c r="BA190" s="24"/>
      <c r="BF190" s="24"/>
    </row>
    <row r="191" spans="44:58">
      <c r="AR191" s="21"/>
      <c r="AX191" s="21"/>
      <c r="BA191" s="24"/>
      <c r="BF191" s="24"/>
    </row>
    <row r="192" spans="44:58">
      <c r="AR192" s="21"/>
      <c r="AX192" s="21"/>
      <c r="BA192" s="24"/>
      <c r="BF192" s="24"/>
    </row>
    <row r="193" spans="44:58">
      <c r="AR193" s="21"/>
      <c r="AX193" s="21"/>
      <c r="BA193" s="24"/>
      <c r="BF193" s="24"/>
    </row>
    <row r="194" spans="44:58">
      <c r="AR194" s="21"/>
      <c r="AX194" s="21"/>
      <c r="BA194" s="24"/>
      <c r="BF194" s="24"/>
    </row>
    <row r="195" spans="44:58">
      <c r="AR195" s="21"/>
      <c r="AX195" s="21"/>
      <c r="BA195" s="24"/>
      <c r="BF195" s="24"/>
    </row>
    <row r="196" spans="44:58">
      <c r="AR196" s="21"/>
      <c r="AX196" s="21"/>
      <c r="BA196" s="24"/>
      <c r="BF196" s="24"/>
    </row>
    <row r="197" spans="44:58">
      <c r="AR197" s="21"/>
      <c r="AX197" s="21"/>
      <c r="BA197" s="24"/>
      <c r="BF197" s="24"/>
    </row>
    <row r="198" spans="44:58">
      <c r="AR198" s="21"/>
      <c r="AX198" s="21"/>
      <c r="BA198" s="24"/>
      <c r="BF198" s="24"/>
    </row>
    <row r="199" spans="44:58">
      <c r="AR199" s="21"/>
      <c r="AX199" s="21"/>
      <c r="BA199" s="24"/>
      <c r="BF199" s="24"/>
    </row>
    <row r="200" spans="44:58">
      <c r="AR200" s="21"/>
      <c r="AX200" s="21"/>
      <c r="BA200" s="24"/>
      <c r="BF200" s="24"/>
    </row>
    <row r="201" spans="44:58">
      <c r="AR201" s="21"/>
      <c r="AX201" s="21"/>
      <c r="BA201" s="24"/>
      <c r="BF201" s="24"/>
    </row>
    <row r="202" spans="44:58">
      <c r="AR202" s="21"/>
      <c r="AX202" s="21"/>
      <c r="BA202" s="24"/>
      <c r="BF202" s="24"/>
    </row>
    <row r="203" spans="44:58">
      <c r="AR203" s="21"/>
      <c r="AX203" s="21"/>
      <c r="BA203" s="24"/>
      <c r="BF203" s="24"/>
    </row>
    <row r="204" spans="44:58">
      <c r="AR204" s="21"/>
      <c r="AX204" s="21"/>
      <c r="BA204" s="24"/>
      <c r="BF204" s="24"/>
    </row>
    <row r="205" spans="44:58">
      <c r="AR205" s="21"/>
      <c r="AX205" s="21"/>
      <c r="BA205" s="24"/>
      <c r="BF205" s="24"/>
    </row>
    <row r="206" spans="44:58">
      <c r="AR206" s="21"/>
      <c r="AX206" s="21"/>
      <c r="BA206" s="24"/>
      <c r="BF206" s="24"/>
    </row>
    <row r="207" spans="44:58">
      <c r="AR207" s="21"/>
      <c r="AX207" s="21"/>
      <c r="BA207" s="24"/>
      <c r="BF207" s="24"/>
    </row>
    <row r="208" spans="44:58">
      <c r="AR208" s="21"/>
      <c r="AX208" s="21"/>
      <c r="BA208" s="24"/>
      <c r="BF208" s="24"/>
    </row>
    <row r="209" spans="44:58">
      <c r="AR209" s="21"/>
      <c r="AX209" s="21"/>
      <c r="BA209" s="24"/>
      <c r="BF209" s="24"/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9"/>
  <sheetViews>
    <sheetView zoomScale="78" zoomScaleNormal="78" workbookViewId="0">
      <pane xSplit="1" ySplit="4" topLeftCell="B5" activePane="bottomRight" state="frozen"/>
      <selection pane="topRight"/>
      <selection pane="bottomLeft"/>
      <selection pane="bottomRight" activeCell="F13" sqref="F13:F17"/>
    </sheetView>
  </sheetViews>
  <sheetFormatPr defaultColWidth="10.140625" defaultRowHeight="15"/>
  <cols>
    <col min="1" max="1" width="25" style="3" customWidth="1"/>
    <col min="2" max="16384" width="10.140625" style="3"/>
  </cols>
  <sheetData>
    <row r="1" spans="1:102" ht="26.25">
      <c r="A1" s="1" t="s">
        <v>95</v>
      </c>
    </row>
    <row r="4" spans="1:102" s="35" customFormat="1">
      <c r="B4" s="35" t="s">
        <v>96</v>
      </c>
      <c r="C4" s="35" t="s">
        <v>97</v>
      </c>
      <c r="D4" s="35" t="s">
        <v>98</v>
      </c>
      <c r="E4" s="35" t="s">
        <v>99</v>
      </c>
      <c r="F4" s="35" t="s">
        <v>100</v>
      </c>
      <c r="G4" s="35" t="s">
        <v>101</v>
      </c>
      <c r="H4" s="35" t="s">
        <v>102</v>
      </c>
      <c r="I4" s="35" t="s">
        <v>103</v>
      </c>
      <c r="J4" s="35" t="s">
        <v>104</v>
      </c>
      <c r="K4" s="35" t="s">
        <v>105</v>
      </c>
      <c r="L4" s="35" t="s">
        <v>106</v>
      </c>
      <c r="M4" s="35" t="s">
        <v>107</v>
      </c>
      <c r="N4" s="35" t="s">
        <v>108</v>
      </c>
      <c r="O4" s="35" t="s">
        <v>109</v>
      </c>
      <c r="P4" s="35" t="s">
        <v>110</v>
      </c>
      <c r="Q4" s="35" t="s">
        <v>111</v>
      </c>
      <c r="R4" s="35" t="s">
        <v>112</v>
      </c>
      <c r="S4" s="35" t="s">
        <v>113</v>
      </c>
      <c r="T4" s="35" t="s">
        <v>114</v>
      </c>
      <c r="V4" s="35" t="s">
        <v>96</v>
      </c>
      <c r="W4" s="35" t="s">
        <v>97</v>
      </c>
      <c r="X4" s="35" t="s">
        <v>98</v>
      </c>
      <c r="Y4" s="35" t="s">
        <v>99</v>
      </c>
      <c r="Z4" s="35" t="s">
        <v>100</v>
      </c>
      <c r="AA4" s="35" t="s">
        <v>101</v>
      </c>
      <c r="AB4" s="35" t="s">
        <v>102</v>
      </c>
      <c r="AC4" s="35" t="s">
        <v>103</v>
      </c>
      <c r="AD4" s="35" t="s">
        <v>104</v>
      </c>
      <c r="AE4" s="35" t="s">
        <v>105</v>
      </c>
      <c r="AF4" s="35" t="s">
        <v>106</v>
      </c>
      <c r="AG4" s="35" t="s">
        <v>107</v>
      </c>
      <c r="AH4" s="35" t="s">
        <v>108</v>
      </c>
      <c r="AI4" s="35" t="s">
        <v>109</v>
      </c>
      <c r="AJ4" s="35" t="s">
        <v>110</v>
      </c>
      <c r="AK4" s="35" t="s">
        <v>111</v>
      </c>
      <c r="AL4" s="35" t="s">
        <v>112</v>
      </c>
      <c r="AM4" s="35" t="s">
        <v>113</v>
      </c>
      <c r="AN4" s="35" t="s">
        <v>114</v>
      </c>
      <c r="AP4" s="35" t="s">
        <v>96</v>
      </c>
      <c r="AQ4" s="35" t="s">
        <v>97</v>
      </c>
      <c r="AR4" s="35" t="s">
        <v>98</v>
      </c>
      <c r="AS4" s="35" t="s">
        <v>99</v>
      </c>
      <c r="AT4" s="35" t="s">
        <v>100</v>
      </c>
      <c r="AU4" s="35" t="s">
        <v>101</v>
      </c>
      <c r="AV4" s="35" t="s">
        <v>102</v>
      </c>
      <c r="AW4" s="35" t="s">
        <v>103</v>
      </c>
      <c r="AX4" s="35" t="s">
        <v>104</v>
      </c>
      <c r="AY4" s="35" t="s">
        <v>105</v>
      </c>
      <c r="AZ4" s="35" t="s">
        <v>106</v>
      </c>
      <c r="BA4" s="35" t="s">
        <v>107</v>
      </c>
      <c r="BB4" s="35" t="s">
        <v>108</v>
      </c>
      <c r="BC4" s="35" t="s">
        <v>109</v>
      </c>
      <c r="BD4" s="35" t="s">
        <v>110</v>
      </c>
      <c r="BE4" s="35" t="s">
        <v>111</v>
      </c>
      <c r="BF4" s="35" t="s">
        <v>112</v>
      </c>
      <c r="BG4" s="35" t="s">
        <v>113</v>
      </c>
      <c r="BH4" s="35" t="s">
        <v>114</v>
      </c>
      <c r="BJ4" s="35" t="s">
        <v>96</v>
      </c>
      <c r="BK4" s="35" t="s">
        <v>97</v>
      </c>
      <c r="BL4" s="35" t="s">
        <v>98</v>
      </c>
      <c r="BM4" s="35" t="s">
        <v>99</v>
      </c>
      <c r="BN4" s="35" t="s">
        <v>100</v>
      </c>
      <c r="BO4" s="35" t="s">
        <v>101</v>
      </c>
      <c r="BP4" s="35" t="s">
        <v>102</v>
      </c>
      <c r="BQ4" s="35" t="s">
        <v>103</v>
      </c>
      <c r="BR4" s="35" t="s">
        <v>104</v>
      </c>
      <c r="BS4" s="35" t="s">
        <v>105</v>
      </c>
      <c r="BT4" s="35" t="s">
        <v>106</v>
      </c>
      <c r="BU4" s="35" t="s">
        <v>107</v>
      </c>
      <c r="BV4" s="35" t="s">
        <v>108</v>
      </c>
      <c r="BW4" s="35" t="s">
        <v>109</v>
      </c>
      <c r="BX4" s="35" t="s">
        <v>110</v>
      </c>
      <c r="BY4" s="35" t="s">
        <v>111</v>
      </c>
      <c r="BZ4" s="35" t="s">
        <v>112</v>
      </c>
      <c r="CA4" s="35" t="s">
        <v>113</v>
      </c>
      <c r="CB4" s="35" t="s">
        <v>114</v>
      </c>
      <c r="CD4" s="35" t="s">
        <v>96</v>
      </c>
      <c r="CE4" s="35" t="s">
        <v>97</v>
      </c>
      <c r="CF4" s="35" t="s">
        <v>98</v>
      </c>
      <c r="CG4" s="35" t="s">
        <v>98</v>
      </c>
      <c r="CH4" s="35" t="s">
        <v>99</v>
      </c>
      <c r="CI4" s="35" t="s">
        <v>100</v>
      </c>
      <c r="CJ4" s="35" t="s">
        <v>101</v>
      </c>
      <c r="CK4" s="35" t="s">
        <v>102</v>
      </c>
      <c r="CL4" s="35" t="s">
        <v>103</v>
      </c>
      <c r="CM4" s="35" t="s">
        <v>104</v>
      </c>
      <c r="CN4" s="35" t="s">
        <v>105</v>
      </c>
      <c r="CO4" s="35" t="s">
        <v>106</v>
      </c>
      <c r="CP4" s="35" t="s">
        <v>107</v>
      </c>
      <c r="CQ4" s="35" t="s">
        <v>108</v>
      </c>
      <c r="CR4" s="35" t="s">
        <v>108</v>
      </c>
      <c r="CS4" s="35" t="s">
        <v>109</v>
      </c>
      <c r="CT4" s="35" t="s">
        <v>110</v>
      </c>
      <c r="CU4" s="35" t="s">
        <v>111</v>
      </c>
      <c r="CV4" s="35" t="s">
        <v>112</v>
      </c>
      <c r="CW4" s="35" t="s">
        <v>113</v>
      </c>
      <c r="CX4" s="35" t="s">
        <v>114</v>
      </c>
    </row>
    <row r="5" spans="1:102">
      <c r="A5" s="3" t="s">
        <v>115</v>
      </c>
      <c r="B5" s="3">
        <f>V5/$V5*100</f>
        <v>100</v>
      </c>
      <c r="C5" s="3">
        <f t="shared" ref="C5:R9" si="0">W5/$V5*100</f>
        <v>98.546375643335267</v>
      </c>
      <c r="D5" s="3">
        <f t="shared" si="0"/>
        <v>97.586736542888289</v>
      </c>
      <c r="E5" s="3">
        <f t="shared" si="0"/>
        <v>100.22011555024729</v>
      </c>
      <c r="F5" s="3">
        <f t="shared" si="0"/>
        <v>103.48956641745335</v>
      </c>
      <c r="G5" s="3">
        <f t="shared" si="0"/>
        <v>101.69596825062868</v>
      </c>
      <c r="H5" s="3">
        <f t="shared" si="0"/>
        <v>105.58846636401145</v>
      </c>
      <c r="I5" s="3">
        <f t="shared" si="0"/>
        <v>110.10285269261682</v>
      </c>
      <c r="J5" s="3">
        <f t="shared" si="0"/>
        <v>113.9944389826</v>
      </c>
      <c r="K5" s="3">
        <f t="shared" si="0"/>
        <v>121.7297865971523</v>
      </c>
      <c r="L5" s="3">
        <f t="shared" si="0"/>
        <v>123.84595346988949</v>
      </c>
      <c r="M5" s="3">
        <f t="shared" si="0"/>
        <v>115.9157193749909</v>
      </c>
      <c r="N5" s="3">
        <f t="shared" si="0"/>
        <v>121.78781838160242</v>
      </c>
      <c r="O5" s="3">
        <f t="shared" si="0"/>
        <v>123.16703826612752</v>
      </c>
      <c r="P5" s="3">
        <f t="shared" si="0"/>
        <v>127.07107019459092</v>
      </c>
      <c r="Q5" s="3">
        <f t="shared" si="0"/>
        <v>130.77474410041845</v>
      </c>
      <c r="R5" s="3">
        <f t="shared" si="0"/>
        <v>129.07659018351896</v>
      </c>
      <c r="S5" s="3">
        <f t="shared" ref="S5:T9" si="1">AM5/$V5*100</f>
        <v>130.57302224838742</v>
      </c>
      <c r="T5" s="3">
        <f t="shared" si="1"/>
        <v>131.13991072266802</v>
      </c>
      <c r="V5" s="3">
        <v>80.075454716955434</v>
      </c>
      <c r="W5" s="3">
        <v>78.911458403479728</v>
      </c>
      <c r="X5" s="3">
        <v>78.143023030155106</v>
      </c>
      <c r="Y5" s="3">
        <v>80.251713244718673</v>
      </c>
      <c r="Z5" s="3">
        <v>82.869740893381376</v>
      </c>
      <c r="AA5" s="3">
        <v>81.433509005501548</v>
      </c>
      <c r="AB5" s="3">
        <v>84.550444569641712</v>
      </c>
      <c r="AC5" s="3">
        <v>88.165359949952531</v>
      </c>
      <c r="AD5" s="3">
        <v>91.281565367359249</v>
      </c>
      <c r="AE5" s="3">
        <v>97.475680143649171</v>
      </c>
      <c r="AF5" s="3">
        <v>99.170210389563053</v>
      </c>
      <c r="AG5" s="3">
        <v>92.820039377953975</v>
      </c>
      <c r="AH5" s="3">
        <v>97.522149358927976</v>
      </c>
      <c r="AI5" s="3">
        <v>98.626565953008111</v>
      </c>
      <c r="AJ5" s="3">
        <v>101.75273727202031</v>
      </c>
      <c r="AK5" s="3">
        <v>104.71847099334492</v>
      </c>
      <c r="AL5" s="3">
        <v>103.35866652259386</v>
      </c>
      <c r="AM5" s="3">
        <v>104.5569413030676</v>
      </c>
      <c r="AN5" s="3">
        <v>105.01087982658582</v>
      </c>
      <c r="BJ5" s="8">
        <v>1</v>
      </c>
      <c r="BK5" s="8">
        <v>1</v>
      </c>
      <c r="BL5" s="8">
        <v>1</v>
      </c>
      <c r="BM5" s="8">
        <v>1</v>
      </c>
      <c r="BN5" s="8">
        <v>1</v>
      </c>
      <c r="BO5" s="8">
        <v>1</v>
      </c>
      <c r="BP5" s="8">
        <v>1</v>
      </c>
      <c r="BQ5" s="8">
        <v>1</v>
      </c>
      <c r="BR5" s="8">
        <v>1</v>
      </c>
      <c r="BS5" s="8">
        <v>1</v>
      </c>
      <c r="BT5" s="8">
        <v>1</v>
      </c>
      <c r="BU5" s="8">
        <v>1</v>
      </c>
      <c r="BV5" s="8">
        <v>1</v>
      </c>
      <c r="BW5" s="8">
        <v>1</v>
      </c>
      <c r="BX5" s="8">
        <v>1</v>
      </c>
      <c r="BY5" s="8">
        <v>1</v>
      </c>
      <c r="BZ5" s="8">
        <v>1</v>
      </c>
      <c r="CA5" s="8">
        <v>1</v>
      </c>
      <c r="CB5" s="8">
        <v>1</v>
      </c>
      <c r="CD5" s="3">
        <v>16314666.666666666</v>
      </c>
      <c r="CE5" s="3">
        <v>17215978</v>
      </c>
      <c r="CF5" s="3">
        <v>17910802.333333332</v>
      </c>
      <c r="CG5" s="3">
        <v>18323759</v>
      </c>
      <c r="CH5" s="3">
        <v>19703427.666666664</v>
      </c>
      <c r="CI5" s="3">
        <v>22750773.888888888</v>
      </c>
      <c r="CJ5" s="3">
        <v>24365497.962962963</v>
      </c>
      <c r="CK5" s="3">
        <v>26118825.654320989</v>
      </c>
      <c r="CL5" s="3">
        <v>27618570.884773672</v>
      </c>
      <c r="CM5" s="3">
        <v>29235055.961591221</v>
      </c>
      <c r="CN5" s="3">
        <v>32973440.987197079</v>
      </c>
      <c r="CO5" s="3">
        <v>37951978.662399024</v>
      </c>
      <c r="CP5" s="3">
        <v>40292549.220799677</v>
      </c>
      <c r="CQ5" s="3">
        <v>42415914.073599897</v>
      </c>
      <c r="CR5" s="3">
        <v>42270394.740266562</v>
      </c>
      <c r="CS5" s="3">
        <v>44176690.604622141</v>
      </c>
      <c r="CT5" s="3">
        <v>46752625.86820738</v>
      </c>
      <c r="CU5" s="3">
        <v>50524424.956069127</v>
      </c>
      <c r="CV5" s="3">
        <v>54156748.65202304</v>
      </c>
      <c r="CW5" s="3">
        <v>58413141.884007685</v>
      </c>
      <c r="CX5" s="3">
        <v>62049172.294669226</v>
      </c>
    </row>
    <row r="6" spans="1:102">
      <c r="A6" s="3" t="s">
        <v>116</v>
      </c>
      <c r="B6" s="3">
        <f t="shared" ref="B6:B9" si="2">V6/$V6*100</f>
        <v>100</v>
      </c>
      <c r="C6" s="3">
        <f t="shared" si="0"/>
        <v>96.169696969696986</v>
      </c>
      <c r="D6" s="3">
        <f t="shared" si="0"/>
        <v>98.836363636363643</v>
      </c>
      <c r="E6" s="3">
        <f t="shared" si="0"/>
        <v>95.006060606060615</v>
      </c>
      <c r="F6" s="3">
        <f t="shared" si="0"/>
        <v>103.56363636363636</v>
      </c>
      <c r="G6" s="3">
        <f t="shared" si="0"/>
        <v>92.145454545454555</v>
      </c>
      <c r="H6" s="3">
        <f t="shared" si="0"/>
        <v>95.466666666666683</v>
      </c>
      <c r="I6" s="3">
        <f t="shared" si="0"/>
        <v>91.369696969696975</v>
      </c>
      <c r="J6" s="3">
        <f t="shared" si="0"/>
        <v>89.696969696969703</v>
      </c>
      <c r="K6" s="3">
        <f t="shared" si="0"/>
        <v>89.696969696969703</v>
      </c>
      <c r="L6" s="3">
        <f t="shared" si="0"/>
        <v>96.266666666666666</v>
      </c>
      <c r="M6" s="3">
        <f t="shared" si="0"/>
        <v>79.345454545454558</v>
      </c>
      <c r="N6" s="3">
        <f t="shared" si="0"/>
        <v>75.466666666666669</v>
      </c>
      <c r="O6" s="3">
        <f t="shared" si="0"/>
        <v>70.836363636363629</v>
      </c>
      <c r="P6" s="3">
        <f t="shared" si="0"/>
        <v>70.109090909090895</v>
      </c>
      <c r="Q6" s="3">
        <f t="shared" si="0"/>
        <v>71.27272727272728</v>
      </c>
      <c r="R6" s="3">
        <f t="shared" si="0"/>
        <v>70.884848484848476</v>
      </c>
      <c r="S6" s="3">
        <f t="shared" si="1"/>
        <v>73.115151515151524</v>
      </c>
      <c r="T6" s="3">
        <f t="shared" si="1"/>
        <v>70.521212121212102</v>
      </c>
      <c r="V6" s="3">
        <v>137.5</v>
      </c>
      <c r="W6" s="3">
        <v>132.23333333333335</v>
      </c>
      <c r="X6" s="3">
        <v>135.9</v>
      </c>
      <c r="Y6" s="3">
        <v>130.63333333333335</v>
      </c>
      <c r="Z6" s="3">
        <v>142.4</v>
      </c>
      <c r="AA6" s="3">
        <v>126.7</v>
      </c>
      <c r="AB6" s="3">
        <v>131.26666666666668</v>
      </c>
      <c r="AC6" s="3">
        <v>125.63333333333333</v>
      </c>
      <c r="AD6" s="3">
        <v>123.33333333333333</v>
      </c>
      <c r="AE6" s="3">
        <v>123.33333333333333</v>
      </c>
      <c r="AF6" s="3">
        <v>132.36666666666667</v>
      </c>
      <c r="AG6" s="3">
        <v>109.10000000000001</v>
      </c>
      <c r="AH6" s="3">
        <v>103.76666666666667</v>
      </c>
      <c r="AI6" s="3">
        <v>97.399999999999991</v>
      </c>
      <c r="AJ6" s="3">
        <v>96.399999999999991</v>
      </c>
      <c r="AK6" s="3">
        <v>98</v>
      </c>
      <c r="AL6" s="3">
        <v>97.466666666666654</v>
      </c>
      <c r="AM6" s="3">
        <v>100.53333333333335</v>
      </c>
      <c r="AN6" s="3">
        <v>96.966666666666654</v>
      </c>
      <c r="AP6" s="3">
        <v>137.5</v>
      </c>
      <c r="AQ6" s="3">
        <v>132.23333333333335</v>
      </c>
      <c r="AR6" s="3">
        <v>135.9</v>
      </c>
      <c r="AS6" s="3">
        <v>130.63333333333335</v>
      </c>
      <c r="AT6" s="3">
        <v>142.4</v>
      </c>
      <c r="AU6" s="3">
        <v>126.7</v>
      </c>
      <c r="AV6" s="3">
        <v>131.26666666666668</v>
      </c>
      <c r="AW6" s="3">
        <v>125.63333333333333</v>
      </c>
      <c r="AX6" s="3">
        <v>123.33333333333333</v>
      </c>
      <c r="AY6" s="3">
        <v>123.33333333333333</v>
      </c>
      <c r="AZ6" s="3">
        <v>132.36666666666667</v>
      </c>
      <c r="BA6" s="3">
        <v>109.10000000000001</v>
      </c>
      <c r="BB6" s="3">
        <v>103.76666666666667</v>
      </c>
      <c r="BC6" s="3">
        <v>97.399999999999991</v>
      </c>
      <c r="BD6" s="3">
        <v>96.399999999999991</v>
      </c>
      <c r="BE6" s="3">
        <v>98</v>
      </c>
      <c r="BF6" s="3">
        <v>97.466666666666654</v>
      </c>
      <c r="BG6" s="3">
        <v>100.53333333333335</v>
      </c>
      <c r="BH6" s="3">
        <v>96.966666666666654</v>
      </c>
      <c r="BJ6" s="8">
        <v>1</v>
      </c>
      <c r="BK6" s="8">
        <v>1</v>
      </c>
      <c r="BL6" s="8">
        <v>1</v>
      </c>
      <c r="BM6" s="8">
        <v>1</v>
      </c>
      <c r="BN6" s="8">
        <v>1</v>
      </c>
      <c r="BO6" s="8">
        <v>1</v>
      </c>
      <c r="BP6" s="8">
        <v>1</v>
      </c>
      <c r="BQ6" s="8">
        <v>1</v>
      </c>
      <c r="BR6" s="8">
        <v>1</v>
      </c>
      <c r="BS6" s="8">
        <v>1</v>
      </c>
      <c r="BT6" s="8">
        <v>1</v>
      </c>
      <c r="BU6" s="8">
        <v>1</v>
      </c>
      <c r="BV6" s="8">
        <v>1</v>
      </c>
      <c r="BW6" s="8">
        <v>1</v>
      </c>
      <c r="BX6" s="8">
        <v>1</v>
      </c>
      <c r="BY6" s="8">
        <v>1</v>
      </c>
      <c r="BZ6" s="8">
        <v>1</v>
      </c>
      <c r="CA6" s="8">
        <v>1</v>
      </c>
      <c r="CB6" s="8">
        <v>1</v>
      </c>
      <c r="CD6" s="3">
        <v>3028764.6666666665</v>
      </c>
      <c r="CE6" s="3">
        <v>3056790</v>
      </c>
      <c r="CF6" s="3">
        <v>3173168</v>
      </c>
      <c r="CG6" s="3">
        <v>3224992</v>
      </c>
      <c r="CH6" s="3">
        <v>3245752.6666666665</v>
      </c>
      <c r="CI6" s="3">
        <v>3608272.222222222</v>
      </c>
      <c r="CJ6" s="3">
        <v>3649956.4074074072</v>
      </c>
      <c r="CK6" s="3">
        <v>3760258.8024691357</v>
      </c>
      <c r="CL6" s="3">
        <v>3802793.9341563787</v>
      </c>
      <c r="CM6" s="3">
        <v>3823410.3113854597</v>
      </c>
      <c r="CN6" s="3">
        <v>3967852.1037951536</v>
      </c>
      <c r="CO6" s="3">
        <v>4213604.367931718</v>
      </c>
      <c r="CP6" s="3">
        <v>3930705.7893105727</v>
      </c>
      <c r="CQ6" s="3">
        <v>3841384.2631035242</v>
      </c>
      <c r="CR6" s="3">
        <v>3769423.5964368577</v>
      </c>
      <c r="CS6" s="3">
        <v>3765105.9531801273</v>
      </c>
      <c r="CT6" s="3">
        <v>3660995.6510600424</v>
      </c>
      <c r="CU6" s="3">
        <v>3702383.2170200143</v>
      </c>
      <c r="CV6" s="3">
        <v>3966811.0723400046</v>
      </c>
      <c r="CW6" s="3">
        <v>4185037.6907800012</v>
      </c>
      <c r="CX6" s="3">
        <v>4283939.2302600006</v>
      </c>
    </row>
    <row r="7" spans="1:102">
      <c r="A7" s="3" t="s">
        <v>77</v>
      </c>
      <c r="B7" s="3">
        <f t="shared" si="2"/>
        <v>100</v>
      </c>
      <c r="C7" s="3">
        <f t="shared" si="0"/>
        <v>100.04755111745125</v>
      </c>
      <c r="D7" s="3">
        <f t="shared" si="0"/>
        <v>118.54493580599143</v>
      </c>
      <c r="E7" s="3">
        <f t="shared" si="0"/>
        <v>130.86067522586779</v>
      </c>
      <c r="F7" s="3">
        <f t="shared" si="0"/>
        <v>137.23252496433665</v>
      </c>
      <c r="G7" s="3">
        <f t="shared" si="0"/>
        <v>129.67189728958627</v>
      </c>
      <c r="H7" s="3">
        <f t="shared" si="0"/>
        <v>129.71944840703753</v>
      </c>
      <c r="I7" s="3">
        <f t="shared" si="0"/>
        <v>145.41131716595336</v>
      </c>
      <c r="J7" s="3">
        <f t="shared" si="0"/>
        <v>164.47931526390869</v>
      </c>
      <c r="K7" s="3">
        <f t="shared" si="0"/>
        <v>171.70708511650022</v>
      </c>
      <c r="L7" s="3">
        <f t="shared" si="0"/>
        <v>173.94198763670946</v>
      </c>
      <c r="M7" s="3">
        <f t="shared" si="0"/>
        <v>110.1283880171184</v>
      </c>
      <c r="N7" s="3">
        <f t="shared" si="0"/>
        <v>145.07845934379458</v>
      </c>
      <c r="O7" s="3">
        <f t="shared" si="0"/>
        <v>149.97622444127435</v>
      </c>
      <c r="P7" s="3">
        <f t="shared" si="0"/>
        <v>158.01236329053731</v>
      </c>
      <c r="Q7" s="3">
        <f t="shared" si="0"/>
        <v>167.61768901569184</v>
      </c>
      <c r="R7" s="3">
        <f t="shared" si="0"/>
        <v>149.02520209224915</v>
      </c>
      <c r="S7" s="3">
        <f t="shared" si="1"/>
        <v>161.81645268663812</v>
      </c>
      <c r="T7" s="3">
        <f t="shared" si="1"/>
        <v>165.43033761293387</v>
      </c>
      <c r="V7" s="3">
        <v>70.100000000000009</v>
      </c>
      <c r="W7" s="3">
        <v>70.13333333333334</v>
      </c>
      <c r="X7" s="3">
        <v>83.100000000000009</v>
      </c>
      <c r="Y7" s="3">
        <v>91.733333333333334</v>
      </c>
      <c r="Z7" s="3">
        <v>96.2</v>
      </c>
      <c r="AA7" s="3">
        <v>90.899999999999991</v>
      </c>
      <c r="AB7" s="3">
        <v>90.933333333333323</v>
      </c>
      <c r="AC7" s="3">
        <v>101.93333333333332</v>
      </c>
      <c r="AD7" s="3">
        <v>115.30000000000001</v>
      </c>
      <c r="AE7" s="3">
        <v>120.36666666666667</v>
      </c>
      <c r="AF7" s="3">
        <v>121.93333333333334</v>
      </c>
      <c r="AG7" s="3">
        <v>77.2</v>
      </c>
      <c r="AH7" s="3">
        <v>101.7</v>
      </c>
      <c r="AI7" s="3">
        <v>105.13333333333333</v>
      </c>
      <c r="AJ7" s="3">
        <v>110.76666666666667</v>
      </c>
      <c r="AK7" s="3">
        <v>117.5</v>
      </c>
      <c r="AL7" s="3">
        <v>104.46666666666665</v>
      </c>
      <c r="AM7" s="3">
        <v>113.43333333333334</v>
      </c>
      <c r="AN7" s="3">
        <v>115.96666666666665</v>
      </c>
      <c r="AP7" s="3">
        <v>70.100000000000009</v>
      </c>
      <c r="AQ7" s="3">
        <v>70.13333333333334</v>
      </c>
      <c r="AR7" s="3">
        <v>83.100000000000009</v>
      </c>
      <c r="AS7" s="3">
        <v>91.733333333333334</v>
      </c>
      <c r="AT7" s="3">
        <v>96.2</v>
      </c>
      <c r="AU7" s="3">
        <v>90.899999999999991</v>
      </c>
      <c r="AV7" s="3">
        <v>90.933333333333323</v>
      </c>
      <c r="AW7" s="3">
        <v>101.93333333333332</v>
      </c>
      <c r="AX7" s="3">
        <v>115.30000000000001</v>
      </c>
      <c r="AY7" s="3">
        <v>120.36666666666667</v>
      </c>
      <c r="AZ7" s="3">
        <v>121.93333333333334</v>
      </c>
      <c r="BA7" s="3">
        <v>77.2</v>
      </c>
      <c r="BB7" s="3">
        <v>101.7</v>
      </c>
      <c r="BC7" s="3">
        <v>105.13333333333333</v>
      </c>
      <c r="BD7" s="3">
        <v>110.76666666666667</v>
      </c>
      <c r="BE7" s="3">
        <v>117.5</v>
      </c>
      <c r="BF7" s="3">
        <v>104.46666666666665</v>
      </c>
      <c r="BG7" s="3">
        <v>113.43333333333334</v>
      </c>
      <c r="BH7" s="3">
        <v>115.96666666666665</v>
      </c>
      <c r="BJ7" s="8">
        <v>1</v>
      </c>
      <c r="BK7" s="8">
        <v>1</v>
      </c>
      <c r="BL7" s="8">
        <v>1</v>
      </c>
      <c r="BM7" s="8">
        <v>1</v>
      </c>
      <c r="BN7" s="8">
        <v>1</v>
      </c>
      <c r="BO7" s="8">
        <v>1</v>
      </c>
      <c r="BP7" s="8">
        <v>1</v>
      </c>
      <c r="BQ7" s="8">
        <v>1</v>
      </c>
      <c r="BR7" s="8">
        <v>1</v>
      </c>
      <c r="BS7" s="8">
        <v>1</v>
      </c>
      <c r="BT7" s="8">
        <v>1</v>
      </c>
      <c r="BU7" s="8">
        <v>1</v>
      </c>
      <c r="BV7" s="8">
        <v>1</v>
      </c>
      <c r="BW7" s="8">
        <v>1</v>
      </c>
      <c r="BX7" s="8">
        <v>1</v>
      </c>
      <c r="BY7" s="8">
        <v>1</v>
      </c>
      <c r="BZ7" s="8">
        <v>1</v>
      </c>
      <c r="CA7" s="8">
        <v>1</v>
      </c>
      <c r="CB7" s="8">
        <v>1</v>
      </c>
      <c r="CD7" s="3">
        <v>4902287.666666667</v>
      </c>
      <c r="CE7" s="3">
        <v>5091728.333333333</v>
      </c>
      <c r="CF7" s="3">
        <v>5912131.444444444</v>
      </c>
      <c r="CG7" s="3">
        <v>6375826.666666667</v>
      </c>
      <c r="CH7" s="3">
        <v>7323003.2222222229</v>
      </c>
      <c r="CI7" s="3">
        <v>9193482.4074074086</v>
      </c>
      <c r="CJ7" s="3">
        <v>9411736.8024691362</v>
      </c>
      <c r="CK7" s="3">
        <v>9795884.6008230448</v>
      </c>
      <c r="CL7" s="3">
        <v>10541136.200274348</v>
      </c>
      <c r="CM7" s="3">
        <v>12066544.400091449</v>
      </c>
      <c r="CN7" s="3">
        <v>14414774.800030483</v>
      </c>
      <c r="CO7" s="3">
        <v>17076844.933343496</v>
      </c>
      <c r="CP7" s="3">
        <v>14087308.311114499</v>
      </c>
      <c r="CQ7" s="3">
        <v>14153230.103704832</v>
      </c>
      <c r="CR7" s="3">
        <v>14252444.770371499</v>
      </c>
      <c r="CS7" s="3">
        <v>15284697.62469211</v>
      </c>
      <c r="CT7" s="3">
        <v>15407587.208230704</v>
      </c>
      <c r="CU7" s="3">
        <v>16209871.736076901</v>
      </c>
      <c r="CV7" s="3">
        <v>18054483.912025634</v>
      </c>
      <c r="CW7" s="3">
        <v>19075642.637341876</v>
      </c>
      <c r="CX7" s="3">
        <v>20643133.545780625</v>
      </c>
    </row>
    <row r="8" spans="1:102">
      <c r="A8" s="3" t="s">
        <v>117</v>
      </c>
      <c r="B8" s="3">
        <f t="shared" si="2"/>
        <v>100</v>
      </c>
      <c r="C8" s="3">
        <f t="shared" si="0"/>
        <v>95.518305157211358</v>
      </c>
      <c r="D8" s="3">
        <f t="shared" si="0"/>
        <v>100.75346748100587</v>
      </c>
      <c r="E8" s="3">
        <f t="shared" si="0"/>
        <v>103.28644914908564</v>
      </c>
      <c r="F8" s="3">
        <f t="shared" si="0"/>
        <v>111.82387093704271</v>
      </c>
      <c r="G8" s="3">
        <f t="shared" si="0"/>
        <v>109.67574626919532</v>
      </c>
      <c r="H8" s="3">
        <f t="shared" si="0"/>
        <v>115.45895067539132</v>
      </c>
      <c r="I8" s="3">
        <f t="shared" si="0"/>
        <v>117.78413885413683</v>
      </c>
      <c r="J8" s="3">
        <f t="shared" si="0"/>
        <v>117.43852834088773</v>
      </c>
      <c r="K8" s="3">
        <f t="shared" si="0"/>
        <v>128.70734720143901</v>
      </c>
      <c r="L8" s="3">
        <f t="shared" si="0"/>
        <v>128.21638282686908</v>
      </c>
      <c r="M8" s="3">
        <f t="shared" si="0"/>
        <v>96.615883543343926</v>
      </c>
      <c r="N8" s="3">
        <f t="shared" si="0"/>
        <v>105.55967867582228</v>
      </c>
      <c r="O8" s="3">
        <f t="shared" si="0"/>
        <v>109.02291388734453</v>
      </c>
      <c r="P8" s="3">
        <f t="shared" si="0"/>
        <v>105.94174010589705</v>
      </c>
      <c r="Q8" s="3">
        <f t="shared" si="0"/>
        <v>107.99405795468617</v>
      </c>
      <c r="R8" s="3">
        <f t="shared" si="0"/>
        <v>107.46577914891668</v>
      </c>
      <c r="S8" s="3">
        <f t="shared" si="1"/>
        <v>104.30506456345185</v>
      </c>
      <c r="T8" s="3">
        <f t="shared" si="1"/>
        <v>104.45584490520903</v>
      </c>
      <c r="V8" s="3">
        <v>96.655557108990763</v>
      </c>
      <c r="W8" s="3">
        <v>92.323749990768491</v>
      </c>
      <c r="X8" s="3">
        <v>97.383825300392061</v>
      </c>
      <c r="Y8" s="3">
        <v>99.832092843143172</v>
      </c>
      <c r="Z8" s="3">
        <v>108.08398543503745</v>
      </c>
      <c r="AA8" s="3">
        <v>106.00770356993389</v>
      </c>
      <c r="AB8" s="3">
        <v>111.59749200749434</v>
      </c>
      <c r="AC8" s="3">
        <v>113.84491559549321</v>
      </c>
      <c r="AD8" s="3">
        <v>113.51086382848504</v>
      </c>
      <c r="AE8" s="3">
        <v>124.40280347775391</v>
      </c>
      <c r="AF8" s="3">
        <v>123.92825912630666</v>
      </c>
      <c r="AG8" s="3">
        <v>93.384620494592795</v>
      </c>
      <c r="AH8" s="3">
        <v>102.02929550657655</v>
      </c>
      <c r="AI8" s="3">
        <v>105.37670479426812</v>
      </c>
      <c r="AJ8" s="3">
        <v>102.3985791103139</v>
      </c>
      <c r="AK8" s="3">
        <v>104.38225836070828</v>
      </c>
      <c r="AL8" s="3">
        <v>103.87164753790304</v>
      </c>
      <c r="AM8" s="3">
        <v>100.81664124669689</v>
      </c>
      <c r="AN8" s="3">
        <v>100.96237882603313</v>
      </c>
      <c r="BJ8" s="8">
        <v>1</v>
      </c>
      <c r="BK8" s="8">
        <v>1</v>
      </c>
      <c r="BL8" s="8">
        <v>1</v>
      </c>
      <c r="BM8" s="8">
        <v>1</v>
      </c>
      <c r="BN8" s="8">
        <v>1</v>
      </c>
      <c r="BO8" s="8">
        <v>1</v>
      </c>
      <c r="BP8" s="8">
        <v>1</v>
      </c>
      <c r="BQ8" s="8">
        <v>1</v>
      </c>
      <c r="BR8" s="8">
        <v>1</v>
      </c>
      <c r="BS8" s="8">
        <v>1</v>
      </c>
      <c r="BT8" s="8">
        <v>1</v>
      </c>
      <c r="BU8" s="8">
        <v>1</v>
      </c>
      <c r="BV8" s="8">
        <v>1</v>
      </c>
      <c r="BW8" s="8">
        <v>1</v>
      </c>
      <c r="BX8" s="8">
        <v>1</v>
      </c>
      <c r="BY8" s="8">
        <v>1</v>
      </c>
      <c r="BZ8" s="8">
        <v>1</v>
      </c>
      <c r="CA8" s="8">
        <v>1</v>
      </c>
      <c r="CB8" s="8">
        <v>1</v>
      </c>
      <c r="CD8" s="3">
        <v>15022858.333333332</v>
      </c>
      <c r="CE8" s="3">
        <v>15240676.333333334</v>
      </c>
      <c r="CF8" s="3">
        <v>16045481.111111112</v>
      </c>
      <c r="CG8" s="3">
        <v>16878901</v>
      </c>
      <c r="CH8" s="3">
        <v>18173466</v>
      </c>
      <c r="CI8" s="3">
        <v>21638785.999999993</v>
      </c>
      <c r="CJ8" s="3">
        <v>23116221.666666664</v>
      </c>
      <c r="CK8" s="3">
        <v>25150315.222222224</v>
      </c>
      <c r="CL8" s="3">
        <v>26612803.740740739</v>
      </c>
      <c r="CM8" s="3">
        <v>27209659.58024691</v>
      </c>
      <c r="CN8" s="3">
        <v>32467882.52674897</v>
      </c>
      <c r="CO8" s="3">
        <v>38850263.17558299</v>
      </c>
      <c r="CP8" s="3">
        <v>35086785.391860992</v>
      </c>
      <c r="CQ8" s="3">
        <v>35108357.797286995</v>
      </c>
      <c r="CR8" s="3">
        <v>35526160.797286995</v>
      </c>
      <c r="CS8" s="3">
        <v>37309181.19819133</v>
      </c>
      <c r="CT8" s="3">
        <v>39062017.732730448</v>
      </c>
      <c r="CU8" s="3">
        <v>40815162.577576809</v>
      </c>
      <c r="CV8" s="3">
        <v>43856744.525858946</v>
      </c>
      <c r="CW8" s="3">
        <v>47044035.1752863</v>
      </c>
      <c r="CX8" s="3">
        <v>47898961.058428764</v>
      </c>
    </row>
    <row r="9" spans="1:102">
      <c r="A9" s="3" t="s">
        <v>118</v>
      </c>
      <c r="B9" s="3">
        <f t="shared" si="2"/>
        <v>100</v>
      </c>
      <c r="C9" s="3">
        <f t="shared" si="0"/>
        <v>105.98764754975328</v>
      </c>
      <c r="D9" s="3">
        <f t="shared" si="0"/>
        <v>104.88012661083481</v>
      </c>
      <c r="E9" s="3">
        <f t="shared" si="0"/>
        <v>111.51820751216697</v>
      </c>
      <c r="F9" s="3">
        <f t="shared" si="0"/>
        <v>123.57036649516498</v>
      </c>
      <c r="G9" s="3">
        <f t="shared" si="0"/>
        <v>117.78844629535428</v>
      </c>
      <c r="H9" s="3">
        <f t="shared" si="0"/>
        <v>124.84029732012685</v>
      </c>
      <c r="I9" s="3">
        <f t="shared" si="0"/>
        <v>124.60117962143471</v>
      </c>
      <c r="J9" s="3">
        <f t="shared" si="0"/>
        <v>121.65755287365916</v>
      </c>
      <c r="K9" s="3">
        <f t="shared" si="0"/>
        <v>126.2054912464792</v>
      </c>
      <c r="L9" s="3">
        <f t="shared" si="0"/>
        <v>145.01888628086718</v>
      </c>
      <c r="M9" s="3">
        <f t="shared" si="0"/>
        <v>118.07543109989096</v>
      </c>
      <c r="N9" s="3">
        <f t="shared" si="0"/>
        <v>123.55127190769855</v>
      </c>
      <c r="O9" s="3">
        <f t="shared" si="0"/>
        <v>131.88944353588522</v>
      </c>
      <c r="P9" s="3">
        <f t="shared" si="0"/>
        <v>130.28103215374944</v>
      </c>
      <c r="Q9" s="3">
        <f t="shared" si="0"/>
        <v>128.12947244010269</v>
      </c>
      <c r="R9" s="3">
        <f t="shared" si="0"/>
        <v>133.29957237114021</v>
      </c>
      <c r="S9" s="3">
        <f t="shared" si="1"/>
        <v>126.38430487731213</v>
      </c>
      <c r="T9" s="3">
        <f t="shared" si="1"/>
        <v>138.54856664589801</v>
      </c>
      <c r="V9" s="3">
        <v>78.667506376655311</v>
      </c>
      <c r="W9" s="3">
        <v>83.37783939466911</v>
      </c>
      <c r="X9" s="3">
        <v>82.506580289422644</v>
      </c>
      <c r="Y9" s="3">
        <v>87.728593005765646</v>
      </c>
      <c r="Z9" s="3">
        <v>97.20972594224024</v>
      </c>
      <c r="AA9" s="3">
        <v>92.661233500361035</v>
      </c>
      <c r="AB9" s="3">
        <v>98.208748854946236</v>
      </c>
      <c r="AC9" s="3">
        <v>98.020640924079885</v>
      </c>
      <c r="AD9" s="3">
        <v>95.704963164568625</v>
      </c>
      <c r="AE9" s="3">
        <v>99.282712874013185</v>
      </c>
      <c r="AF9" s="3">
        <v>114.0827416123557</v>
      </c>
      <c r="AG9" s="3">
        <v>92.886997289769965</v>
      </c>
      <c r="AH9" s="3">
        <v>97.194704706427501</v>
      </c>
      <c r="AI9" s="3">
        <v>103.7541364037277</v>
      </c>
      <c r="AJ9" s="3">
        <v>102.48883927712319</v>
      </c>
      <c r="AK9" s="3">
        <v>100.79626090219259</v>
      </c>
      <c r="AL9" s="3">
        <v>104.86344959512098</v>
      </c>
      <c r="AM9" s="3">
        <v>99.423381098451017</v>
      </c>
      <c r="AN9" s="3">
        <v>108.99270250092636</v>
      </c>
      <c r="CD9" s="3">
        <v>3366228.333333333</v>
      </c>
      <c r="CE9" s="3">
        <v>3369206</v>
      </c>
      <c r="CF9" s="3">
        <v>4095471.666666667</v>
      </c>
      <c r="CG9" s="3">
        <v>4534255.333333334</v>
      </c>
      <c r="CH9" s="3">
        <v>5207022.111111111</v>
      </c>
      <c r="CI9" s="3">
        <v>6443146.0370370373</v>
      </c>
      <c r="CJ9" s="3">
        <v>6685801.3456790131</v>
      </c>
      <c r="CK9" s="3">
        <v>6673063.4485596707</v>
      </c>
      <c r="CL9" s="3">
        <v>7005429.8161865566</v>
      </c>
      <c r="CM9" s="3">
        <v>7892690.2720621852</v>
      </c>
      <c r="CN9" s="3">
        <v>9331696.090687396</v>
      </c>
      <c r="CO9" s="3">
        <v>13351638.696895799</v>
      </c>
      <c r="CP9" s="3">
        <v>11806166.898965266</v>
      </c>
      <c r="CQ9" s="3">
        <v>11638839.966321755</v>
      </c>
      <c r="CR9" s="3">
        <v>11705667.966321755</v>
      </c>
      <c r="CS9" s="3">
        <v>13135147.644214503</v>
      </c>
      <c r="CT9" s="3">
        <v>16684149.214738168</v>
      </c>
      <c r="CU9" s="3">
        <v>18617919.404912725</v>
      </c>
      <c r="CV9" s="3">
        <v>20816131.134970911</v>
      </c>
      <c r="CW9" s="3">
        <v>21467061.711656969</v>
      </c>
      <c r="CX9" s="3">
        <v>20820539.570552323</v>
      </c>
    </row>
    <row r="12" spans="1:102">
      <c r="B12" s="3" t="s">
        <v>119</v>
      </c>
      <c r="C12" s="3" t="s">
        <v>120</v>
      </c>
      <c r="D12" s="3" t="s">
        <v>121</v>
      </c>
      <c r="E12" s="3" t="s">
        <v>150</v>
      </c>
      <c r="F12" s="3" t="s">
        <v>130</v>
      </c>
    </row>
    <row r="13" spans="1:102">
      <c r="A13" s="3" t="s">
        <v>122</v>
      </c>
      <c r="B13" s="2">
        <f>(M5/B5)^(1/10)-1</f>
        <v>1.4878923710292646E-2</v>
      </c>
      <c r="C13" s="8">
        <f>M5/L5-1</f>
        <v>-6.4033049709828926E-2</v>
      </c>
      <c r="D13" s="8">
        <f>(O5/M5)^(1/2)-1</f>
        <v>3.0803968198746645E-2</v>
      </c>
      <c r="E13" s="2">
        <f>(T5/N5)^(1/4)-1</f>
        <v>1.8668221796216633E-2</v>
      </c>
      <c r="F13" s="2">
        <f>T5/S5-1</f>
        <v>4.3415436398661633E-3</v>
      </c>
    </row>
    <row r="14" spans="1:102">
      <c r="A14" s="3" t="s">
        <v>123</v>
      </c>
      <c r="B14" s="2">
        <f t="shared" ref="B14:B17" si="3">(M6/B6)^(1/10)-1</f>
        <v>-2.287031954549823E-2</v>
      </c>
      <c r="C14" s="8">
        <f t="shared" ref="C14:C17" si="4">M6/L6-1</f>
        <v>-0.17577436414001502</v>
      </c>
      <c r="D14" s="8">
        <f t="shared" ref="D14:D17" si="5">(O6/M6)^(1/2)-1</f>
        <v>-5.5140784690507316E-2</v>
      </c>
      <c r="E14" s="2">
        <f t="shared" ref="E14:E17" si="6">(T6/N6)^(1/4)-1</f>
        <v>-1.6801629413033869E-2</v>
      </c>
      <c r="F14" s="2">
        <f t="shared" ref="F14:F17" si="7">T6/S6-1</f>
        <v>-3.5477453580902263E-2</v>
      </c>
    </row>
    <row r="15" spans="1:102">
      <c r="A15" s="3" t="s">
        <v>7</v>
      </c>
      <c r="B15" s="2">
        <f t="shared" si="3"/>
        <v>9.6943550565875558E-3</v>
      </c>
      <c r="C15" s="8">
        <f t="shared" si="4"/>
        <v>-0.36686714051394209</v>
      </c>
      <c r="D15" s="8">
        <f t="shared" si="5"/>
        <v>0.16697503943304559</v>
      </c>
      <c r="E15" s="2">
        <f t="shared" si="6"/>
        <v>3.3363351881368741E-2</v>
      </c>
      <c r="F15" s="2">
        <f t="shared" si="7"/>
        <v>2.2333235380546546E-2</v>
      </c>
    </row>
    <row r="16" spans="1:102">
      <c r="A16" s="3" t="s">
        <v>117</v>
      </c>
      <c r="B16" s="2">
        <f t="shared" si="3"/>
        <v>-3.4367839291202795E-3</v>
      </c>
      <c r="C16" s="8">
        <f t="shared" si="4"/>
        <v>-0.24646225846345537</v>
      </c>
      <c r="D16" s="8">
        <f t="shared" si="5"/>
        <v>6.2269293632898126E-2</v>
      </c>
      <c r="E16" s="2">
        <f t="shared" si="6"/>
        <v>-2.6245553953890832E-3</v>
      </c>
      <c r="F16" s="2">
        <f t="shared" si="7"/>
        <v>1.445570667045315E-3</v>
      </c>
    </row>
    <row r="17" spans="1:6">
      <c r="A17" s="3" t="s">
        <v>118</v>
      </c>
      <c r="B17" s="2">
        <f t="shared" si="3"/>
        <v>1.675415066704522E-2</v>
      </c>
      <c r="C17" s="8">
        <f t="shared" si="4"/>
        <v>-0.18579273273960428</v>
      </c>
      <c r="D17" s="8">
        <f t="shared" si="5"/>
        <v>5.6878949808430557E-2</v>
      </c>
      <c r="E17" s="2">
        <f t="shared" si="6"/>
        <v>2.9055277150785042E-2</v>
      </c>
      <c r="F17" s="2">
        <f t="shared" si="7"/>
        <v>9.6248199334516782E-2</v>
      </c>
    </row>
    <row r="19" spans="1:6">
      <c r="A19" s="20" t="s">
        <v>94</v>
      </c>
    </row>
  </sheetData>
  <pageMargins left="0.75" right="0.75" top="1" bottom="1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4" sqref="J4"/>
    </sheetView>
  </sheetViews>
  <sheetFormatPr defaultRowHeight="15"/>
  <cols>
    <col min="1" max="1" width="8.28515625" style="67" customWidth="1"/>
    <col min="2" max="2" width="11.28515625" style="66" customWidth="1"/>
    <col min="3" max="243" width="8.28515625" style="66" customWidth="1"/>
    <col min="244" max="16384" width="9.140625" style="66"/>
  </cols>
  <sheetData>
    <row r="1" spans="1:3" ht="24.75" customHeight="1">
      <c r="A1" s="1" t="s">
        <v>247</v>
      </c>
    </row>
    <row r="2" spans="1:3">
      <c r="A2" s="67" t="s">
        <v>246</v>
      </c>
      <c r="B2" s="66" t="s">
        <v>245</v>
      </c>
    </row>
    <row r="3" spans="1:3">
      <c r="A3" s="68">
        <v>1993</v>
      </c>
      <c r="B3" s="66">
        <v>1601287.0256274145</v>
      </c>
    </row>
    <row r="4" spans="1:3">
      <c r="A4" s="68">
        <v>1994</v>
      </c>
      <c r="B4" s="66">
        <v>1652528.2104474918</v>
      </c>
      <c r="C4" s="70">
        <f t="shared" ref="C4:C26" si="0">B4/B3-1</f>
        <v>3.2000000000000028E-2</v>
      </c>
    </row>
    <row r="5" spans="1:3">
      <c r="A5" s="68">
        <v>1995</v>
      </c>
      <c r="B5" s="66">
        <v>1703756.5849713637</v>
      </c>
      <c r="C5" s="70">
        <f t="shared" si="0"/>
        <v>3.0999999999999694E-2</v>
      </c>
    </row>
    <row r="6" spans="1:3">
      <c r="A6" s="68">
        <v>1996</v>
      </c>
      <c r="B6" s="66">
        <v>1777018.1181251323</v>
      </c>
      <c r="C6" s="70">
        <f t="shared" si="0"/>
        <v>4.2999999999999927E-2</v>
      </c>
    </row>
    <row r="7" spans="1:3">
      <c r="A7" s="68">
        <v>1997</v>
      </c>
      <c r="B7" s="66">
        <v>1823220.5891963858</v>
      </c>
      <c r="C7" s="70">
        <f t="shared" si="0"/>
        <v>2.6000000000000023E-2</v>
      </c>
    </row>
    <row r="8" spans="1:3">
      <c r="A8" s="68">
        <v>1998</v>
      </c>
      <c r="B8" s="66">
        <v>1832336.6921423676</v>
      </c>
      <c r="C8" s="70">
        <f t="shared" si="0"/>
        <v>4.9999999999998934E-3</v>
      </c>
    </row>
    <row r="9" spans="1:3">
      <c r="A9" s="68">
        <v>1999</v>
      </c>
      <c r="B9" s="66">
        <v>1876312.7727537844</v>
      </c>
      <c r="C9" s="70">
        <f t="shared" si="0"/>
        <v>2.4000000000000021E-2</v>
      </c>
    </row>
    <row r="10" spans="1:3">
      <c r="A10" s="68">
        <v>2000</v>
      </c>
      <c r="B10" s="66">
        <v>1955117.909209444</v>
      </c>
      <c r="C10" s="70">
        <f t="shared" si="0"/>
        <v>4.2000000000000259E-2</v>
      </c>
    </row>
    <row r="11" spans="1:3">
      <c r="A11" s="68">
        <v>2001</v>
      </c>
      <c r="B11" s="66">
        <v>2007906.0927580989</v>
      </c>
      <c r="C11" s="70">
        <f t="shared" si="0"/>
        <v>2.6999999999999913E-2</v>
      </c>
    </row>
    <row r="12" spans="1:3">
      <c r="A12" s="68">
        <v>2002</v>
      </c>
      <c r="B12" s="66">
        <v>2082206.1358595171</v>
      </c>
      <c r="C12" s="70">
        <f t="shared" si="0"/>
        <v>3.7003744034342922E-2</v>
      </c>
    </row>
    <row r="13" spans="1:3">
      <c r="A13" s="68">
        <v>2003</v>
      </c>
      <c r="B13" s="66">
        <v>2143611.9661824899</v>
      </c>
      <c r="C13" s="70">
        <f t="shared" si="0"/>
        <v>2.949075466902551E-2</v>
      </c>
    </row>
    <row r="14" spans="1:3">
      <c r="A14" s="68">
        <v>2004</v>
      </c>
      <c r="B14" s="66">
        <v>2241244.0573516833</v>
      </c>
      <c r="C14" s="70">
        <f t="shared" si="0"/>
        <v>4.554559906803668E-2</v>
      </c>
    </row>
    <row r="15" spans="1:3">
      <c r="A15" s="68">
        <v>2005</v>
      </c>
      <c r="B15" s="66">
        <v>2359515.6711297221</v>
      </c>
      <c r="C15" s="70">
        <f t="shared" si="0"/>
        <v>5.2770519743303712E-2</v>
      </c>
    </row>
    <row r="16" spans="1:3">
      <c r="A16" s="68">
        <v>2006</v>
      </c>
      <c r="B16" s="66">
        <v>2491295.7057899507</v>
      </c>
      <c r="C16" s="70">
        <f t="shared" si="0"/>
        <v>5.585045959755508E-2</v>
      </c>
    </row>
    <row r="17" spans="1:3">
      <c r="A17" s="68">
        <v>2007</v>
      </c>
      <c r="B17" s="66">
        <v>2624840.9657229236</v>
      </c>
      <c r="C17" s="70">
        <f t="shared" si="0"/>
        <v>5.3604740546296492E-2</v>
      </c>
    </row>
    <row r="18" spans="1:3">
      <c r="A18" s="68">
        <v>2008</v>
      </c>
      <c r="B18" s="66">
        <v>2708600.7928568698</v>
      </c>
      <c r="C18" s="70">
        <f t="shared" si="0"/>
        <v>3.1910438852388756E-2</v>
      </c>
    </row>
    <row r="19" spans="1:3">
      <c r="A19" s="68">
        <v>2009</v>
      </c>
      <c r="B19" s="66">
        <v>2666940.0983661343</v>
      </c>
      <c r="C19" s="70">
        <f t="shared" si="0"/>
        <v>-1.5380891344565439E-2</v>
      </c>
    </row>
    <row r="20" spans="1:3">
      <c r="A20" s="67">
        <v>2010</v>
      </c>
      <c r="B20" s="66">
        <v>2748007.9534787014</v>
      </c>
      <c r="C20" s="70">
        <f t="shared" si="0"/>
        <v>3.0397328819733227E-2</v>
      </c>
    </row>
    <row r="21" spans="1:3">
      <c r="A21" s="67">
        <v>2011</v>
      </c>
      <c r="B21" s="66">
        <v>2838257.1183942049</v>
      </c>
      <c r="C21" s="70">
        <f t="shared" si="0"/>
        <v>3.2841668016738046E-2</v>
      </c>
    </row>
    <row r="22" spans="1:3">
      <c r="A22" s="67">
        <v>2012</v>
      </c>
      <c r="B22" s="66">
        <v>2901077.7859807084</v>
      </c>
      <c r="C22" s="70">
        <f t="shared" si="0"/>
        <v>2.2133536521189212E-2</v>
      </c>
    </row>
    <row r="23" spans="1:3">
      <c r="A23" s="67">
        <v>2013</v>
      </c>
      <c r="B23" s="66">
        <v>2973292.7720023002</v>
      </c>
      <c r="C23" s="70">
        <f t="shared" si="0"/>
        <v>2.489246802363132E-2</v>
      </c>
    </row>
    <row r="24" spans="1:3">
      <c r="A24" s="67">
        <v>2014</v>
      </c>
      <c r="B24" s="66">
        <v>3023825.7472641268</v>
      </c>
      <c r="C24" s="70">
        <f t="shared" si="0"/>
        <v>1.6995627116732415E-2</v>
      </c>
    </row>
    <row r="25" spans="1:3">
      <c r="A25" s="67">
        <v>2015</v>
      </c>
      <c r="B25" s="66">
        <v>3063101.0359202879</v>
      </c>
      <c r="C25" s="70">
        <f t="shared" si="0"/>
        <v>1.2988608451296013E-2</v>
      </c>
    </row>
    <row r="26" spans="1:3">
      <c r="A26" s="67">
        <v>2016</v>
      </c>
      <c r="B26" s="66">
        <v>3071660.1374609079</v>
      </c>
      <c r="C26" s="70">
        <f t="shared" si="0"/>
        <v>2.7942602742283551E-3</v>
      </c>
    </row>
    <row r="27" spans="1:3">
      <c r="C27" s="69"/>
    </row>
    <row r="28" spans="1:3">
      <c r="C28" s="69"/>
    </row>
    <row r="29" spans="1:3">
      <c r="A29" s="68" t="s">
        <v>248</v>
      </c>
    </row>
    <row r="34" spans="1:1">
      <c r="A34" s="68"/>
    </row>
    <row r="39" spans="1:1">
      <c r="A39" s="68"/>
    </row>
    <row r="44" spans="1:1">
      <c r="A44" s="68"/>
    </row>
    <row r="49" spans="1:1">
      <c r="A49" s="68"/>
    </row>
    <row r="50" spans="1:1">
      <c r="A50" s="68"/>
    </row>
    <row r="51" spans="1:1">
      <c r="A51" s="68"/>
    </row>
    <row r="52" spans="1:1">
      <c r="A52" s="68"/>
    </row>
    <row r="53" spans="1:1">
      <c r="A53" s="68"/>
    </row>
    <row r="54" spans="1:1">
      <c r="A54" s="68"/>
    </row>
    <row r="55" spans="1:1">
      <c r="A55" s="68"/>
    </row>
    <row r="56" spans="1:1">
      <c r="A56" s="68"/>
    </row>
    <row r="57" spans="1:1">
      <c r="A57" s="68"/>
    </row>
    <row r="58" spans="1:1">
      <c r="A58" s="68"/>
    </row>
    <row r="59" spans="1:1">
      <c r="A59" s="68"/>
    </row>
    <row r="60" spans="1:1">
      <c r="A60" s="68"/>
    </row>
    <row r="61" spans="1:1">
      <c r="A61" s="68"/>
    </row>
    <row r="62" spans="1:1">
      <c r="A62" s="68"/>
    </row>
    <row r="63" spans="1:1">
      <c r="A63" s="68"/>
    </row>
    <row r="64" spans="1:1">
      <c r="A64" s="68"/>
    </row>
    <row r="65" spans="1:1">
      <c r="A65" s="68"/>
    </row>
    <row r="66" spans="1:1">
      <c r="A66" s="68"/>
    </row>
    <row r="67" spans="1:1">
      <c r="A67" s="68"/>
    </row>
    <row r="68" spans="1:1">
      <c r="A68" s="68"/>
    </row>
    <row r="69" spans="1:1">
      <c r="A69" s="68"/>
    </row>
    <row r="70" spans="1:1">
      <c r="A70" s="68"/>
    </row>
    <row r="71" spans="1:1">
      <c r="A71" s="68"/>
    </row>
    <row r="72" spans="1:1">
      <c r="A72" s="68"/>
    </row>
    <row r="73" spans="1:1">
      <c r="A73" s="68"/>
    </row>
    <row r="74" spans="1:1">
      <c r="A74" s="68"/>
    </row>
    <row r="75" spans="1:1">
      <c r="A75" s="68"/>
    </row>
    <row r="76" spans="1:1">
      <c r="A76" s="68"/>
    </row>
    <row r="77" spans="1:1">
      <c r="A77" s="68"/>
    </row>
    <row r="79" spans="1:1">
      <c r="A79" s="68"/>
    </row>
    <row r="80" spans="1:1">
      <c r="A80" s="68"/>
    </row>
    <row r="84" spans="1:1">
      <c r="A84" s="68"/>
    </row>
    <row r="85" spans="1:1">
      <c r="A85" s="68"/>
    </row>
    <row r="86" spans="1:1">
      <c r="A86" s="68"/>
    </row>
    <row r="90" spans="1:1">
      <c r="A90" s="68"/>
    </row>
    <row r="91" spans="1:1">
      <c r="A91" s="68"/>
    </row>
    <row r="95" spans="1:1">
      <c r="A95" s="68"/>
    </row>
    <row r="96" spans="1:1">
      <c r="A96" s="68"/>
    </row>
    <row r="100" spans="1:1">
      <c r="A100" s="68"/>
    </row>
    <row r="101" spans="1:1">
      <c r="A101" s="68"/>
    </row>
    <row r="105" spans="1:1">
      <c r="A105" s="68"/>
    </row>
    <row r="106" spans="1:1">
      <c r="A106" s="68"/>
    </row>
    <row r="110" spans="1:1">
      <c r="A110" s="68"/>
    </row>
    <row r="111" spans="1:1">
      <c r="A111" s="68"/>
    </row>
    <row r="115" spans="1:1">
      <c r="A115" s="68"/>
    </row>
    <row r="116" spans="1:1">
      <c r="A116" s="68"/>
    </row>
    <row r="120" spans="1:1">
      <c r="A120" s="68"/>
    </row>
    <row r="121" spans="1:1">
      <c r="A121" s="68"/>
    </row>
    <row r="125" spans="1:1">
      <c r="A125" s="68"/>
    </row>
    <row r="130" spans="1:1">
      <c r="A130" s="68"/>
    </row>
  </sheetData>
  <pageMargins left="0.75" right="0.75" top="1" bottom="1" header="0.5" footer="0.5"/>
  <pageSetup paperSize="9" scale="6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70" zoomScaleNormal="70" workbookViewId="0">
      <pane xSplit="1" ySplit="5" topLeftCell="B6" activePane="bottomRight" state="frozen"/>
      <selection activeCell="Q26" sqref="Q26"/>
      <selection pane="topRight" activeCell="Q26" sqref="Q26"/>
      <selection pane="bottomLeft" activeCell="Q26" sqref="Q26"/>
      <selection pane="bottomRight"/>
    </sheetView>
  </sheetViews>
  <sheetFormatPr defaultRowHeight="15"/>
  <cols>
    <col min="1" max="1" width="36.5703125" bestFit="1" customWidth="1"/>
    <col min="2" max="4" width="14.140625" customWidth="1"/>
    <col min="5" max="8" width="11.28515625" bestFit="1" customWidth="1"/>
    <col min="9" max="9" width="11.28515625" customWidth="1"/>
    <col min="10" max="13" width="11.28515625" bestFit="1" customWidth="1"/>
    <col min="14" max="14" width="11.28515625" customWidth="1"/>
    <col min="15" max="18" width="11.28515625" bestFit="1" customWidth="1"/>
    <col min="19" max="19" width="11.28515625" customWidth="1"/>
    <col min="20" max="23" width="11.28515625" bestFit="1" customWidth="1"/>
    <col min="24" max="24" width="11.28515625" customWidth="1"/>
    <col min="25" max="28" width="11.28515625" bestFit="1" customWidth="1"/>
    <col min="29" max="29" width="11.28515625" customWidth="1"/>
    <col min="30" max="33" width="11.28515625" bestFit="1" customWidth="1"/>
    <col min="34" max="34" width="11.28515625" customWidth="1"/>
  </cols>
  <sheetData>
    <row r="1" spans="1:10" ht="26.25">
      <c r="A1" s="1" t="s">
        <v>124</v>
      </c>
    </row>
    <row r="2" spans="1:10">
      <c r="A2" t="s">
        <v>125</v>
      </c>
    </row>
    <row r="3" spans="1:10">
      <c r="A3" t="s">
        <v>126</v>
      </c>
    </row>
    <row r="4" spans="1:10">
      <c r="A4" t="s">
        <v>147</v>
      </c>
    </row>
    <row r="5" spans="1:10">
      <c r="B5" s="45" t="s">
        <v>128</v>
      </c>
      <c r="C5" s="45" t="s">
        <v>129</v>
      </c>
      <c r="D5" t="s">
        <v>130</v>
      </c>
      <c r="E5" t="s">
        <v>109</v>
      </c>
      <c r="F5" t="s">
        <v>110</v>
      </c>
      <c r="G5" t="s">
        <v>111</v>
      </c>
      <c r="H5" t="s">
        <v>112</v>
      </c>
      <c r="I5" t="s">
        <v>113</v>
      </c>
      <c r="J5" t="s">
        <v>114</v>
      </c>
    </row>
    <row r="6" spans="1:10">
      <c r="A6" t="s">
        <v>1</v>
      </c>
      <c r="B6" s="2">
        <f t="shared" ref="B6:B13" si="0">(H6/E6)^(1/3)-1</f>
        <v>-1.6413367805641066E-3</v>
      </c>
      <c r="C6" s="2">
        <f t="shared" ref="C6:D13" si="1">I6/H6-1</f>
        <v>3.9275246727604518E-2</v>
      </c>
      <c r="D6" s="2">
        <f t="shared" si="1"/>
        <v>-4.7184075758302746E-2</v>
      </c>
      <c r="E6" s="3">
        <v>914582.07</v>
      </c>
      <c r="F6" s="3">
        <v>887959.4</v>
      </c>
      <c r="G6" s="3">
        <v>923086.99690000014</v>
      </c>
      <c r="H6" s="3">
        <v>910086.04599999997</v>
      </c>
      <c r="I6" s="3">
        <v>945829.9</v>
      </c>
      <c r="J6" s="3">
        <v>901201.79034393211</v>
      </c>
    </row>
    <row r="7" spans="1:10">
      <c r="A7" t="s">
        <v>2</v>
      </c>
      <c r="B7" s="2">
        <f t="shared" si="0"/>
        <v>1.1082278057683803E-2</v>
      </c>
      <c r="C7" s="2">
        <f t="shared" si="1"/>
        <v>-2.4297075450836481E-3</v>
      </c>
      <c r="D7" s="2">
        <f t="shared" si="1"/>
        <v>6.7205447005393992E-3</v>
      </c>
      <c r="E7" s="3">
        <v>1478329.399999999</v>
      </c>
      <c r="F7" s="3">
        <v>1509321.7999999998</v>
      </c>
      <c r="G7" s="3">
        <v>1524693.88</v>
      </c>
      <c r="H7" s="3">
        <v>1528025.8760000002</v>
      </c>
      <c r="I7" s="3">
        <v>1524313.22</v>
      </c>
      <c r="J7" s="3">
        <v>1534557.435132633</v>
      </c>
    </row>
    <row r="8" spans="1:10">
      <c r="A8" t="s">
        <v>3</v>
      </c>
      <c r="B8" s="2">
        <f t="shared" si="0"/>
        <v>3.5731361192153255E-2</v>
      </c>
      <c r="C8" s="2">
        <f t="shared" si="1"/>
        <v>1.733172366873581E-2</v>
      </c>
      <c r="D8" s="2">
        <f t="shared" si="1"/>
        <v>7.193692803495022E-3</v>
      </c>
      <c r="E8" s="3">
        <v>383438.19999999995</v>
      </c>
      <c r="F8" s="3">
        <v>393317.89</v>
      </c>
      <c r="G8" s="3">
        <v>411270.484</v>
      </c>
      <c r="H8" s="3">
        <v>426026.64</v>
      </c>
      <c r="I8" s="3">
        <v>433410.41600000003</v>
      </c>
      <c r="J8" s="3">
        <v>436528.23739053897</v>
      </c>
    </row>
    <row r="9" spans="1:10">
      <c r="A9" t="s">
        <v>148</v>
      </c>
      <c r="B9" s="2">
        <f t="shared" si="0"/>
        <v>2.0379198279490751E-2</v>
      </c>
      <c r="C9" s="2">
        <f t="shared" si="1"/>
        <v>5.7665669699520361E-3</v>
      </c>
      <c r="D9" s="2">
        <f t="shared" si="1"/>
        <v>-3.967481308409071E-3</v>
      </c>
      <c r="E9" s="3">
        <f t="shared" ref="E9:J9" si="2">E16+E18</f>
        <v>1225679.9540000001</v>
      </c>
      <c r="F9" s="3">
        <f t="shared" si="2"/>
        <v>1247687.4175749908</v>
      </c>
      <c r="G9" s="3">
        <f t="shared" si="2"/>
        <v>1273672.3</v>
      </c>
      <c r="H9" s="3">
        <f t="shared" si="2"/>
        <v>1302152.5699999998</v>
      </c>
      <c r="I9" s="3">
        <f t="shared" si="2"/>
        <v>1309661.52</v>
      </c>
      <c r="J9" s="3">
        <f t="shared" si="2"/>
        <v>1304465.4623990573</v>
      </c>
    </row>
    <row r="10" spans="1:10">
      <c r="A10" t="s">
        <v>22</v>
      </c>
      <c r="B10" s="2">
        <f t="shared" si="0"/>
        <v>2.7259537497187569E-2</v>
      </c>
      <c r="C10" s="2">
        <f t="shared" si="1"/>
        <v>1.2144213641876789E-2</v>
      </c>
      <c r="D10" s="2">
        <f t="shared" si="1"/>
        <v>1.2888882904109167E-2</v>
      </c>
      <c r="E10" s="3">
        <v>380723.28200000001</v>
      </c>
      <c r="F10" s="3">
        <v>397663.50299999997</v>
      </c>
      <c r="G10" s="3">
        <v>406352.11000000004</v>
      </c>
      <c r="H10" s="3">
        <v>412714.74199999997</v>
      </c>
      <c r="I10" s="3">
        <v>417726.83799999999</v>
      </c>
      <c r="J10" s="3">
        <v>423110.87030088576</v>
      </c>
    </row>
    <row r="11" spans="1:10">
      <c r="A11" t="s">
        <v>24</v>
      </c>
      <c r="B11" s="2">
        <f t="shared" si="0"/>
        <v>2.8974210974333614E-2</v>
      </c>
      <c r="C11" s="2">
        <f t="shared" si="1"/>
        <v>2.8193031878356756E-2</v>
      </c>
      <c r="D11" s="2">
        <f t="shared" si="1"/>
        <v>2.1504938268098517E-2</v>
      </c>
      <c r="E11" s="3">
        <v>538542.17249999999</v>
      </c>
      <c r="F11" s="3">
        <v>559405.04749999999</v>
      </c>
      <c r="G11" s="3">
        <v>571212.11024714704</v>
      </c>
      <c r="H11" s="3">
        <v>586723.10194991215</v>
      </c>
      <c r="I11" s="3">
        <v>603264.60506695439</v>
      </c>
      <c r="J11" s="3">
        <v>616237.77315824805</v>
      </c>
    </row>
    <row r="12" spans="1:10">
      <c r="A12" t="s">
        <v>149</v>
      </c>
      <c r="B12" s="2">
        <f t="shared" si="0"/>
        <v>3.0628253670855754E-2</v>
      </c>
      <c r="C12" s="2">
        <f t="shared" si="1"/>
        <v>1.1328156368157538E-2</v>
      </c>
      <c r="D12" s="2">
        <f t="shared" si="1"/>
        <v>1.3650191178281368E-2</v>
      </c>
      <c r="E12" s="3">
        <v>419169.77335667564</v>
      </c>
      <c r="F12" s="3">
        <v>433591.26953975123</v>
      </c>
      <c r="G12" s="3">
        <v>446068.07098740933</v>
      </c>
      <c r="H12" s="3">
        <v>458876.78823584353</v>
      </c>
      <c r="I12" s="3">
        <v>464075.01624669711</v>
      </c>
      <c r="J12" s="3">
        <v>470409.72893952852</v>
      </c>
    </row>
    <row r="13" spans="1:10">
      <c r="A13" t="s">
        <v>138</v>
      </c>
      <c r="B13" s="2">
        <f t="shared" si="0"/>
        <v>2.0266675890795449E-2</v>
      </c>
      <c r="C13" s="2">
        <f t="shared" si="1"/>
        <v>1.2683302471811375E-2</v>
      </c>
      <c r="D13" s="2">
        <f t="shared" si="1"/>
        <v>1.0174525643934951E-2</v>
      </c>
      <c r="E13" s="3">
        <v>151559.72199999998</v>
      </c>
      <c r="F13" s="3">
        <v>155240.73800000001</v>
      </c>
      <c r="G13" s="3">
        <v>157811.696</v>
      </c>
      <c r="H13" s="3">
        <v>160962.573</v>
      </c>
      <c r="I13" s="3">
        <v>163004.11000000002</v>
      </c>
      <c r="J13" s="3">
        <v>164662.59949726181</v>
      </c>
    </row>
    <row r="14" spans="1:10">
      <c r="E14" s="3"/>
      <c r="F14" s="3"/>
      <c r="G14" s="3"/>
      <c r="H14" s="3"/>
      <c r="I14" s="3"/>
      <c r="J14" s="3"/>
    </row>
    <row r="15" spans="1:10">
      <c r="A15" t="s">
        <v>132</v>
      </c>
      <c r="E15" s="3"/>
      <c r="F15" s="3"/>
      <c r="G15" s="3"/>
      <c r="H15" s="3"/>
      <c r="I15" s="3"/>
      <c r="J15" s="3"/>
    </row>
    <row r="16" spans="1:10">
      <c r="A16" t="s">
        <v>133</v>
      </c>
      <c r="B16" s="2">
        <f t="shared" ref="B16:B22" si="3">(H16/E16)^(1/3)-1</f>
        <v>-7.1181860805969999E-3</v>
      </c>
      <c r="C16" s="2">
        <f t="shared" ref="C16:D22" si="4">I16/H16-1</f>
        <v>-1.5282312527024389E-2</v>
      </c>
      <c r="D16" s="2">
        <f t="shared" si="4"/>
        <v>-3.4887698152399449E-2</v>
      </c>
      <c r="E16" s="3">
        <v>275911.614</v>
      </c>
      <c r="F16" s="3">
        <v>274933.40757499076</v>
      </c>
      <c r="G16" s="3">
        <v>273157.39999999997</v>
      </c>
      <c r="H16" s="3">
        <v>270061.484</v>
      </c>
      <c r="I16" s="3">
        <v>265934.32</v>
      </c>
      <c r="J16" s="3">
        <v>256656.48371547641</v>
      </c>
    </row>
    <row r="17" spans="1:10">
      <c r="A17" t="s">
        <v>134</v>
      </c>
      <c r="B17" s="2">
        <f t="shared" si="3"/>
        <v>2.5104917668262061E-2</v>
      </c>
      <c r="C17" s="2">
        <f t="shared" si="4"/>
        <v>1.4266840396850222E-2</v>
      </c>
      <c r="D17" s="2">
        <f t="shared" si="4"/>
        <v>1.214415590076201E-2</v>
      </c>
      <c r="E17" s="3">
        <v>1542782.3499999999</v>
      </c>
      <c r="F17" s="3">
        <v>1603751.284</v>
      </c>
      <c r="G17" s="3">
        <v>1635872.04</v>
      </c>
      <c r="H17" s="3">
        <v>1661918.08</v>
      </c>
      <c r="I17" s="3">
        <v>1685628.4</v>
      </c>
      <c r="J17" s="3">
        <v>1706098.9340803518</v>
      </c>
    </row>
    <row r="18" spans="1:10">
      <c r="A18" t="s">
        <v>135</v>
      </c>
      <c r="B18" s="2">
        <f t="shared" si="3"/>
        <v>2.8095471520377169E-2</v>
      </c>
      <c r="C18" s="2">
        <f t="shared" si="4"/>
        <v>1.1274309174684749E-2</v>
      </c>
      <c r="D18" s="2">
        <f t="shared" si="4"/>
        <v>3.9107715920223551E-3</v>
      </c>
      <c r="E18" s="3">
        <v>949768.34000000008</v>
      </c>
      <c r="F18" s="3">
        <v>972754.01</v>
      </c>
      <c r="G18" s="3">
        <v>1000514.9</v>
      </c>
      <c r="H18" s="3">
        <v>1032091.0859999999</v>
      </c>
      <c r="I18" s="3">
        <v>1043727.2000000001</v>
      </c>
      <c r="J18" s="3">
        <v>1047808.978683581</v>
      </c>
    </row>
    <row r="19" spans="1:10">
      <c r="A19" t="s">
        <v>136</v>
      </c>
      <c r="B19" s="2">
        <f t="shared" si="3"/>
        <v>2.5897159227755262E-2</v>
      </c>
      <c r="C19" s="2">
        <f t="shared" si="4"/>
        <v>2.7550910343291601E-2</v>
      </c>
      <c r="D19" s="2">
        <f t="shared" si="4"/>
        <v>1.9186293452233549E-2</v>
      </c>
      <c r="E19" s="3">
        <v>2183208.2800000003</v>
      </c>
      <c r="F19" s="3">
        <v>2248167.7199999997</v>
      </c>
      <c r="G19" s="3">
        <v>2306827.2799999998</v>
      </c>
      <c r="H19" s="3">
        <v>2357255.466</v>
      </c>
      <c r="I19" s="3">
        <v>2422200</v>
      </c>
      <c r="J19" s="3">
        <v>2468673.04</v>
      </c>
    </row>
    <row r="20" spans="1:10">
      <c r="A20" t="s">
        <v>137</v>
      </c>
      <c r="B20" s="2">
        <f t="shared" si="3"/>
        <v>3.0134514411805702E-2</v>
      </c>
      <c r="C20" s="2">
        <f t="shared" si="4"/>
        <v>8.0874020947168113E-3</v>
      </c>
      <c r="D20" s="2">
        <f t="shared" si="4"/>
        <v>1.3981306102758717E-2</v>
      </c>
      <c r="E20" s="3">
        <v>1695331.1054292771</v>
      </c>
      <c r="F20" s="3">
        <v>1745865.669015341</v>
      </c>
      <c r="G20" s="3">
        <v>1801816.0194916162</v>
      </c>
      <c r="H20" s="3">
        <v>1853259.9711227617</v>
      </c>
      <c r="I20" s="3">
        <v>1868248.0296952748</v>
      </c>
      <c r="J20" s="3">
        <v>1894368.5772743204</v>
      </c>
    </row>
    <row r="21" spans="1:10">
      <c r="A21" t="s">
        <v>138</v>
      </c>
      <c r="B21" s="2">
        <f t="shared" si="3"/>
        <v>2.2329926473648287E-2</v>
      </c>
      <c r="C21" s="2">
        <f t="shared" si="4"/>
        <v>1.0980126713797667E-2</v>
      </c>
      <c r="D21" s="2">
        <f t="shared" si="4"/>
        <v>1.1677355094785957E-2</v>
      </c>
      <c r="E21" s="3">
        <v>608905.23</v>
      </c>
      <c r="F21" s="3">
        <v>621888.326</v>
      </c>
      <c r="G21" s="3">
        <v>638121.96</v>
      </c>
      <c r="H21" s="3">
        <v>650613.28399999999</v>
      </c>
      <c r="I21" s="3">
        <v>657757.10030000005</v>
      </c>
      <c r="J21" s="3">
        <v>665437.96352631995</v>
      </c>
    </row>
    <row r="22" spans="1:10">
      <c r="A22" t="s">
        <v>139</v>
      </c>
      <c r="B22" s="2">
        <f t="shared" si="3"/>
        <v>1.517668688647511E-2</v>
      </c>
      <c r="C22" s="2">
        <f t="shared" si="4"/>
        <v>1.6231620983844675E-2</v>
      </c>
      <c r="D22" s="2">
        <f t="shared" si="4"/>
        <v>-6.919809517685338E-3</v>
      </c>
      <c r="E22" s="3">
        <v>1053120</v>
      </c>
      <c r="F22" s="3">
        <v>1073980</v>
      </c>
      <c r="G22" s="3">
        <v>1093236</v>
      </c>
      <c r="H22" s="3">
        <v>1101800</v>
      </c>
      <c r="I22" s="3">
        <v>1119684</v>
      </c>
      <c r="J22" s="3">
        <v>1111936</v>
      </c>
    </row>
    <row r="24" spans="1:10">
      <c r="A24" t="s">
        <v>140</v>
      </c>
      <c r="B24" s="2"/>
      <c r="C24" s="2"/>
      <c r="D24" s="2"/>
      <c r="E24" s="3"/>
      <c r="F24" s="3"/>
      <c r="G24" s="3"/>
      <c r="H24" s="3"/>
      <c r="I24" s="3"/>
      <c r="J24" s="3"/>
    </row>
    <row r="25" spans="1:10">
      <c r="B25" s="2"/>
      <c r="C25" s="2"/>
      <c r="D25" s="2"/>
      <c r="E25" s="3"/>
      <c r="F25" s="3"/>
      <c r="G25" s="3"/>
      <c r="H25" s="3"/>
      <c r="I25" s="3"/>
      <c r="J25" s="3"/>
    </row>
  </sheetData>
  <pageMargins left="0.75" right="0.75" top="1" bottom="1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77" zoomScaleNormal="77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/>
  <cols>
    <col min="3" max="3" width="12.42578125" customWidth="1"/>
    <col min="4" max="4" width="12" customWidth="1"/>
    <col min="5" max="5" width="11.85546875" customWidth="1"/>
    <col min="6" max="7" width="15" customWidth="1"/>
  </cols>
  <sheetData>
    <row r="1" spans="1:22" ht="26.25">
      <c r="A1" s="1" t="s">
        <v>266</v>
      </c>
    </row>
    <row r="2" spans="1:22">
      <c r="C2" t="s">
        <v>265</v>
      </c>
    </row>
    <row r="3" spans="1:22">
      <c r="C3">
        <v>2010</v>
      </c>
      <c r="D3">
        <v>2012</v>
      </c>
      <c r="E3">
        <v>2014</v>
      </c>
      <c r="F3">
        <v>2016</v>
      </c>
      <c r="G3" t="s">
        <v>264</v>
      </c>
    </row>
    <row r="4" spans="1:22">
      <c r="B4">
        <v>2010</v>
      </c>
      <c r="C4" s="76">
        <v>4.7660000000000001E-2</v>
      </c>
      <c r="D4" s="76">
        <v>5.1369999999999999E-2</v>
      </c>
      <c r="E4" s="76">
        <v>5.4320000000000007E-2</v>
      </c>
      <c r="G4" s="2">
        <v>5.4480000000000001E-2</v>
      </c>
      <c r="H4" s="5"/>
      <c r="I4" s="5"/>
      <c r="J4" s="75"/>
      <c r="K4" s="75"/>
    </row>
    <row r="5" spans="1:22">
      <c r="B5">
        <v>2011</v>
      </c>
      <c r="C5" s="76">
        <v>4.2199999999999994E-2</v>
      </c>
      <c r="D5" s="76">
        <v>3.8330000000000003E-2</v>
      </c>
      <c r="E5" s="76">
        <v>4.1429999999999995E-2</v>
      </c>
      <c r="G5" s="2">
        <v>4.1939999999999998E-2</v>
      </c>
      <c r="H5" s="5"/>
      <c r="I5" s="5"/>
      <c r="J5" s="75"/>
      <c r="K5" s="75"/>
      <c r="O5" s="75"/>
      <c r="P5" s="75"/>
      <c r="Q5" s="75"/>
      <c r="R5" s="75"/>
      <c r="S5" s="75"/>
      <c r="T5" s="5"/>
      <c r="U5" s="5"/>
      <c r="V5" s="5"/>
    </row>
    <row r="6" spans="1:22">
      <c r="B6">
        <v>2012</v>
      </c>
      <c r="C6" s="76">
        <v>4.5410000000000006E-2</v>
      </c>
      <c r="D6" s="76">
        <v>3.2780000000000004E-2</v>
      </c>
      <c r="E6" s="76">
        <v>3.3649999999999999E-2</v>
      </c>
      <c r="G6" s="2">
        <v>3.492E-2</v>
      </c>
      <c r="H6" s="5"/>
      <c r="I6" s="5"/>
      <c r="J6" s="75"/>
      <c r="K6" s="75"/>
      <c r="O6" s="75"/>
      <c r="P6" s="75"/>
      <c r="Q6" s="75"/>
      <c r="R6" s="75"/>
      <c r="S6" s="75"/>
      <c r="T6" s="5"/>
      <c r="U6" s="5"/>
      <c r="V6" s="5"/>
    </row>
    <row r="7" spans="1:22">
      <c r="B7">
        <v>2013</v>
      </c>
      <c r="C7" s="76">
        <v>4.5860000000000005E-2</v>
      </c>
      <c r="D7" s="76">
        <v>3.6200000000000003E-2</v>
      </c>
      <c r="E7" s="76">
        <v>3.279E-2</v>
      </c>
      <c r="G7" s="2">
        <v>3.338E-2</v>
      </c>
      <c r="H7" s="5"/>
      <c r="I7" s="5"/>
      <c r="J7" s="75"/>
      <c r="K7" s="75"/>
      <c r="O7" s="75"/>
      <c r="P7" s="75"/>
      <c r="Q7" s="75"/>
      <c r="R7" s="75"/>
      <c r="S7" s="75"/>
      <c r="T7" s="5"/>
      <c r="U7" s="5"/>
      <c r="V7" s="5"/>
    </row>
    <row r="8" spans="1:22">
      <c r="B8">
        <v>2014</v>
      </c>
      <c r="C8" s="76">
        <v>4.6239999999999996E-2</v>
      </c>
      <c r="D8" s="76">
        <v>4.1459999999999997E-2</v>
      </c>
      <c r="E8" s="76">
        <v>3.313E-2</v>
      </c>
      <c r="G8" s="2">
        <v>3.4180000000000002E-2</v>
      </c>
      <c r="H8" s="5"/>
      <c r="I8" s="5"/>
      <c r="J8" s="75"/>
      <c r="K8" s="75"/>
      <c r="O8" s="75"/>
      <c r="P8" s="75"/>
      <c r="Q8" s="75"/>
      <c r="R8" s="75"/>
      <c r="S8" s="75"/>
      <c r="T8" s="5"/>
      <c r="U8" s="5"/>
      <c r="V8" s="5"/>
    </row>
    <row r="9" spans="1:22">
      <c r="B9">
        <v>2015</v>
      </c>
      <c r="C9" s="76">
        <v>4.6239999999999996E-2</v>
      </c>
      <c r="D9" s="76">
        <v>4.4180000000000004E-2</v>
      </c>
      <c r="E9" s="76">
        <v>3.8469999999999997E-2</v>
      </c>
      <c r="G9" s="2">
        <v>3.1960000000000002E-2</v>
      </c>
      <c r="H9" s="5"/>
      <c r="I9" s="5"/>
      <c r="J9" s="75"/>
      <c r="K9" s="75"/>
      <c r="O9" s="75"/>
      <c r="P9" s="75"/>
      <c r="Q9" s="75"/>
      <c r="R9" s="75"/>
      <c r="S9" s="75"/>
      <c r="T9" s="5"/>
      <c r="U9" s="5"/>
      <c r="V9" s="5"/>
    </row>
    <row r="10" spans="1:22">
      <c r="B10">
        <v>2016</v>
      </c>
      <c r="C10" s="2"/>
      <c r="D10" s="76">
        <v>4.5100000000000001E-2</v>
      </c>
      <c r="E10" s="76">
        <v>4.0399999999999998E-2</v>
      </c>
      <c r="F10" s="76">
        <v>3.0810000000000001E-2</v>
      </c>
      <c r="G10" s="2">
        <v>3.0810000000000001E-2</v>
      </c>
      <c r="I10" s="5"/>
      <c r="J10" s="75"/>
      <c r="K10" s="75"/>
      <c r="O10" s="75"/>
      <c r="P10" s="75"/>
      <c r="Q10" s="75"/>
      <c r="R10" s="75"/>
      <c r="S10" s="75"/>
      <c r="T10" s="5"/>
      <c r="U10" s="5"/>
      <c r="V10" s="5"/>
    </row>
    <row r="11" spans="1:22">
      <c r="B11">
        <v>2017</v>
      </c>
      <c r="C11" s="2"/>
      <c r="D11" s="76">
        <v>4.5599999999999995E-2</v>
      </c>
      <c r="E11" s="76">
        <v>4.0709999999999996E-2</v>
      </c>
      <c r="F11" s="76">
        <v>3.4419999999999999E-2</v>
      </c>
      <c r="G11" s="76"/>
      <c r="I11" s="5"/>
      <c r="J11" s="75"/>
      <c r="K11" s="75"/>
      <c r="O11" s="75"/>
      <c r="P11" s="75"/>
      <c r="Q11" s="75"/>
      <c r="R11" s="75"/>
      <c r="S11" s="75"/>
      <c r="T11" s="5"/>
      <c r="U11" s="5"/>
      <c r="V11" s="5"/>
    </row>
    <row r="12" spans="1:22">
      <c r="B12">
        <v>2018</v>
      </c>
      <c r="C12" s="2"/>
      <c r="D12" s="2"/>
      <c r="E12" s="76">
        <v>4.045E-2</v>
      </c>
      <c r="F12" s="76">
        <v>3.5699999999999996E-2</v>
      </c>
      <c r="G12" s="76"/>
      <c r="J12" s="75"/>
      <c r="K12" s="75"/>
      <c r="O12" s="75"/>
      <c r="P12" s="75"/>
      <c r="Q12" s="75"/>
      <c r="R12" s="75"/>
      <c r="S12" s="75"/>
      <c r="T12" s="5"/>
      <c r="U12" s="5"/>
      <c r="V12" s="5"/>
    </row>
    <row r="13" spans="1:22">
      <c r="B13">
        <v>2019</v>
      </c>
      <c r="C13" s="2"/>
      <c r="D13" s="2"/>
      <c r="E13" s="76">
        <v>4.0480000000000002E-2</v>
      </c>
      <c r="F13" s="76">
        <v>3.7139999999999999E-2</v>
      </c>
      <c r="G13" s="76"/>
      <c r="J13" s="75"/>
      <c r="K13" s="75"/>
      <c r="O13" s="75"/>
      <c r="P13" s="75"/>
      <c r="Q13" s="75"/>
      <c r="R13" s="75"/>
      <c r="S13" s="75"/>
      <c r="T13" s="5"/>
      <c r="U13" s="5"/>
      <c r="V13" s="5"/>
    </row>
    <row r="16" spans="1:22">
      <c r="C16" s="2"/>
      <c r="D16" s="2"/>
      <c r="E16" s="2"/>
      <c r="F16" s="2"/>
      <c r="G16" s="2"/>
    </row>
    <row r="17" spans="3:7">
      <c r="C17" s="2"/>
      <c r="D17" s="2"/>
      <c r="E17" s="2"/>
      <c r="F17" s="2"/>
      <c r="G17" s="2"/>
    </row>
    <row r="18" spans="3:7">
      <c r="C18" s="2"/>
      <c r="D18" s="2"/>
      <c r="E18" s="2"/>
    </row>
    <row r="19" spans="3:7">
      <c r="C19" s="2"/>
      <c r="D19" s="2"/>
      <c r="E19" s="2"/>
    </row>
    <row r="20" spans="3:7">
      <c r="C20" s="2"/>
      <c r="D20" s="2"/>
      <c r="E20" s="2"/>
      <c r="F20" s="2"/>
      <c r="G20" s="2"/>
    </row>
    <row r="21" spans="3:7">
      <c r="C21" s="2"/>
      <c r="D21" s="2"/>
      <c r="E21" s="2"/>
      <c r="F21" s="2"/>
      <c r="G21" s="2"/>
    </row>
    <row r="22" spans="3:7">
      <c r="C22" s="2"/>
      <c r="D22" s="2"/>
      <c r="E22" s="2"/>
    </row>
    <row r="23" spans="3:7">
      <c r="C23" s="74"/>
      <c r="D23" s="74"/>
      <c r="E23" s="74"/>
      <c r="F23" s="74"/>
      <c r="G23" s="74"/>
    </row>
    <row r="24" spans="3:7">
      <c r="C24" s="74"/>
      <c r="D24" s="74"/>
      <c r="E24" s="74"/>
      <c r="F24" s="74"/>
      <c r="G24" s="74"/>
    </row>
    <row r="25" spans="3:7">
      <c r="C25" s="74"/>
      <c r="D25" s="74"/>
      <c r="E25" s="74"/>
      <c r="F25" s="74"/>
      <c r="G25" s="74"/>
    </row>
    <row r="26" spans="3:7">
      <c r="C26" s="74"/>
      <c r="D26" s="74"/>
      <c r="E26" s="74"/>
      <c r="F26" s="74"/>
      <c r="G26" s="74"/>
    </row>
    <row r="27" spans="3:7">
      <c r="C27" s="74"/>
      <c r="D27" s="74"/>
      <c r="E27" s="74"/>
      <c r="F27" s="74"/>
      <c r="G27" s="74"/>
    </row>
    <row r="28" spans="3:7">
      <c r="C28" s="74"/>
      <c r="D28" s="74"/>
      <c r="E28" s="74"/>
      <c r="F28" s="74"/>
      <c r="G28" s="74"/>
    </row>
    <row r="29" spans="3:7">
      <c r="C29" s="74"/>
      <c r="D29" s="74"/>
      <c r="E29" s="74"/>
      <c r="F29" s="74"/>
      <c r="G29" s="74"/>
    </row>
    <row r="30" spans="3:7">
      <c r="C30" s="74"/>
      <c r="D30" s="74"/>
      <c r="E30" s="74"/>
      <c r="F30" s="74"/>
      <c r="G30" s="74"/>
    </row>
    <row r="31" spans="3:7">
      <c r="C31" s="74"/>
      <c r="D31" s="74"/>
      <c r="E31" s="74"/>
      <c r="F31" s="74"/>
      <c r="G31" s="74"/>
    </row>
    <row r="32" spans="3:7">
      <c r="C32" s="74"/>
      <c r="D32" s="74"/>
      <c r="E32" s="74"/>
      <c r="F32" s="74"/>
      <c r="G32" s="7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/>
  <cols>
    <col min="1" max="1" width="28.85546875" style="3" customWidth="1"/>
    <col min="2" max="3" width="16" style="3" bestFit="1" customWidth="1"/>
    <col min="4" max="4" width="15.42578125" style="3" bestFit="1" customWidth="1"/>
    <col min="5" max="5" width="15" style="3" bestFit="1" customWidth="1"/>
    <col min="6" max="8" width="15.42578125" style="3" bestFit="1" customWidth="1"/>
    <col min="9" max="9" width="15.140625" style="3" bestFit="1" customWidth="1"/>
    <col min="10" max="10" width="15.42578125" style="3" bestFit="1" customWidth="1"/>
    <col min="11" max="29" width="9.42578125" style="3" customWidth="1"/>
    <col min="30" max="35" width="10.28515625" style="3" bestFit="1" customWidth="1"/>
    <col min="36" max="16384" width="9.140625" style="3"/>
  </cols>
  <sheetData>
    <row r="1" spans="1:36" ht="26.25">
      <c r="A1" s="1" t="s">
        <v>152</v>
      </c>
    </row>
    <row r="2" spans="1:36">
      <c r="B2" s="3" t="s">
        <v>30</v>
      </c>
      <c r="C2" s="3" t="s">
        <v>33</v>
      </c>
      <c r="D2" s="3" t="s">
        <v>36</v>
      </c>
      <c r="E2" s="3" t="s">
        <v>39</v>
      </c>
      <c r="F2" s="3" t="s">
        <v>42</v>
      </c>
      <c r="G2" s="3" t="s">
        <v>45</v>
      </c>
      <c r="H2" s="3" t="s">
        <v>48</v>
      </c>
      <c r="I2" s="3" t="s">
        <v>51</v>
      </c>
      <c r="J2" s="3" t="s">
        <v>74</v>
      </c>
    </row>
    <row r="4" spans="1:36"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4">
        <v>2015</v>
      </c>
      <c r="J4" s="4">
        <v>2016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>
      <c r="A5" s="3" t="s">
        <v>0</v>
      </c>
      <c r="B5" s="3">
        <v>810</v>
      </c>
      <c r="C5" s="3">
        <v>650</v>
      </c>
      <c r="D5" s="3">
        <v>650</v>
      </c>
      <c r="E5" s="3">
        <v>670</v>
      </c>
      <c r="F5" s="3">
        <v>720</v>
      </c>
      <c r="G5" s="3">
        <v>710</v>
      </c>
      <c r="H5" s="3">
        <v>740</v>
      </c>
      <c r="I5" s="3">
        <v>860</v>
      </c>
      <c r="J5" s="3">
        <v>920</v>
      </c>
      <c r="K5" s="2"/>
    </row>
    <row r="6" spans="1:36">
      <c r="A6" s="3" t="s">
        <v>2</v>
      </c>
      <c r="B6" s="3">
        <v>2100</v>
      </c>
      <c r="C6" s="3">
        <v>1890</v>
      </c>
      <c r="D6" s="3">
        <v>1890</v>
      </c>
      <c r="E6" s="3">
        <v>1910</v>
      </c>
      <c r="F6" s="3">
        <v>1810</v>
      </c>
      <c r="G6" s="3">
        <v>1770</v>
      </c>
      <c r="H6" s="3">
        <v>1750</v>
      </c>
      <c r="I6" s="3">
        <v>1740</v>
      </c>
      <c r="J6" s="3">
        <v>1730</v>
      </c>
      <c r="K6" s="58"/>
    </row>
    <row r="7" spans="1:36">
      <c r="A7" s="3" t="s">
        <v>20</v>
      </c>
      <c r="B7" s="3">
        <v>90</v>
      </c>
      <c r="C7" s="3">
        <v>110</v>
      </c>
      <c r="D7" s="3">
        <v>100</v>
      </c>
      <c r="E7" s="3">
        <v>90</v>
      </c>
      <c r="F7" s="3">
        <v>100</v>
      </c>
      <c r="G7" s="3">
        <v>130</v>
      </c>
      <c r="H7" s="3">
        <v>100</v>
      </c>
      <c r="I7" s="3">
        <v>120</v>
      </c>
      <c r="J7" s="3">
        <v>130</v>
      </c>
      <c r="K7" s="2"/>
    </row>
    <row r="8" spans="1:36">
      <c r="A8" s="3" t="s">
        <v>3</v>
      </c>
      <c r="B8" s="3">
        <v>1280</v>
      </c>
      <c r="C8" s="3">
        <v>1180</v>
      </c>
      <c r="D8" s="3">
        <v>1110</v>
      </c>
      <c r="E8" s="3">
        <v>1110</v>
      </c>
      <c r="F8" s="3">
        <v>1130</v>
      </c>
      <c r="G8" s="3">
        <v>1200</v>
      </c>
      <c r="H8" s="3">
        <v>1330</v>
      </c>
      <c r="I8" s="3">
        <v>1440</v>
      </c>
      <c r="J8" s="3">
        <v>1480</v>
      </c>
      <c r="K8" s="2"/>
    </row>
    <row r="9" spans="1:36">
      <c r="A9" s="5" t="s">
        <v>21</v>
      </c>
      <c r="B9" s="3">
        <v>10.494907655919251</v>
      </c>
      <c r="C9" s="3">
        <v>10.153520485801659</v>
      </c>
      <c r="D9" s="3">
        <v>10.149569336728954</v>
      </c>
      <c r="E9" s="3">
        <v>10.565432115592619</v>
      </c>
      <c r="F9" s="3">
        <v>10.75728816753424</v>
      </c>
      <c r="G9" s="3">
        <v>11.366189849952807</v>
      </c>
      <c r="H9" s="3">
        <v>11.390888343022509</v>
      </c>
      <c r="I9" s="3">
        <v>11.857839905414993</v>
      </c>
      <c r="J9" s="3">
        <v>11.807862383145256</v>
      </c>
      <c r="K9" s="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6">
      <c r="K10" s="2"/>
    </row>
    <row r="11" spans="1:36">
      <c r="A11" s="3" t="s">
        <v>22</v>
      </c>
      <c r="B11" s="3">
        <v>3334.5780716145036</v>
      </c>
      <c r="C11" s="3">
        <v>3079.1563175103024</v>
      </c>
      <c r="D11" s="3">
        <v>3126.189611064714</v>
      </c>
      <c r="E11" s="3">
        <v>3197.9455853120439</v>
      </c>
      <c r="F11" s="3">
        <v>3107.8817405937189</v>
      </c>
      <c r="G11" s="3">
        <v>3224.4006811305508</v>
      </c>
      <c r="H11" s="3">
        <v>3246.8113828573673</v>
      </c>
      <c r="I11" s="3">
        <v>3280.1710000152925</v>
      </c>
      <c r="J11" s="3">
        <v>3222.1155553237527</v>
      </c>
      <c r="K11" s="58"/>
    </row>
    <row r="12" spans="1:36">
      <c r="A12" s="3" t="s">
        <v>23</v>
      </c>
      <c r="B12" s="3">
        <v>830.04215276263528</v>
      </c>
      <c r="C12" s="3">
        <v>801.14709949699375</v>
      </c>
      <c r="D12" s="3">
        <v>804.58521977229975</v>
      </c>
      <c r="E12" s="3">
        <v>838.90205511137128</v>
      </c>
      <c r="F12" s="3">
        <v>877.23562852787484</v>
      </c>
      <c r="G12" s="3">
        <v>961.29268747591095</v>
      </c>
      <c r="H12" s="3">
        <v>951.60107593778446</v>
      </c>
      <c r="I12" s="3">
        <v>899.89452901187201</v>
      </c>
      <c r="J12" s="3">
        <v>961.30691456906084</v>
      </c>
      <c r="K12" s="58"/>
    </row>
    <row r="13" spans="1:36">
      <c r="A13" s="3" t="s">
        <v>24</v>
      </c>
      <c r="B13" s="3">
        <v>1768.7444032897606</v>
      </c>
      <c r="C13" s="3">
        <v>1908.9087808788486</v>
      </c>
      <c r="D13" s="3">
        <v>1700.0517871526447</v>
      </c>
      <c r="E13" s="3">
        <v>1845.9550174548929</v>
      </c>
      <c r="F13" s="3">
        <v>1949.8208995761956</v>
      </c>
      <c r="G13" s="3">
        <v>2037.3428777525389</v>
      </c>
      <c r="H13" s="3">
        <v>2038.8666204456665</v>
      </c>
      <c r="I13" s="3">
        <v>2273.0434698866502</v>
      </c>
      <c r="J13" s="3">
        <v>2328.6708284329229</v>
      </c>
      <c r="K13" s="58"/>
    </row>
    <row r="14" spans="1:36">
      <c r="A14" s="3" t="s">
        <v>25</v>
      </c>
      <c r="B14" s="3">
        <v>2831.2545436462747</v>
      </c>
      <c r="C14" s="3">
        <v>2806.6405540491164</v>
      </c>
      <c r="D14" s="3">
        <v>2985.4135850051975</v>
      </c>
      <c r="E14" s="3">
        <v>3100.1703691902107</v>
      </c>
      <c r="F14" s="3">
        <v>3251.1573491830472</v>
      </c>
      <c r="G14" s="3">
        <v>3470.2726218224725</v>
      </c>
      <c r="H14" s="3">
        <v>3501.1522015511787</v>
      </c>
      <c r="I14" s="3">
        <v>3624.2825515472286</v>
      </c>
      <c r="J14" s="3">
        <v>3571.4547389441659</v>
      </c>
      <c r="K14" s="58"/>
    </row>
    <row r="15" spans="1:36">
      <c r="A15" s="3" t="s">
        <v>26</v>
      </c>
      <c r="B15" s="3">
        <v>1375.7916969662849</v>
      </c>
      <c r="C15" s="3">
        <v>1232.1521068490542</v>
      </c>
      <c r="D15" s="3">
        <v>1212.0931026795658</v>
      </c>
      <c r="E15" s="3">
        <v>1223.6549597278668</v>
      </c>
      <c r="F15" s="3">
        <v>1189.1398893043549</v>
      </c>
      <c r="G15" s="3">
        <v>1244.254478153325</v>
      </c>
      <c r="H15" s="3">
        <v>1218.6454968812916</v>
      </c>
      <c r="I15" s="3">
        <v>1293.6124443860508</v>
      </c>
      <c r="J15" s="3">
        <v>1298.5266182755188</v>
      </c>
      <c r="K15" s="58"/>
    </row>
    <row r="16" spans="1:36">
      <c r="A16" s="3" t="s">
        <v>4</v>
      </c>
      <c r="B16" s="3">
        <v>5.143257652992518</v>
      </c>
      <c r="C16" s="3">
        <v>3.6228789693737227</v>
      </c>
      <c r="D16" s="3">
        <v>0.62667567747573971</v>
      </c>
      <c r="E16" s="3">
        <v>6.4950283274468097</v>
      </c>
      <c r="F16" s="3">
        <v>1.9196197344420147</v>
      </c>
      <c r="G16" s="3">
        <v>2.7848272482830856</v>
      </c>
      <c r="H16" s="3">
        <v>6.6369276482345159</v>
      </c>
      <c r="I16" s="3">
        <v>3.5908992827069079</v>
      </c>
      <c r="J16" s="3">
        <v>4.5388551896849147</v>
      </c>
      <c r="K16" s="58"/>
    </row>
    <row r="17" spans="1:11">
      <c r="A17" s="3" t="s">
        <v>1</v>
      </c>
      <c r="B17" s="3">
        <v>349.35352998679781</v>
      </c>
      <c r="C17" s="3">
        <v>321.89274804796941</v>
      </c>
      <c r="D17" s="3">
        <v>320.6093553770562</v>
      </c>
      <c r="E17" s="3">
        <v>352.30910046878608</v>
      </c>
      <c r="F17" s="3">
        <v>380.133040614604</v>
      </c>
      <c r="G17" s="3">
        <v>425.84167636972552</v>
      </c>
      <c r="H17" s="3">
        <v>427.17463770098351</v>
      </c>
      <c r="I17" s="3">
        <v>483.24501128519046</v>
      </c>
      <c r="J17" s="3">
        <v>421.24887241015142</v>
      </c>
      <c r="K17" s="58"/>
    </row>
    <row r="18" spans="1:11">
      <c r="A18" s="3" t="s">
        <v>5</v>
      </c>
      <c r="B18" s="3">
        <v>14768.699092068233</v>
      </c>
      <c r="C18" s="3">
        <v>13973.036886036474</v>
      </c>
      <c r="D18" s="3">
        <v>13898.151274051343</v>
      </c>
      <c r="E18" s="3">
        <v>14336.414127909935</v>
      </c>
      <c r="F18" s="3">
        <v>14523.850499719241</v>
      </c>
      <c r="G18" s="3">
        <v>15176.754800480037</v>
      </c>
      <c r="H18" s="3">
        <v>15319.611066342213</v>
      </c>
      <c r="I18" s="3">
        <v>16018.06828178533</v>
      </c>
      <c r="J18" s="3">
        <v>16068.61214496801</v>
      </c>
      <c r="K18" s="58"/>
    </row>
    <row r="19" spans="1:11">
      <c r="B19" s="2"/>
      <c r="C19" s="2"/>
      <c r="D19" s="2"/>
      <c r="E19" s="2"/>
      <c r="F19" s="2"/>
      <c r="G19" s="2"/>
      <c r="H19" s="2"/>
      <c r="I19" s="2"/>
      <c r="J19" s="2"/>
    </row>
    <row r="21" spans="1:11">
      <c r="A21" s="7" t="s">
        <v>27</v>
      </c>
      <c r="B21" s="3">
        <f t="shared" ref="B21:J21" si="0">B18-B5-B17</f>
        <v>13609.345562081435</v>
      </c>
      <c r="C21" s="3">
        <f t="shared" si="0"/>
        <v>13001.144137988505</v>
      </c>
      <c r="D21" s="3">
        <f t="shared" si="0"/>
        <v>12927.541918674286</v>
      </c>
      <c r="E21" s="3">
        <f t="shared" si="0"/>
        <v>13314.105027441148</v>
      </c>
      <c r="F21" s="3">
        <f t="shared" si="0"/>
        <v>13423.717459104637</v>
      </c>
      <c r="G21" s="3">
        <f t="shared" si="0"/>
        <v>14040.913124110311</v>
      </c>
      <c r="H21" s="3">
        <f t="shared" si="0"/>
        <v>14152.436428641229</v>
      </c>
      <c r="I21" s="3">
        <f t="shared" si="0"/>
        <v>14674.823270500139</v>
      </c>
      <c r="J21" s="3">
        <f t="shared" si="0"/>
        <v>14727.363272557859</v>
      </c>
    </row>
    <row r="22" spans="1:11">
      <c r="B22" s="2"/>
      <c r="C22" s="2">
        <f t="shared" ref="C22:J22" si="1">C21/B21-1</f>
        <v>-4.4689983167707115E-2</v>
      </c>
      <c r="D22" s="2">
        <f t="shared" si="1"/>
        <v>-5.6612109313640691E-3</v>
      </c>
      <c r="E22" s="2">
        <f t="shared" si="1"/>
        <v>2.9902290102688411E-2</v>
      </c>
      <c r="F22" s="2">
        <f t="shared" si="1"/>
        <v>8.232805091860973E-3</v>
      </c>
      <c r="G22" s="2">
        <f t="shared" si="1"/>
        <v>4.5977998783568008E-2</v>
      </c>
      <c r="H22" s="2">
        <f t="shared" si="1"/>
        <v>7.9427387339514599E-3</v>
      </c>
      <c r="I22" s="2">
        <f t="shared" si="1"/>
        <v>3.6911442386112547E-2</v>
      </c>
      <c r="J22" s="2">
        <f t="shared" si="1"/>
        <v>3.5802817580323776E-3</v>
      </c>
    </row>
    <row r="25" spans="1:11">
      <c r="A25" s="3" t="s">
        <v>76</v>
      </c>
    </row>
  </sheetData>
  <pageMargins left="0.4" right="0.43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GDP growth by sector</vt:lpstr>
      <vt:lpstr>quarterly production volumes</vt:lpstr>
      <vt:lpstr>real economy in the GDP</vt:lpstr>
      <vt:lpstr>mfg sales constant rand Q4 2016</vt:lpstr>
      <vt:lpstr>mfg industry groups growth</vt:lpstr>
      <vt:lpstr>GDP annual fm 1994</vt:lpstr>
      <vt:lpstr>GDP growth all sectors</vt:lpstr>
      <vt:lpstr>imf forecasts and actual growth</vt:lpstr>
      <vt:lpstr>employment in the 4th quarter</vt:lpstr>
      <vt:lpstr>mfg empl comp rest of economy</vt:lpstr>
      <vt:lpstr>employment in mfg subsector</vt:lpstr>
      <vt:lpstr>QES re mining</vt:lpstr>
      <vt:lpstr>balance of trade</vt:lpstr>
      <vt:lpstr>trade by sector</vt:lpstr>
      <vt:lpstr>FX rates and metal prices</vt:lpstr>
      <vt:lpstr>profitability</vt:lpstr>
      <vt:lpstr>profit in mining n mfg fm 2010</vt:lpstr>
      <vt:lpstr>investment by type of investor</vt:lpstr>
      <vt:lpstr>investment by sector</vt:lpstr>
      <vt:lpstr>fiscal indicators </vt:lpstr>
      <vt:lpstr>expenditure by econ function</vt:lpstr>
      <vt:lpstr>dti budget</vt:lpstr>
      <vt:lpstr>'employment in the 4th quarter'!Print_Area</vt:lpstr>
      <vt:lpstr>'fiscal indicators '!Print_Area</vt:lpstr>
      <vt:lpstr>'mfg empl comp rest of economy'!Print_Area</vt:lpstr>
      <vt:lpstr>'quarterly production volumes'!Print_Area</vt:lpstr>
      <vt:lpstr>'quarterly production volumes'!Print_Titles</vt:lpstr>
      <vt:lpstr>'employment in the 4th quarter'!Summary_Tables_6</vt:lpstr>
      <vt:lpstr>'mfg empl comp rest of economy'!Summary_Tables_6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 Makgetla</dc:creator>
  <cp:lastModifiedBy>Neva Makgetla</cp:lastModifiedBy>
  <cp:lastPrinted>2016-12-05T11:50:36Z</cp:lastPrinted>
  <dcterms:created xsi:type="dcterms:W3CDTF">2016-09-12T06:23:29Z</dcterms:created>
  <dcterms:modified xsi:type="dcterms:W3CDTF">2017-03-30T10:02:10Z</dcterms:modified>
</cp:coreProperties>
</file>