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1.xml" ContentType="application/vnd.openxmlformats-officedocument.drawing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24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26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27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lor\Documents\_Project documents\Real Economy Bulletin\2017 Q1\"/>
    </mc:Choice>
  </mc:AlternateContent>
  <bookViews>
    <workbookView xWindow="0" yWindow="0" windowWidth="16815" windowHeight="7650" tabRatio="826" firstSheet="25" activeTab="27"/>
  </bookViews>
  <sheets>
    <sheet name="1. quarterly GDP growth" sheetId="61" r:id="rId1"/>
    <sheet name="2. Annual GDP growth" sheetId="64" r:id="rId2"/>
    <sheet name="3. Sectoral growth" sheetId="66" r:id="rId3"/>
    <sheet name="Real economy shares of GDP" sheetId="82" r:id="rId4"/>
    <sheet name="4. expenditure on GDP" sheetId="81" r:id="rId5"/>
    <sheet name="5. Quarterly production volumes" sheetId="73" r:id="rId6"/>
    <sheet name="6. Mfg sales in constant rand" sheetId="77" r:id="rId7"/>
    <sheet name="7. Employment by sector" sheetId="76" r:id="rId8"/>
    <sheet name="8. Employment in mfg and other" sheetId="75" r:id="rId9"/>
    <sheet name="9. Employment mfg subsectors" sheetId="95" r:id="rId10"/>
    <sheet name="10. Mining employment" sheetId="94" r:id="rId11"/>
    <sheet name="11. Exports, imports, BOT" sheetId="103" r:id="rId12"/>
    <sheet name="12_14 imports exports sector" sheetId="102" r:id="rId13"/>
    <sheet name="13. Exchange rate and metals" sheetId="100" r:id="rId14"/>
    <sheet name="Table 1.Trade by mfg subsectors" sheetId="101" r:id="rId15"/>
    <sheet name="15. Return on assets" sheetId="93" r:id="rId16"/>
    <sheet name="16. Mfg and mining profits" sheetId="92" r:id="rId17"/>
    <sheet name="17. Investment by type of org" sheetId="120" r:id="rId18"/>
    <sheet name="Change in inv by investor type" sheetId="80" r:id="rId19"/>
    <sheet name="19. Investment by sector " sheetId="78" r:id="rId20"/>
    <sheet name="19. Change in inv by asset type" sheetId="79" r:id="rId21"/>
    <sheet name="20. Metals and credit rating" sheetId="114" r:id="rId22"/>
    <sheet name="21.All countries' credit rating" sheetId="113" r:id="rId23"/>
    <sheet name="22. SA growth compared to UMIC" sheetId="112" r:id="rId24"/>
    <sheet name="23. GDP and elec supply" sheetId="55" r:id="rId25"/>
    <sheet name="24. NERSA demand estimates" sheetId="59" r:id="rId26"/>
    <sheet name="25.Quarterly employment change " sheetId="118" r:id="rId27"/>
    <sheet name="26. GDP and employment change" sheetId="119" r:id="rId28"/>
  </sheets>
  <externalReferences>
    <externalReference r:id="rId29"/>
    <externalReference r:id="rId30"/>
    <externalReference r:id="rId31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hidden="1">[1]Table3.8b!#REF!</definedName>
    <definedName name="_AMO_SingleObject_30194841_ROM_F0.SEC2.Tabulate_1.SEC1.FTR.TXT1" hidden="1">[1]Table6!#REF!</definedName>
    <definedName name="_AMO_SingleObject_362274166__A1">'[2]Use table 2007 '!$A$2:$BN$121</definedName>
    <definedName name="_AMO_SingleObject_37461558_ROM_F0.SEC2.Tabulate_1.SEC1.HDR.TXT1" hidden="1">'[1]Table 2.4'!#REF!</definedName>
    <definedName name="_AMO_SingleObject_732119577_ROM_F0.SEC2.Tabulate_1.SEC2.BDY.Cross_tabular_summary_report_Table_1" hidden="1">[1]Table3.8c!#REF!</definedName>
    <definedName name="_AMO_SingleObject_921006515_ROM_F0.SEC2.Tabulate_1.SEC1.FTR.TXT1" hidden="1">'[1]Table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hidden="1">"'1d42739f-d7fd-4229-a551-64b856bb941d'"</definedName>
    <definedName name="_AMO_XmlVersion" hidden="1">"'1'"</definedName>
    <definedName name="Asanda">'[1]Table 2'!#REF!</definedName>
    <definedName name="B1_av78">#REF!</definedName>
    <definedName name="Budget_adjusted_96_97">#REF!</definedName>
    <definedName name="Budget_main_96_97">#REF!</definedName>
    <definedName name="Budget_main_97_98">#REF!</definedName>
    <definedName name="DHDHDH">#REF!</definedName>
    <definedName name="End_column">#REF!</definedName>
    <definedName name="End_Row">#REF!</definedName>
    <definedName name="End_sheet">#REF!</definedName>
    <definedName name="Expend_actual_96_97">#REF!</definedName>
    <definedName name="FitTall">#REF!</definedName>
    <definedName name="FitWide">#REF!</definedName>
    <definedName name="FooterLeft1">#REF!</definedName>
    <definedName name="FooterLeft2">#REF!</definedName>
    <definedName name="FooterLeft3">#REF!</definedName>
    <definedName name="FooterLeft4">#REF!</definedName>
    <definedName name="FooterLeft5">#REF!</definedName>
    <definedName name="FooterLeft6">#REF!</definedName>
    <definedName name="FooterRight1">#REF!</definedName>
    <definedName name="FooterRight2">#REF!</definedName>
    <definedName name="FooterRight3">#REF!</definedName>
    <definedName name="FooterRight4">#REF!</definedName>
    <definedName name="FooterRight5">#REF!</definedName>
    <definedName name="FooterRight6">#REF!</definedName>
    <definedName name="HeaderLeft1">#REF!</definedName>
    <definedName name="HeaderLeft2">#REF!</definedName>
    <definedName name="HeaderLeft3">#REF!</definedName>
    <definedName name="HeaderLeft4">#REF!</definedName>
    <definedName name="HeaderLeft5">#REF!</definedName>
    <definedName name="HeaderLeft6">#REF!</definedName>
    <definedName name="HeaderRight1">#REF!</definedName>
    <definedName name="HeaderRight2">#REF!</definedName>
    <definedName name="HeaderRight3">#REF!</definedName>
    <definedName name="HeaderRight4">#REF!</definedName>
    <definedName name="HeaderRight5">#REF!</definedName>
    <definedName name="HeaderRight6">#REF!</definedName>
    <definedName name="Hennie_Table_5_Page_1">#REF!</definedName>
    <definedName name="Hennie_Table_5_page_2">#REF!</definedName>
    <definedName name="huh">#REF!</definedName>
    <definedName name="j" hidden="1">'[1]Table 2.5'!#REF!</definedName>
    <definedName name="MTEF_initial_00_01">#REF!</definedName>
    <definedName name="MTEF_initial_98_99">#REF!</definedName>
    <definedName name="MTEF_initial_99_00">#REF!</definedName>
    <definedName name="MTEF_revised_00_01">#REF!</definedName>
    <definedName name="MTEF_revised_98_99">#REF!</definedName>
    <definedName name="MTEF_revised_99_00">#REF!</definedName>
    <definedName name="MyCurYear">#REF!</definedName>
    <definedName name="myHeight">#REF!</definedName>
    <definedName name="myWidth">#REF!</definedName>
    <definedName name="myWodth">#REF!</definedName>
    <definedName name="PrintArea">#REF!</definedName>
    <definedName name="Projection_adjusted_97_98">#REF!</definedName>
    <definedName name="Projection_arithmetic_97_98">#REF!</definedName>
    <definedName name="Projection_initial_97_98">#REF!</definedName>
    <definedName name="RowSettings">#REF!</definedName>
    <definedName name="SASApp_GDPDATA_DISCREPANCY_TABLE">#REF!</definedName>
    <definedName name="SASApp_GDPDATA_SUPPLY_TABLE_FIRST">#REF!</definedName>
    <definedName name="SASApp_GDPDATA_SUPPLY_TABLE_SECOND">#REF!</definedName>
    <definedName name="SASApp_GDPDATA_USE_TABLE_FIRST">#REF!</definedName>
    <definedName name="SASApp_GDPDATA_USE_TABLE_SECOND">#REF!</definedName>
    <definedName name="SEP08N_SML">#REF!</definedName>
    <definedName name="Start_column">#REF!</definedName>
    <definedName name="Start_Row">#REF!</definedName>
    <definedName name="Start_sheet">#REF!</definedName>
    <definedName name="Summary_Tables">[1]Table1!#REF!</definedName>
    <definedName name="Summary_Tables_10">#REF!</definedName>
    <definedName name="Summary_Tables_11">[1]Table2.1!#REF!</definedName>
    <definedName name="Summary_Tables_14">#REF!</definedName>
    <definedName name="Summary_Tables_15">#REF!</definedName>
    <definedName name="Summary_Tables_17">[1]Table3.7!#REF!</definedName>
    <definedName name="Summary_Tables_18">[1]Table3.6!#REF!</definedName>
    <definedName name="Summary_Tables_19">#REF!</definedName>
    <definedName name="Summary_Tables_2">[1]Table1!#REF!</definedName>
    <definedName name="Summary_Tables_20">[1]Table4!#REF!</definedName>
    <definedName name="Summary_Tables_24">[1]Table8!#REF!</definedName>
    <definedName name="Summary_Tables_25">[1]Table2.2!#REF!</definedName>
    <definedName name="Summary_Tables_26">[1]Table2.2!#REF!</definedName>
    <definedName name="Summary_Tables_27">#REF!</definedName>
    <definedName name="Summary_Tables_28">'[1]Table 2'!#REF!</definedName>
    <definedName name="Summary_Tables_29">'[1]Table 2'!#REF!</definedName>
    <definedName name="Summary_Tables_3">[3]Table2.2!#REF!</definedName>
    <definedName name="Summary_Tables_30">'[1]Table 2'!#REF!</definedName>
    <definedName name="Summary_Tables_31">#REF!</definedName>
    <definedName name="Summary_Tables_32">#REF!</definedName>
    <definedName name="Summary_Tables_34">[1]Table3.8a!#REF!</definedName>
    <definedName name="Summary_Tables_35">[1]Table3.8b!#REF!</definedName>
    <definedName name="Summary_Tables_36">#REF!</definedName>
    <definedName name="Summary_Tables_37">[1]Table3.8c!#REF!</definedName>
    <definedName name="Summary_Tables_38">[1]Table3.6!#REF!</definedName>
    <definedName name="Summary_Tables_4">[3]Table2.2!#REF!</definedName>
    <definedName name="Summary_Tables_44">[1]Table2.1!#REF!</definedName>
    <definedName name="Summary_Tables_45">[1]Table2.2!#REF!</definedName>
    <definedName name="Summary_Tables_46">[1]Table2.2!#REF!</definedName>
    <definedName name="Summary_Tables_5">[3]Table2.2!#REF!</definedName>
    <definedName name="Z_B5B3C281_3E7C_11D3_BF6D_444553540000_.wvu.Cols" hidden="1">#REF!,#REF!,#REF!,#REF!</definedName>
    <definedName name="Z_B5B3C281_3E7C_11D3_BF6D_444553540000_.wvu.PrintArea" hidden="1">#REF!</definedName>
    <definedName name="Z_B5B3C281_3E7C_11D3_BF6D_444553540000_.wvu.Rows" hidden="1">#REF!</definedName>
  </definedNames>
  <calcPr calcId="162913"/>
</workbook>
</file>

<file path=xl/calcChain.xml><?xml version="1.0" encoding="utf-8"?>
<calcChain xmlns="http://schemas.openxmlformats.org/spreadsheetml/2006/main">
  <c r="C13" i="119" l="1"/>
  <c r="B13" i="119"/>
  <c r="I12" i="119"/>
  <c r="H12" i="119"/>
  <c r="G12" i="119"/>
  <c r="F12" i="119"/>
  <c r="E12" i="119"/>
  <c r="D12" i="119"/>
  <c r="C12" i="119"/>
  <c r="B12" i="119"/>
  <c r="I11" i="119"/>
  <c r="H11" i="119"/>
  <c r="G11" i="119"/>
  <c r="F11" i="119"/>
  <c r="E11" i="119"/>
  <c r="D11" i="119"/>
  <c r="C11" i="119"/>
  <c r="B11" i="119"/>
  <c r="I10" i="119"/>
  <c r="H10" i="119"/>
  <c r="G10" i="119"/>
  <c r="F10" i="119"/>
  <c r="E10" i="119"/>
  <c r="D10" i="119"/>
  <c r="C10" i="119"/>
  <c r="B10" i="119"/>
  <c r="I9" i="119"/>
  <c r="H9" i="119"/>
  <c r="G9" i="119"/>
  <c r="F9" i="119"/>
  <c r="E9" i="119"/>
  <c r="D9" i="119"/>
  <c r="C9" i="119"/>
  <c r="B9" i="119"/>
  <c r="I8" i="119"/>
  <c r="H8" i="119"/>
  <c r="G8" i="119"/>
  <c r="F8" i="119"/>
  <c r="E8" i="119"/>
  <c r="D8" i="119"/>
  <c r="C8" i="119"/>
  <c r="B8" i="119"/>
  <c r="I7" i="119"/>
  <c r="H7" i="119"/>
  <c r="G7" i="119"/>
  <c r="F7" i="119"/>
  <c r="E7" i="119"/>
  <c r="D7" i="119"/>
  <c r="C7" i="119"/>
  <c r="B7" i="119"/>
  <c r="I6" i="119"/>
  <c r="H6" i="119"/>
  <c r="G6" i="119"/>
  <c r="F6" i="119"/>
  <c r="E6" i="119"/>
  <c r="D6" i="119"/>
  <c r="C6" i="119"/>
  <c r="B6" i="119"/>
  <c r="I5" i="119"/>
  <c r="H5" i="119"/>
  <c r="G5" i="119"/>
  <c r="F5" i="119"/>
  <c r="E5" i="119"/>
  <c r="D5" i="119"/>
  <c r="C5" i="119"/>
  <c r="B5" i="119"/>
  <c r="E17" i="93" l="1"/>
  <c r="E16" i="93"/>
  <c r="E15" i="93"/>
  <c r="E5" i="93" s="1"/>
  <c r="E12" i="93"/>
  <c r="E7" i="93" s="1"/>
  <c r="E11" i="93"/>
  <c r="E10" i="93"/>
  <c r="L7" i="93"/>
  <c r="K7" i="93"/>
  <c r="J7" i="93"/>
  <c r="I7" i="93"/>
  <c r="H7" i="93"/>
  <c r="G7" i="93"/>
  <c r="D7" i="93"/>
  <c r="C7" i="93"/>
  <c r="B7" i="93"/>
  <c r="L6" i="93"/>
  <c r="K6" i="93"/>
  <c r="J6" i="93"/>
  <c r="I6" i="93"/>
  <c r="H6" i="93"/>
  <c r="G6" i="93"/>
  <c r="E6" i="93"/>
  <c r="D6" i="93"/>
  <c r="C6" i="93"/>
  <c r="B6" i="93"/>
  <c r="L5" i="93"/>
  <c r="K5" i="93"/>
  <c r="J5" i="93"/>
  <c r="I5" i="93"/>
  <c r="H5" i="93"/>
  <c r="G5" i="93"/>
  <c r="D5" i="93"/>
  <c r="C5" i="93"/>
  <c r="B5" i="93"/>
  <c r="B14" i="95"/>
  <c r="D14" i="95"/>
  <c r="G14" i="95"/>
  <c r="F14" i="95"/>
  <c r="E14" i="95"/>
  <c r="C14" i="95"/>
  <c r="AL9" i="75"/>
  <c r="AK9" i="75"/>
  <c r="AJ9" i="75"/>
  <c r="AJ6" i="75" s="1"/>
  <c r="AI9" i="75"/>
  <c r="AH9" i="75"/>
  <c r="AG9" i="75"/>
  <c r="AF9" i="75"/>
  <c r="AF6" i="75" s="1"/>
  <c r="AE9" i="75"/>
  <c r="AD9" i="75"/>
  <c r="AC9" i="75"/>
  <c r="AB9" i="75"/>
  <c r="AB6" i="75" s="1"/>
  <c r="AA9" i="75"/>
  <c r="Z9" i="75"/>
  <c r="Y9" i="75"/>
  <c r="X9" i="75"/>
  <c r="X6" i="75" s="1"/>
  <c r="W9" i="75"/>
  <c r="V9" i="75"/>
  <c r="U9" i="75"/>
  <c r="T9" i="75"/>
  <c r="T6" i="75" s="1"/>
  <c r="S9" i="75"/>
  <c r="R9" i="75"/>
  <c r="Q9" i="75"/>
  <c r="P9" i="75"/>
  <c r="P6" i="75" s="1"/>
  <c r="O9" i="75"/>
  <c r="N9" i="75"/>
  <c r="M9" i="75"/>
  <c r="L9" i="75"/>
  <c r="L6" i="75" s="1"/>
  <c r="K9" i="75"/>
  <c r="J9" i="75"/>
  <c r="I9" i="75"/>
  <c r="H9" i="75"/>
  <c r="H6" i="75" s="1"/>
  <c r="G9" i="75"/>
  <c r="F9" i="75"/>
  <c r="E9" i="75"/>
  <c r="D9" i="75"/>
  <c r="D6" i="75" s="1"/>
  <c r="C9" i="75"/>
  <c r="B9" i="75"/>
  <c r="B6" i="75" s="1"/>
  <c r="AE6" i="75"/>
  <c r="W6" i="75"/>
  <c r="O6" i="75"/>
  <c r="G6" i="75"/>
  <c r="AL5" i="75"/>
  <c r="AK5" i="75"/>
  <c r="AJ5" i="75"/>
  <c r="AI5" i="75"/>
  <c r="AH5" i="75"/>
  <c r="AG5" i="75"/>
  <c r="AF5" i="75"/>
  <c r="AE5" i="75"/>
  <c r="AD5" i="75"/>
  <c r="AC5" i="75"/>
  <c r="AB5" i="75"/>
  <c r="AA5" i="75"/>
  <c r="Z5" i="75"/>
  <c r="Y5" i="75"/>
  <c r="X5" i="75"/>
  <c r="W5" i="75"/>
  <c r="V5" i="75"/>
  <c r="U5" i="75"/>
  <c r="T5" i="75"/>
  <c r="S5" i="75"/>
  <c r="R5" i="75"/>
  <c r="Q5" i="75"/>
  <c r="P5" i="75"/>
  <c r="O5" i="75"/>
  <c r="N5" i="75"/>
  <c r="M5" i="75"/>
  <c r="L5" i="75"/>
  <c r="K5" i="75"/>
  <c r="J5" i="75"/>
  <c r="I5" i="75"/>
  <c r="H5" i="75"/>
  <c r="G5" i="75"/>
  <c r="F5" i="75"/>
  <c r="E5" i="75"/>
  <c r="D5" i="75"/>
  <c r="C5" i="75"/>
  <c r="B5" i="75"/>
  <c r="K29" i="76"/>
  <c r="J29" i="76"/>
  <c r="I29" i="76"/>
  <c r="H29" i="76"/>
  <c r="G29" i="76"/>
  <c r="F29" i="76"/>
  <c r="E29" i="76"/>
  <c r="D29" i="76"/>
  <c r="C29" i="76"/>
  <c r="B29" i="76"/>
  <c r="K14" i="76"/>
  <c r="K8" i="76" s="1"/>
  <c r="J14" i="76"/>
  <c r="J8" i="76" s="1"/>
  <c r="I14" i="76"/>
  <c r="I8" i="76" s="1"/>
  <c r="H14" i="76"/>
  <c r="H8" i="76" s="1"/>
  <c r="G14" i="76"/>
  <c r="G8" i="76" s="1"/>
  <c r="F14" i="76"/>
  <c r="F8" i="76" s="1"/>
  <c r="E14" i="76"/>
  <c r="E8" i="76" s="1"/>
  <c r="D14" i="76"/>
  <c r="D8" i="76" s="1"/>
  <c r="C14" i="76"/>
  <c r="C8" i="76" s="1"/>
  <c r="B14" i="76"/>
  <c r="B8" i="76" s="1"/>
  <c r="K7" i="76"/>
  <c r="J7" i="76"/>
  <c r="I7" i="76"/>
  <c r="H7" i="76"/>
  <c r="G7" i="76"/>
  <c r="F7" i="76"/>
  <c r="E7" i="76"/>
  <c r="D7" i="76"/>
  <c r="C7" i="76"/>
  <c r="B7" i="76"/>
  <c r="K6" i="76"/>
  <c r="J6" i="76"/>
  <c r="I6" i="76"/>
  <c r="H6" i="76"/>
  <c r="G6" i="76"/>
  <c r="F6" i="76"/>
  <c r="E6" i="76"/>
  <c r="D6" i="76"/>
  <c r="C6" i="76"/>
  <c r="B6" i="76"/>
  <c r="K5" i="76"/>
  <c r="J5" i="76"/>
  <c r="I5" i="76"/>
  <c r="H5" i="76"/>
  <c r="G5" i="76"/>
  <c r="F5" i="76"/>
  <c r="E5" i="76"/>
  <c r="D5" i="76"/>
  <c r="C5" i="76"/>
  <c r="B5" i="76"/>
  <c r="K4" i="76"/>
  <c r="K26" i="76" s="1"/>
  <c r="J4" i="76"/>
  <c r="J26" i="76" s="1"/>
  <c r="I4" i="76"/>
  <c r="I26" i="76" s="1"/>
  <c r="H4" i="76"/>
  <c r="H26" i="76" s="1"/>
  <c r="G4" i="76"/>
  <c r="G26" i="76" s="1"/>
  <c r="F4" i="76"/>
  <c r="F26" i="76" s="1"/>
  <c r="E4" i="76"/>
  <c r="E26" i="76" s="1"/>
  <c r="D4" i="76"/>
  <c r="D26" i="76" s="1"/>
  <c r="C4" i="76"/>
  <c r="C26" i="76" s="1"/>
  <c r="B4" i="76"/>
  <c r="B26" i="76" s="1"/>
  <c r="B27" i="76" s="1"/>
  <c r="F27" i="76" l="1"/>
  <c r="J27" i="76"/>
  <c r="C6" i="75"/>
  <c r="S6" i="75"/>
  <c r="AI6" i="75"/>
  <c r="F6" i="75"/>
  <c r="J6" i="75"/>
  <c r="N6" i="75"/>
  <c r="R6" i="75"/>
  <c r="V6" i="75"/>
  <c r="Z6" i="75"/>
  <c r="AD6" i="75"/>
  <c r="AH6" i="75"/>
  <c r="AL6" i="75"/>
  <c r="K6" i="75"/>
  <c r="AA6" i="75"/>
  <c r="E6" i="75"/>
  <c r="I6" i="75"/>
  <c r="M6" i="75"/>
  <c r="Q6" i="75"/>
  <c r="U6" i="75"/>
  <c r="Y6" i="75"/>
  <c r="AC6" i="75"/>
  <c r="AG6" i="75"/>
  <c r="AK6" i="75"/>
  <c r="C27" i="76"/>
  <c r="G27" i="76"/>
  <c r="K27" i="76"/>
  <c r="D27" i="76"/>
  <c r="H27" i="76"/>
  <c r="E27" i="76"/>
  <c r="I27" i="76"/>
  <c r="D12" i="79"/>
  <c r="C12" i="79"/>
  <c r="B12" i="79"/>
  <c r="D11" i="79"/>
  <c r="C11" i="79"/>
  <c r="B11" i="79"/>
  <c r="D10" i="79"/>
  <c r="C10" i="79"/>
  <c r="B10" i="79"/>
  <c r="D9" i="79"/>
  <c r="C9" i="79"/>
  <c r="B9" i="79"/>
  <c r="D8" i="79"/>
  <c r="C8" i="79"/>
  <c r="B8" i="79"/>
  <c r="D7" i="79"/>
  <c r="C7" i="79"/>
  <c r="B7" i="79"/>
  <c r="D6" i="79"/>
  <c r="C6" i="79"/>
  <c r="B6" i="79"/>
  <c r="D5" i="79"/>
  <c r="C5" i="79"/>
  <c r="B5" i="79"/>
  <c r="D12" i="80"/>
  <c r="C12" i="80"/>
  <c r="B12" i="80"/>
  <c r="D11" i="80"/>
  <c r="C11" i="80"/>
  <c r="B11" i="80"/>
  <c r="D10" i="80"/>
  <c r="C10" i="80"/>
  <c r="B10" i="80"/>
  <c r="D9" i="80"/>
  <c r="C9" i="80"/>
  <c r="B9" i="80"/>
  <c r="D14" i="81"/>
  <c r="C14" i="81"/>
  <c r="B14" i="81"/>
  <c r="D13" i="81"/>
  <c r="C13" i="81"/>
  <c r="B13" i="81"/>
  <c r="D12" i="81"/>
  <c r="C12" i="81"/>
  <c r="B12" i="81"/>
  <c r="D11" i="81"/>
  <c r="C11" i="81"/>
  <c r="B11" i="81"/>
  <c r="D10" i="81"/>
  <c r="C10" i="81"/>
  <c r="B10" i="81"/>
  <c r="D9" i="81"/>
  <c r="C9" i="81"/>
  <c r="B9" i="81"/>
  <c r="AD21" i="82"/>
  <c r="AD14" i="82" s="1"/>
  <c r="AC21" i="82"/>
  <c r="AB21" i="82"/>
  <c r="AA21" i="82"/>
  <c r="Z21" i="82"/>
  <c r="Z14" i="82" s="1"/>
  <c r="Y21" i="82"/>
  <c r="X21" i="82"/>
  <c r="X14" i="82" s="1"/>
  <c r="W21" i="82"/>
  <c r="V21" i="82"/>
  <c r="V14" i="82" s="1"/>
  <c r="U21" i="82"/>
  <c r="T21" i="82"/>
  <c r="S21" i="82"/>
  <c r="R21" i="82"/>
  <c r="R14" i="82" s="1"/>
  <c r="Q21" i="82"/>
  <c r="P21" i="82"/>
  <c r="P14" i="82" s="1"/>
  <c r="O21" i="82"/>
  <c r="N21" i="82"/>
  <c r="N14" i="82" s="1"/>
  <c r="M21" i="82"/>
  <c r="L21" i="82"/>
  <c r="K21" i="82"/>
  <c r="J21" i="82"/>
  <c r="J14" i="82" s="1"/>
  <c r="I21" i="82"/>
  <c r="H21" i="82"/>
  <c r="H14" i="82" s="1"/>
  <c r="G21" i="82"/>
  <c r="F21" i="82"/>
  <c r="F14" i="82" s="1"/>
  <c r="E21" i="82"/>
  <c r="D21" i="82"/>
  <c r="C21" i="82"/>
  <c r="B21" i="82"/>
  <c r="B14" i="82" s="1"/>
  <c r="AC14" i="82"/>
  <c r="AB14" i="82"/>
  <c r="AA14" i="82"/>
  <c r="Y14" i="82"/>
  <c r="W14" i="82"/>
  <c r="U14" i="82"/>
  <c r="T14" i="82"/>
  <c r="S14" i="82"/>
  <c r="Q14" i="82"/>
  <c r="O14" i="82"/>
  <c r="M14" i="82"/>
  <c r="L14" i="82"/>
  <c r="K14" i="82"/>
  <c r="I14" i="82"/>
  <c r="G14" i="82"/>
  <c r="E14" i="82"/>
  <c r="D14" i="82"/>
  <c r="C14" i="82"/>
  <c r="AD13" i="82"/>
  <c r="AC13" i="82"/>
  <c r="AB13" i="82"/>
  <c r="AA13" i="82"/>
  <c r="Z13" i="82"/>
  <c r="Y13" i="82"/>
  <c r="X13" i="82"/>
  <c r="W13" i="82"/>
  <c r="V13" i="82"/>
  <c r="U13" i="82"/>
  <c r="T13" i="82"/>
  <c r="S13" i="82"/>
  <c r="R13" i="82"/>
  <c r="Q13" i="82"/>
  <c r="P13" i="82"/>
  <c r="O13" i="82"/>
  <c r="N13" i="82"/>
  <c r="M13" i="82"/>
  <c r="L13" i="82"/>
  <c r="K13" i="82"/>
  <c r="J13" i="82"/>
  <c r="I13" i="82"/>
  <c r="H13" i="82"/>
  <c r="G13" i="82"/>
  <c r="F13" i="82"/>
  <c r="E13" i="82"/>
  <c r="D13" i="82"/>
  <c r="C13" i="82"/>
  <c r="B13" i="82"/>
  <c r="AD12" i="82"/>
  <c r="AC12" i="82"/>
  <c r="AB12" i="82"/>
  <c r="AA12" i="82"/>
  <c r="Z12" i="82"/>
  <c r="Y12" i="82"/>
  <c r="X12" i="82"/>
  <c r="W12" i="82"/>
  <c r="V12" i="82"/>
  <c r="U12" i="82"/>
  <c r="T12" i="82"/>
  <c r="S12" i="82"/>
  <c r="R12" i="82"/>
  <c r="Q12" i="82"/>
  <c r="P12" i="82"/>
  <c r="O12" i="82"/>
  <c r="N12" i="82"/>
  <c r="M12" i="82"/>
  <c r="L12" i="82"/>
  <c r="K12" i="82"/>
  <c r="J12" i="82"/>
  <c r="I12" i="82"/>
  <c r="H12" i="82"/>
  <c r="G12" i="82"/>
  <c r="F12" i="82"/>
  <c r="E12" i="82"/>
  <c r="D12" i="82"/>
  <c r="C12" i="82"/>
  <c r="B12" i="82"/>
  <c r="AD11" i="82"/>
  <c r="AC11" i="82"/>
  <c r="AB11" i="82"/>
  <c r="AA11" i="82"/>
  <c r="Z11" i="82"/>
  <c r="Y11" i="82"/>
  <c r="X11" i="82"/>
  <c r="W11" i="82"/>
  <c r="V11" i="82"/>
  <c r="U11" i="82"/>
  <c r="T11" i="82"/>
  <c r="S11" i="82"/>
  <c r="R11" i="82"/>
  <c r="Q11" i="82"/>
  <c r="P11" i="82"/>
  <c r="O11" i="82"/>
  <c r="N11" i="82"/>
  <c r="M11" i="82"/>
  <c r="L11" i="82"/>
  <c r="K11" i="82"/>
  <c r="J11" i="82"/>
  <c r="I11" i="82"/>
  <c r="H11" i="82"/>
  <c r="G11" i="82"/>
  <c r="F11" i="82"/>
  <c r="E11" i="82"/>
  <c r="D11" i="82"/>
  <c r="C11" i="82"/>
  <c r="B11" i="82"/>
  <c r="AD10" i="82"/>
  <c r="AC10" i="82"/>
  <c r="AB10" i="82"/>
  <c r="AA10" i="82"/>
  <c r="Z10" i="82"/>
  <c r="Y10" i="82"/>
  <c r="X10" i="82"/>
  <c r="W10" i="82"/>
  <c r="V10" i="82"/>
  <c r="U10" i="82"/>
  <c r="T10" i="82"/>
  <c r="S10" i="82"/>
  <c r="R10" i="82"/>
  <c r="Q10" i="82"/>
  <c r="P10" i="82"/>
  <c r="O10" i="82"/>
  <c r="N10" i="82"/>
  <c r="M10" i="82"/>
  <c r="L10" i="82"/>
  <c r="K10" i="82"/>
  <c r="J10" i="82"/>
  <c r="I10" i="82"/>
  <c r="H10" i="82"/>
  <c r="G10" i="82"/>
  <c r="F10" i="82"/>
  <c r="E10" i="82"/>
  <c r="D10" i="82"/>
  <c r="C10" i="82"/>
  <c r="B10" i="82"/>
  <c r="Z13" i="73"/>
  <c r="Y13" i="73"/>
  <c r="X13" i="73"/>
  <c r="W13" i="73"/>
  <c r="V13" i="73"/>
  <c r="U13" i="73"/>
  <c r="T13" i="73"/>
  <c r="S13" i="73"/>
  <c r="R13" i="73"/>
  <c r="Q13" i="73"/>
  <c r="P13" i="73"/>
  <c r="O13" i="73"/>
  <c r="N13" i="73"/>
  <c r="M13" i="73"/>
  <c r="L13" i="73"/>
  <c r="K13" i="73"/>
  <c r="J13" i="73"/>
  <c r="I13" i="73"/>
  <c r="H13" i="73"/>
  <c r="G13" i="73"/>
  <c r="F13" i="73"/>
  <c r="E13" i="73"/>
  <c r="D13" i="73"/>
  <c r="C13" i="73"/>
  <c r="B13" i="73"/>
  <c r="Z12" i="73"/>
  <c r="Y12" i="73"/>
  <c r="X12" i="73"/>
  <c r="W12" i="73"/>
  <c r="V12" i="73"/>
  <c r="U12" i="73"/>
  <c r="T12" i="73"/>
  <c r="S12" i="73"/>
  <c r="R12" i="73"/>
  <c r="Q12" i="73"/>
  <c r="P12" i="73"/>
  <c r="O12" i="73"/>
  <c r="N12" i="73"/>
  <c r="M12" i="73"/>
  <c r="L12" i="73"/>
  <c r="K12" i="73"/>
  <c r="J12" i="73"/>
  <c r="I12" i="73"/>
  <c r="H12" i="73"/>
  <c r="G12" i="73"/>
  <c r="F12" i="73"/>
  <c r="E12" i="73"/>
  <c r="D12" i="73"/>
  <c r="C12" i="73"/>
  <c r="B12" i="73"/>
  <c r="Z11" i="73"/>
  <c r="Y11" i="73"/>
  <c r="X11" i="73"/>
  <c r="W11" i="73"/>
  <c r="V11" i="73"/>
  <c r="U11" i="73"/>
  <c r="T11" i="73"/>
  <c r="S11" i="73"/>
  <c r="R11" i="73"/>
  <c r="Q11" i="73"/>
  <c r="P11" i="73"/>
  <c r="O11" i="73"/>
  <c r="N11" i="73"/>
  <c r="M11" i="73"/>
  <c r="L11" i="73"/>
  <c r="K11" i="73"/>
  <c r="J11" i="73"/>
  <c r="I11" i="73"/>
  <c r="H11" i="73"/>
  <c r="G11" i="73"/>
  <c r="F11" i="73"/>
  <c r="E11" i="73"/>
  <c r="D11" i="73"/>
  <c r="C11" i="73"/>
  <c r="B11" i="73"/>
  <c r="Z10" i="73"/>
  <c r="Y10" i="73"/>
  <c r="X10" i="73"/>
  <c r="W10" i="73"/>
  <c r="V10" i="73"/>
  <c r="U10" i="73"/>
  <c r="T10" i="73"/>
  <c r="S10" i="73"/>
  <c r="R10" i="73"/>
  <c r="Q10" i="73"/>
  <c r="P10" i="73"/>
  <c r="O10" i="73"/>
  <c r="N10" i="73"/>
  <c r="M10" i="73"/>
  <c r="L10" i="73"/>
  <c r="K10" i="73"/>
  <c r="J10" i="73"/>
  <c r="I10" i="73"/>
  <c r="H10" i="73"/>
  <c r="G10" i="73"/>
  <c r="F10" i="73"/>
  <c r="E10" i="73"/>
  <c r="D10" i="73"/>
  <c r="C10" i="73"/>
  <c r="B10" i="73"/>
  <c r="Z9" i="73"/>
  <c r="Y9" i="73"/>
  <c r="X9" i="73"/>
  <c r="W9" i="73"/>
  <c r="V9" i="73"/>
  <c r="U9" i="73"/>
  <c r="T9" i="73"/>
  <c r="S9" i="73"/>
  <c r="R9" i="73"/>
  <c r="Q9" i="73"/>
  <c r="P9" i="73"/>
  <c r="O9" i="73"/>
  <c r="N9" i="73"/>
  <c r="M9" i="73"/>
  <c r="L9" i="73"/>
  <c r="K9" i="73"/>
  <c r="J9" i="73"/>
  <c r="I9" i="73"/>
  <c r="H9" i="73"/>
  <c r="G9" i="73"/>
  <c r="F9" i="73"/>
  <c r="E9" i="73"/>
  <c r="D9" i="73"/>
  <c r="C9" i="73"/>
  <c r="B9" i="73"/>
  <c r="D23" i="66"/>
  <c r="C23" i="66"/>
  <c r="B23" i="66"/>
  <c r="D22" i="66"/>
  <c r="C22" i="66"/>
  <c r="B22" i="66"/>
  <c r="D21" i="66"/>
  <c r="C21" i="66"/>
  <c r="B21" i="66"/>
  <c r="D20" i="66"/>
  <c r="C20" i="66"/>
  <c r="B20" i="66"/>
  <c r="D19" i="66"/>
  <c r="C19" i="66"/>
  <c r="B19" i="66"/>
  <c r="D18" i="66"/>
  <c r="C18" i="66"/>
  <c r="B18" i="66"/>
  <c r="L15" i="66"/>
  <c r="K15" i="66"/>
  <c r="J15" i="66"/>
  <c r="I15" i="66"/>
  <c r="B15" i="66" s="1"/>
  <c r="H15" i="66"/>
  <c r="G15" i="66"/>
  <c r="F15" i="66"/>
  <c r="C15" i="66"/>
  <c r="L14" i="66"/>
  <c r="K14" i="66"/>
  <c r="J14" i="66"/>
  <c r="I14" i="66"/>
  <c r="H14" i="66"/>
  <c r="G14" i="66"/>
  <c r="F14" i="66"/>
  <c r="L13" i="66"/>
  <c r="K13" i="66"/>
  <c r="J13" i="66"/>
  <c r="C13" i="66" s="1"/>
  <c r="I13" i="66"/>
  <c r="H13" i="66"/>
  <c r="G13" i="66"/>
  <c r="F13" i="66"/>
  <c r="L12" i="66"/>
  <c r="K12" i="66"/>
  <c r="J12" i="66"/>
  <c r="I12" i="66"/>
  <c r="H12" i="66"/>
  <c r="G12" i="66"/>
  <c r="F12" i="66"/>
  <c r="L11" i="66"/>
  <c r="K11" i="66"/>
  <c r="J11" i="66"/>
  <c r="I11" i="66"/>
  <c r="H11" i="66"/>
  <c r="G11" i="66"/>
  <c r="F11" i="66"/>
  <c r="D10" i="66"/>
  <c r="C10" i="66"/>
  <c r="B10" i="66"/>
  <c r="D9" i="66"/>
  <c r="C9" i="66"/>
  <c r="B9" i="66"/>
  <c r="D8" i="66"/>
  <c r="C8" i="66"/>
  <c r="B8" i="66"/>
  <c r="D7" i="66"/>
  <c r="C7" i="66"/>
  <c r="B7" i="66"/>
  <c r="B5" i="61"/>
  <c r="B6" i="61"/>
  <c r="B7" i="61"/>
  <c r="B8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4" i="61"/>
  <c r="C11" i="66" l="1"/>
  <c r="D14" i="66"/>
  <c r="D15" i="66"/>
  <c r="B13" i="66"/>
  <c r="D11" i="66"/>
  <c r="B14" i="66"/>
  <c r="C14" i="66"/>
  <c r="B11" i="66"/>
  <c r="B12" i="66"/>
  <c r="C12" i="66"/>
  <c r="D12" i="66"/>
  <c r="D13" i="66"/>
  <c r="D20" i="55" l="1"/>
  <c r="C20" i="55"/>
  <c r="B20" i="55"/>
  <c r="D19" i="55"/>
  <c r="C19" i="55"/>
  <c r="B19" i="55"/>
  <c r="D18" i="55"/>
  <c r="C18" i="55"/>
  <c r="B18" i="55"/>
  <c r="D17" i="55"/>
  <c r="C17" i="55"/>
  <c r="B17" i="55"/>
  <c r="D16" i="55"/>
  <c r="C16" i="55"/>
  <c r="B16" i="55"/>
  <c r="D15" i="55"/>
  <c r="C15" i="55"/>
  <c r="B15" i="55"/>
  <c r="D14" i="55"/>
  <c r="C14" i="55"/>
  <c r="B14" i="55"/>
  <c r="D13" i="55"/>
  <c r="C13" i="55"/>
  <c r="B13" i="55"/>
  <c r="D12" i="55"/>
  <c r="C12" i="55"/>
  <c r="B12" i="55"/>
  <c r="D11" i="55"/>
  <c r="C11" i="55"/>
  <c r="B11" i="55"/>
  <c r="D10" i="55"/>
  <c r="C10" i="55"/>
  <c r="B10" i="55"/>
  <c r="D9" i="55"/>
  <c r="C9" i="55"/>
  <c r="B9" i="55"/>
  <c r="D8" i="55"/>
  <c r="C8" i="55"/>
  <c r="B8" i="55"/>
  <c r="D7" i="55"/>
  <c r="C7" i="55"/>
  <c r="B7" i="55"/>
  <c r="D6" i="55"/>
  <c r="C6" i="55"/>
  <c r="B6" i="55"/>
  <c r="D5" i="55"/>
  <c r="C5" i="55"/>
  <c r="B5" i="55"/>
  <c r="D4" i="55"/>
  <c r="C4" i="55"/>
  <c r="B4" i="55"/>
  <c r="C24" i="59" l="1"/>
  <c r="C25" i="59"/>
  <c r="D7" i="59"/>
  <c r="D14" i="59"/>
  <c r="D8" i="59" l="1"/>
  <c r="D9" i="59" s="1"/>
  <c r="D10" i="59" s="1"/>
  <c r="D11" i="59" s="1"/>
  <c r="D12" i="59" s="1"/>
  <c r="D13" i="59" s="1"/>
</calcChain>
</file>

<file path=xl/comments1.xml><?xml version="1.0" encoding="utf-8"?>
<comments xmlns="http://schemas.openxmlformats.org/spreadsheetml/2006/main">
  <authors>
    <author>Asanda Fotoyi</author>
  </authors>
  <commentList>
    <comment ref="A97" authorId="0" shapeId="0">
      <text>
        <r>
          <rPr>
            <b/>
            <sz val="9"/>
            <color indexed="81"/>
            <rFont val="Tahoma"/>
            <family val="2"/>
          </rPr>
          <t>April only for the metals index</t>
        </r>
      </text>
    </comment>
  </commentList>
</comments>
</file>

<file path=xl/sharedStrings.xml><?xml version="1.0" encoding="utf-8"?>
<sst xmlns="http://schemas.openxmlformats.org/spreadsheetml/2006/main" count="794" uniqueCount="507">
  <si>
    <t>Gross Domestic Product By Industry</t>
  </si>
  <si>
    <t>Actual Figures</t>
  </si>
  <si>
    <t>2011 to 2014</t>
  </si>
  <si>
    <t>2014 to 2015</t>
  </si>
  <si>
    <t>Agriculture</t>
  </si>
  <si>
    <t>Mining</t>
  </si>
  <si>
    <t>Manufacturing</t>
  </si>
  <si>
    <t>Construction</t>
  </si>
  <si>
    <t>Other</t>
  </si>
  <si>
    <t>Other sectors:</t>
  </si>
  <si>
    <t>Electricity, Gas And Water</t>
  </si>
  <si>
    <t>Wholesale And Retail Trade, Hotels And Restaurants</t>
  </si>
  <si>
    <t>Transport, Storage And Communication</t>
  </si>
  <si>
    <t>Finance, Real Estate And Business Services</t>
  </si>
  <si>
    <t>General Government Services</t>
  </si>
  <si>
    <t>Personal Sevices</t>
  </si>
  <si>
    <t>Industry value added and GDP</t>
  </si>
  <si>
    <t>Current prices</t>
  </si>
  <si>
    <t>R million</t>
  </si>
  <si>
    <t>Agriculture, forestry and fishing</t>
  </si>
  <si>
    <t>Mining and quarrying</t>
  </si>
  <si>
    <t>Trade</t>
  </si>
  <si>
    <t>Business services</t>
  </si>
  <si>
    <t>Exports</t>
  </si>
  <si>
    <t>Expenditure on GDP</t>
  </si>
  <si>
    <t>Less: Imports</t>
  </si>
  <si>
    <t>Investment</t>
  </si>
  <si>
    <t>Government</t>
  </si>
  <si>
    <t>Households</t>
  </si>
  <si>
    <t>average, 2011 to 2014</t>
  </si>
  <si>
    <t>Constant 2010 prices</t>
  </si>
  <si>
    <t>GDP</t>
  </si>
  <si>
    <t>Government services</t>
  </si>
  <si>
    <t>Utilities and logistics</t>
  </si>
  <si>
    <t>Total value added at basic prices</t>
  </si>
  <si>
    <t>Constant 2010 prices, seasonally adjusted, annualised</t>
  </si>
  <si>
    <t>Statistics South Africa</t>
  </si>
  <si>
    <t>Index of quarterly production in volume terms, Q1 2011 = 100</t>
  </si>
  <si>
    <t>Total value added</t>
  </si>
  <si>
    <t>year to first quarter</t>
  </si>
  <si>
    <t>Source: StatsSA GDP quarterly figures. Excel spreadsheet downloaded www.statssa.gov.za in June 2017</t>
  </si>
  <si>
    <t>2016 to 2017</t>
  </si>
  <si>
    <t>General government</t>
  </si>
  <si>
    <t>Public corporations</t>
  </si>
  <si>
    <t>Private business enterprises</t>
  </si>
  <si>
    <t>Total</t>
  </si>
  <si>
    <t>Investment by investor</t>
  </si>
  <si>
    <t>Investment by type of investor</t>
  </si>
  <si>
    <t>Residential buildings</t>
  </si>
  <si>
    <t>Non-residential buildings</t>
  </si>
  <si>
    <t>Construction works</t>
  </si>
  <si>
    <t>Transport equipment</t>
  </si>
  <si>
    <t>Transfer costs</t>
  </si>
  <si>
    <t>Machinery and other equipment</t>
  </si>
  <si>
    <t xml:space="preserve">Other assets </t>
  </si>
  <si>
    <t>Constant 2010 Prices</t>
  </si>
  <si>
    <t>Not seasonallly adjusted, annualised</t>
  </si>
  <si>
    <t>Not seasonally adjusted, annualised</t>
  </si>
  <si>
    <t>Actual percentage change in the GDP, quarter on quarter (Constant 2010 prices)</t>
  </si>
  <si>
    <t>Q1 2010</t>
  </si>
  <si>
    <t>Q1 2015</t>
  </si>
  <si>
    <t>Q1 2016</t>
  </si>
  <si>
    <t>Q4 2016</t>
  </si>
  <si>
    <t>Q1 2017</t>
  </si>
  <si>
    <t>Food and beverages</t>
  </si>
  <si>
    <t>Petroleum</t>
  </si>
  <si>
    <t>Machinery and appliances</t>
  </si>
  <si>
    <t>Clothing and footwear</t>
  </si>
  <si>
    <t>ICT</t>
  </si>
  <si>
    <t>Furniture</t>
  </si>
  <si>
    <t>Total manufacturing</t>
  </si>
  <si>
    <t xml:space="preserve">StatsSA. Manufacturing volume and sales from 1998. Excel spreadsheet. Downloaded in May 2017. </t>
  </si>
  <si>
    <t>Employment in the first quarter</t>
  </si>
  <si>
    <t>Jan-Mar 2008</t>
  </si>
  <si>
    <t>Jan-Mar 2009</t>
  </si>
  <si>
    <t>Jan-Mar 2010</t>
  </si>
  <si>
    <t>Jan-Mar 2011</t>
  </si>
  <si>
    <t>Jan-Mar 2012</t>
  </si>
  <si>
    <t>Jan-Mar 2013</t>
  </si>
  <si>
    <t>Jan-Mar 2014</t>
  </si>
  <si>
    <t>Jan-Mar 2015</t>
  </si>
  <si>
    <t>Jan-Mar 2016</t>
  </si>
  <si>
    <t>Jan-Mar 2017</t>
  </si>
  <si>
    <t>Utilities</t>
  </si>
  <si>
    <t>Other (right axis)</t>
  </si>
  <si>
    <t>Transport</t>
  </si>
  <si>
    <t>Community and social services</t>
  </si>
  <si>
    <t>Private households</t>
  </si>
  <si>
    <t>.</t>
  </si>
  <si>
    <t>total ex mining and ag</t>
  </si>
  <si>
    <t>StatsSA. QLFS trends 2008 - 2017 Q1. Downloaded from www.statssa.gov.za in May 2017</t>
  </si>
  <si>
    <t>Employment in manufacturing and the rest of the economy</t>
  </si>
  <si>
    <t>Apr-Jun 2008</t>
  </si>
  <si>
    <t>Jul-Sep 2008</t>
  </si>
  <si>
    <t>Oct-Dec 2008</t>
  </si>
  <si>
    <t>Apr-Jun 2009</t>
  </si>
  <si>
    <t>Jul-Sep 2009</t>
  </si>
  <si>
    <t>Oct-Dec 2009</t>
  </si>
  <si>
    <t>Apr-Jun 2010</t>
  </si>
  <si>
    <t>Jul-Sep 2010</t>
  </si>
  <si>
    <t>Oct-Dec 2010</t>
  </si>
  <si>
    <t>Apr-Jun 2011</t>
  </si>
  <si>
    <t>Jul-Sep 2011</t>
  </si>
  <si>
    <t>Oct-Dec 2011</t>
  </si>
  <si>
    <t>Apr-Jun 2012</t>
  </si>
  <si>
    <t>Jul-Sep 2012</t>
  </si>
  <si>
    <t>Oct-Dec 2012</t>
  </si>
  <si>
    <t>Apr-Jun 2013</t>
  </si>
  <si>
    <t>Jul-Sep 2013</t>
  </si>
  <si>
    <t>Oct-Dec 2013</t>
  </si>
  <si>
    <t>Apr-Jun 2014</t>
  </si>
  <si>
    <t>Jul-Sep 2014</t>
  </si>
  <si>
    <t>Oct-Dec 2014</t>
  </si>
  <si>
    <t>Apr-Jun 2015</t>
  </si>
  <si>
    <t>Jul-Sep 2015</t>
  </si>
  <si>
    <t>Oct-Dec 2015</t>
  </si>
  <si>
    <t>Apr-Jun 2016</t>
  </si>
  <si>
    <t>Oct-Dec 2016</t>
  </si>
  <si>
    <t>Total ex manufacturing</t>
  </si>
  <si>
    <t xml:space="preserve">  Manufacturing</t>
  </si>
  <si>
    <t>Employment in manufacturing subsectors</t>
  </si>
  <si>
    <t>Q1 2008</t>
  </si>
  <si>
    <t>Food and 
beverages</t>
  </si>
  <si>
    <t>Clothing and 
footwear</t>
  </si>
  <si>
    <t>Wood and 
paper</t>
  </si>
  <si>
    <t>Publishing 
and printing</t>
  </si>
  <si>
    <t>Metals and 
metal products</t>
  </si>
  <si>
    <t>Transport 
equipment</t>
  </si>
  <si>
    <t>Glass and non-
metallic minerals</t>
  </si>
  <si>
    <t>Furniture, 
recycling, other</t>
  </si>
  <si>
    <t>Chemicals, rubber, plastic</t>
  </si>
  <si>
    <t>Metals and metal products</t>
  </si>
  <si>
    <t>StatsSA. QLFS Jan - Mar. Electronic database. Downloaded from www.statssa.gov.za in June 2017</t>
  </si>
  <si>
    <t>Mining employment</t>
  </si>
  <si>
    <t>Employed</t>
  </si>
  <si>
    <t>StatsSA. Quarterly Employment Statistics. May 2017.</t>
  </si>
  <si>
    <t>Return on Assets</t>
  </si>
  <si>
    <t>Data for fourth quarter</t>
  </si>
  <si>
    <t>Mining (R24 bn)</t>
  </si>
  <si>
    <t>Manufacturing (R39 bn)</t>
  </si>
  <si>
    <t>Construction (R3,7 bn)</t>
  </si>
  <si>
    <t>Other (R99 bn)</t>
  </si>
  <si>
    <t>All industries</t>
  </si>
  <si>
    <r>
      <t>Trade industry</t>
    </r>
    <r>
      <rPr>
        <vertAlign val="superscript"/>
        <sz val="11"/>
        <rFont val="Calibri"/>
        <family val="2"/>
        <scheme val="minor"/>
      </rPr>
      <t>3</t>
    </r>
  </si>
  <si>
    <t>Transport industry</t>
  </si>
  <si>
    <t>Real estate and other business services industry</t>
  </si>
  <si>
    <t>Community, social and personal services industry</t>
  </si>
  <si>
    <t>Electricity, gas and water supply industry</t>
  </si>
  <si>
    <t>assets in R bn</t>
  </si>
  <si>
    <t>Profit in mining and manufacturing</t>
  </si>
  <si>
    <t>Source: Statistics South Africa. Quarterly Financial Statistics</t>
  </si>
  <si>
    <t>Exchange rates and metals prices</t>
  </si>
  <si>
    <t>metals and coal price index (a)</t>
  </si>
  <si>
    <t>dollars per rand</t>
  </si>
  <si>
    <t>nominal trade weighted</t>
  </si>
  <si>
    <t>Nominal effective exchange rate of the rand: Average for the period - 20 trading partners</t>
  </si>
  <si>
    <t>metals prices index</t>
  </si>
  <si>
    <t>SA cents/USD</t>
  </si>
  <si>
    <t>Logistics</t>
  </si>
  <si>
    <t>Social services</t>
  </si>
  <si>
    <t>Private sector</t>
  </si>
  <si>
    <t>Balance of trade</t>
  </si>
  <si>
    <t>Nominal rand</t>
  </si>
  <si>
    <t>Imports</t>
  </si>
  <si>
    <t>CPI</t>
  </si>
  <si>
    <t>Rands/dollar</t>
  </si>
  <si>
    <t>Balance</t>
  </si>
  <si>
    <t>Q1</t>
  </si>
  <si>
    <t>Q2</t>
  </si>
  <si>
    <t>Q3</t>
  </si>
  <si>
    <t>Q4</t>
  </si>
  <si>
    <t>constant rand</t>
  </si>
  <si>
    <t>USD</t>
  </si>
  <si>
    <t>Mining and
 petrol</t>
  </si>
  <si>
    <t>Investment by sector</t>
  </si>
  <si>
    <t>Moody's</t>
  </si>
  <si>
    <t>Fitch</t>
  </si>
  <si>
    <t>S&amp;P</t>
  </si>
  <si>
    <t>Metals price index (right axis)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</si>
  <si>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</si>
  <si>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</si>
  <si>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</si>
  <si>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</si>
  <si>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</si>
  <si>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</si>
  <si>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</si>
  <si>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</si>
  <si>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</si>
  <si>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</si>
  <si>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</si>
  <si>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</si>
  <si>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</si>
  <si>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</si>
  <si>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</si>
  <si>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</si>
  <si>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</si>
  <si>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</si>
  <si>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</si>
  <si>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</si>
  <si>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</si>
  <si>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</si>
  <si>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</si>
  <si>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</si>
  <si>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</si>
  <si>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</si>
  <si>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</si>
  <si>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</si>
  <si>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</si>
  <si>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</si>
  <si>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</si>
  <si>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</si>
  <si>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</si>
  <si>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</si>
  <si>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</si>
  <si>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</si>
  <si>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</si>
  <si>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</si>
  <si>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</si>
  <si>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</si>
  <si>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</si>
  <si>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</si>
  <si>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</si>
  <si>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</si>
  <si>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</si>
  <si>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</si>
  <si>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</si>
  <si>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</si>
  <si>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</si>
  <si>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</si>
  <si>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</si>
  <si>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</si>
  <si>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</si>
  <si>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</si>
  <si>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</si>
  <si>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</si>
  <si>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</si>
  <si>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</si>
  <si>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</si>
  <si>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</si>
  <si>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</si>
  <si>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</si>
  <si>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</si>
  <si>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</si>
  <si>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</si>
  <si>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</si>
  <si>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</si>
  <si>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</si>
  <si>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</si>
  <si>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</si>
  <si>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</si>
  <si>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</si>
  <si>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</si>
  <si>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</si>
  <si>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</si>
  <si>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</si>
  <si>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</si>
  <si>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</si>
  <si>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</si>
  <si>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</si>
  <si>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</si>
  <si>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</si>
  <si>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</si>
  <si>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</si>
  <si>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</si>
  <si>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</si>
  <si>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</si>
  <si>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</si>
  <si>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</si>
  <si>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</si>
  <si>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</si>
  <si>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</si>
  <si>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</si>
  <si>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</si>
  <si>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Source: SARS monthly data</t>
  </si>
  <si>
    <t>Value (billions)</t>
  </si>
  <si>
    <t>% change from Q1 2016</t>
  </si>
  <si>
    <t>Change in millions</t>
  </si>
  <si>
    <t xml:space="preserve"> Rand </t>
  </si>
  <si>
    <t>Rand</t>
  </si>
  <si>
    <t xml:space="preserve"> Exports </t>
  </si>
  <si>
    <t>Wood products</t>
  </si>
  <si>
    <t>Paper and publishing</t>
  </si>
  <si>
    <t>Glass and non-metallic mineral products</t>
  </si>
  <si>
    <t xml:space="preserve"> Imports </t>
  </si>
  <si>
    <t>Source: Trading Economics and IMF</t>
  </si>
  <si>
    <t>Australia</t>
  </si>
  <si>
    <t>Canada</t>
  </si>
  <si>
    <t>Denmark</t>
  </si>
  <si>
    <t>Germany</t>
  </si>
  <si>
    <t>Liechtenstein</t>
  </si>
  <si>
    <t>Luxembourg</t>
  </si>
  <si>
    <t>Netherlands</t>
  </si>
  <si>
    <t>Norway</t>
  </si>
  <si>
    <t>Singapore</t>
  </si>
  <si>
    <t>Sweden</t>
  </si>
  <si>
    <t>Switzerland</t>
  </si>
  <si>
    <t>United States</t>
  </si>
  <si>
    <t>Austria</t>
  </si>
  <si>
    <t>Finland</t>
  </si>
  <si>
    <t>Hong Kong</t>
  </si>
  <si>
    <t>Isle of Man</t>
  </si>
  <si>
    <t>New Zealand</t>
  </si>
  <si>
    <t>United Kingdom</t>
  </si>
  <si>
    <t>European Union</t>
  </si>
  <si>
    <t>France</t>
  </si>
  <si>
    <t>Kuwait</t>
  </si>
  <si>
    <t>United Arab Emirates</t>
  </si>
  <si>
    <t>Qatar</t>
  </si>
  <si>
    <t>South Korea</t>
  </si>
  <si>
    <t>Belgium</t>
  </si>
  <si>
    <t>Cayman Islands</t>
  </si>
  <si>
    <t>Macau</t>
  </si>
  <si>
    <t>Taiwan</t>
  </si>
  <si>
    <t>Chile</t>
  </si>
  <si>
    <t>China</t>
  </si>
  <si>
    <t>Czech Republic</t>
  </si>
  <si>
    <t>Estonia</t>
  </si>
  <si>
    <t>Israel</t>
  </si>
  <si>
    <t>Japan</t>
  </si>
  <si>
    <t>Slovakia</t>
  </si>
  <si>
    <t>Bermuda</t>
  </si>
  <si>
    <t>Saudi Arabia</t>
  </si>
  <si>
    <t>Ireland</t>
  </si>
  <si>
    <t>Botswana</t>
  </si>
  <si>
    <t>Malta</t>
  </si>
  <si>
    <t>Iceland</t>
  </si>
  <si>
    <t>Latvia</t>
  </si>
  <si>
    <t>Lithuania</t>
  </si>
  <si>
    <t>Malaysia</t>
  </si>
  <si>
    <t>Poland</t>
  </si>
  <si>
    <t>Mexico</t>
  </si>
  <si>
    <t>Peru</t>
  </si>
  <si>
    <t>Slovenia</t>
  </si>
  <si>
    <t>Mauritius</t>
  </si>
  <si>
    <t>Thailand</t>
  </si>
  <si>
    <t>Spain</t>
  </si>
  <si>
    <t>Aruba</t>
  </si>
  <si>
    <t>Colombia</t>
  </si>
  <si>
    <t>Panama</t>
  </si>
  <si>
    <t>Italy</t>
  </si>
  <si>
    <t>Philippines</t>
  </si>
  <si>
    <t>Uruguay</t>
  </si>
  <si>
    <t>Andorra</t>
  </si>
  <si>
    <t>Oman</t>
  </si>
  <si>
    <t>Trinidad and Tobago</t>
  </si>
  <si>
    <t>Kazakhstan</t>
  </si>
  <si>
    <t>Bulgaria</t>
  </si>
  <si>
    <t>Hungary</t>
  </si>
  <si>
    <t>India</t>
  </si>
  <si>
    <t>Indonesia</t>
  </si>
  <si>
    <t>Montserrat</t>
  </si>
  <si>
    <t>Namibia</t>
  </si>
  <si>
    <t>Romania</t>
  </si>
  <si>
    <t>San Marino</t>
  </si>
  <si>
    <t>Morocco</t>
  </si>
  <si>
    <t>South Africa</t>
  </si>
  <si>
    <t>Bahamas</t>
  </si>
  <si>
    <t>Russia</t>
  </si>
  <si>
    <t>Azerbaijan</t>
  </si>
  <si>
    <t>Portugal</t>
  </si>
  <si>
    <t>Turkey</t>
  </si>
  <si>
    <t>Guatemala</t>
  </si>
  <si>
    <t>Paraguay</t>
  </si>
  <si>
    <t>Bahrain</t>
  </si>
  <si>
    <t>Brazil</t>
  </si>
  <si>
    <t>Croatia</t>
  </si>
  <si>
    <t>Costa Rica</t>
  </si>
  <si>
    <t>Macedonia</t>
  </si>
  <si>
    <t>Bolivia</t>
  </si>
  <si>
    <t>Cyprus</t>
  </si>
  <si>
    <t>Bangladesh</t>
  </si>
  <si>
    <t>Georgia</t>
  </si>
  <si>
    <t>Serbia</t>
  </si>
  <si>
    <t>Seychelles</t>
  </si>
  <si>
    <t>Dominican Republic</t>
  </si>
  <si>
    <t>Tunisia</t>
  </si>
  <si>
    <t>Vietnam</t>
  </si>
  <si>
    <t>Ivory Coast</t>
  </si>
  <si>
    <t>Jordan</t>
  </si>
  <si>
    <t>Senegal</t>
  </si>
  <si>
    <t>Albania</t>
  </si>
  <si>
    <t>Armenia</t>
  </si>
  <si>
    <t>Fiji</t>
  </si>
  <si>
    <t>Kenya</t>
  </si>
  <si>
    <t>Lesotho</t>
  </si>
  <si>
    <t>Montenegro</t>
  </si>
  <si>
    <t>Sri Lanka</t>
  </si>
  <si>
    <t>Gabon</t>
  </si>
  <si>
    <t>Nicaragua</t>
  </si>
  <si>
    <t>Nigeria</t>
  </si>
  <si>
    <t>Honduras</t>
  </si>
  <si>
    <t>Maldives</t>
  </si>
  <si>
    <t>Papua New Guinea</t>
  </si>
  <si>
    <t>Angola</t>
  </si>
  <si>
    <t>Ethiopia</t>
  </si>
  <si>
    <t>Rwanda</t>
  </si>
  <si>
    <t>Uganda</t>
  </si>
  <si>
    <t>Burkina Faso</t>
  </si>
  <si>
    <t>Cambodia</t>
  </si>
  <si>
    <t>Cameroon</t>
  </si>
  <si>
    <t>Cape Verde</t>
  </si>
  <si>
    <t>Kyrgyzstan</t>
  </si>
  <si>
    <t>Suriname</t>
  </si>
  <si>
    <t>Argentina</t>
  </si>
  <si>
    <t>Ecuador</t>
  </si>
  <si>
    <t>Jamaica</t>
  </si>
  <si>
    <t>Pakistan</t>
  </si>
  <si>
    <t>Zambia</t>
  </si>
  <si>
    <t>Bosnia and Herzegovina</t>
  </si>
  <si>
    <t>Egypt</t>
  </si>
  <si>
    <t>Ghana</t>
  </si>
  <si>
    <t>Lebanon</t>
  </si>
  <si>
    <t>Belize</t>
  </si>
  <si>
    <t>Congo</t>
  </si>
  <si>
    <t>Iraq</t>
  </si>
  <si>
    <t>Moldova</t>
  </si>
  <si>
    <t>Solomon Islands</t>
  </si>
  <si>
    <t>Belarus</t>
  </si>
  <si>
    <t>Mongolia</t>
  </si>
  <si>
    <t>Republic of the Congo</t>
  </si>
  <si>
    <t>Ukraine</t>
  </si>
  <si>
    <t>Greece</t>
  </si>
  <si>
    <t>Barbados</t>
  </si>
  <si>
    <t>Cuba</t>
  </si>
  <si>
    <t>El Salvador</t>
  </si>
  <si>
    <t>Venezuela</t>
  </si>
  <si>
    <t>Mozambique</t>
  </si>
  <si>
    <t>Grenada</t>
  </si>
  <si>
    <t>Puerto Rico</t>
  </si>
  <si>
    <t>Benin</t>
  </si>
  <si>
    <t>Russian Federation</t>
  </si>
  <si>
    <t>Other UMIC</t>
  </si>
  <si>
    <t>Reported percentage change in formal and informal non-agricultural employment per quarter</t>
  </si>
  <si>
    <t>Percentage change in GDP and employment per quarter, not seasonally adjusted</t>
  </si>
  <si>
    <t>MW</t>
  </si>
  <si>
    <t xml:space="preserve">annual peak demand </t>
  </si>
  <si>
    <t>as projected from 2010</t>
  </si>
  <si>
    <t>actual</t>
  </si>
  <si>
    <t>projected</t>
  </si>
  <si>
    <t>Demand projections by NERSA</t>
  </si>
  <si>
    <t>growth rate</t>
  </si>
  <si>
    <t>actual, 2008 to 2016</t>
  </si>
  <si>
    <t>projected, 2012 to 2022</t>
  </si>
  <si>
    <t xml:space="preserve">NERSA. System Adequacy Outlook. Issue 12. 4 January 2017. </t>
  </si>
  <si>
    <t>Eskom production</t>
  </si>
  <si>
    <t>Electricity available in SA</t>
  </si>
  <si>
    <t>total, all producers</t>
  </si>
  <si>
    <t>GDP in constant rand (annual)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</si>
  <si>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</si>
  <si>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</si>
  <si>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</si>
  <si>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</si>
  <si>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</si>
  <si>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</si>
  <si>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</si>
  <si>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</si>
  <si>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</si>
  <si>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</si>
  <si>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</si>
  <si>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</si>
  <si>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</si>
  <si>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</si>
  <si>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</si>
  <si>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</si>
  <si>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</si>
  <si>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Source: StatSA, dat aon electricity generation and GDP</t>
  </si>
  <si>
    <t>Indices of electricity production and GDP growth</t>
  </si>
  <si>
    <t>Constant 2010 rand, seasonally adjusted</t>
  </si>
  <si>
    <t>Quarterly change</t>
  </si>
  <si>
    <t>Annual percentage change in GDP</t>
  </si>
  <si>
    <t>Real economy sector shares of GDP</t>
  </si>
  <si>
    <t>Change in components of expenditure on the GDP, year to first quarter, 2011 to 2017</t>
  </si>
  <si>
    <t>Change in investment by type of asset</t>
  </si>
  <si>
    <t>Constant (2010) R mn</t>
  </si>
  <si>
    <t>Source: SARB interactive data set.</t>
  </si>
  <si>
    <t>Metal 
products</t>
  </si>
  <si>
    <t>Machinery and 
appliances</t>
  </si>
  <si>
    <t>Printing and 
publishing</t>
  </si>
  <si>
    <t>Electrical 
machinery</t>
  </si>
  <si>
    <t>Other manufac-
turing groups</t>
  </si>
  <si>
    <t>Chemicals, 
rubber, plastics</t>
  </si>
  <si>
    <t>Manufacturing sales in constant rand</t>
  </si>
  <si>
    <t>Chemicals, rubber, 
plastic, petroleum</t>
  </si>
  <si>
    <t>profits before tax in R bn</t>
  </si>
  <si>
    <t>billions of constant (2016) rand</t>
  </si>
  <si>
    <t>Source: StatsSA, Quarterly Financial Statistics</t>
  </si>
  <si>
    <t>Billions of current U.S. dollars</t>
  </si>
  <si>
    <t>Billions of constant (2016) rand - deflated with CPI</t>
  </si>
  <si>
    <t>Trade by sector, first quarter</t>
  </si>
  <si>
    <t>Trade by manufacturing subsectors</t>
  </si>
  <si>
    <t>Metals prices and credit ratings</t>
  </si>
  <si>
    <t>All countries' credit rating</t>
  </si>
  <si>
    <t>St Vincent/Grenadines</t>
  </si>
  <si>
    <t>Rating</t>
  </si>
  <si>
    <t>GDP growth in SA and other upper middle income economies</t>
  </si>
  <si>
    <t>Percentage change</t>
  </si>
  <si>
    <t>Source: World Bank</t>
  </si>
  <si>
    <t>Total employed</t>
  </si>
  <si>
    <t>Formal employed</t>
  </si>
  <si>
    <t>Informal employed</t>
  </si>
  <si>
    <t>2017</t>
  </si>
  <si>
    <t>Source: StatsSA, Quarterly Labour Force Surveys</t>
  </si>
  <si>
    <t>formal employment</t>
  </si>
  <si>
    <t>Total investment as % of GDP (right axis)</t>
  </si>
  <si>
    <t>Constant R bns</t>
  </si>
  <si>
    <t>Investment by type of organisation</t>
  </si>
  <si>
    <t>Speculative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</si>
</sst>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 * #,##0.00_ ;_ * \-#,##0.00_ ;_ * &quot;-&quot;??_ ;_ @_ "/>
    <numFmt numFmtId="165" formatCode="0.0%"/>
    <numFmt numFmtId="166" formatCode="_ * #,##0_ ;_ * \-#,##0_ ;_ * &quot;-&quot;??_ ;_ @_ 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_(* #,##0.00_);_(* \(#,##0.00\);_(* &quot;-&quot;??_);_(@_)"/>
    <numFmt numFmtId="174" formatCode="&quot;$&quot;#,##0,;\(&quot;$&quot;#,##0,\)"/>
    <numFmt numFmtId="175" formatCode="&quot;R&quot;#,##0\ ;\(&quot;R&quot;#,##0\)"/>
    <numFmt numFmtId="176" formatCode="[Red]0%;[Red]\(0%\)"/>
    <numFmt numFmtId="177" formatCode="0%;\(0%\)"/>
    <numFmt numFmtId="178" formatCode="\ \ @"/>
    <numFmt numFmtId="179" formatCode="\ \ \ \ @"/>
    <numFmt numFmtId="180" formatCode="[$-409]mmm\-yy;@"/>
    <numFmt numFmtId="181" formatCode="0.0"/>
    <numFmt numFmtId="182" formatCode="_ * #,##0.0_ ;_ * \-#,##0.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3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7" fontId="3" fillId="0" borderId="0" applyFill="0" applyBorder="0" applyAlignment="0"/>
    <xf numFmtId="172" fontId="3" fillId="0" borderId="0" applyFill="0" applyBorder="0" applyAlignment="0"/>
    <xf numFmtId="168" fontId="3" fillId="0" borderId="0" applyFill="0" applyBorder="0" applyAlignment="0"/>
    <xf numFmtId="167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3" fillId="0" borderId="0" applyFill="0" applyBorder="0" applyAlignment="0"/>
    <xf numFmtId="167" fontId="7" fillId="0" borderId="0" applyFill="0" applyBorder="0" applyAlignment="0"/>
    <xf numFmtId="168" fontId="7" fillId="0" borderId="0" applyFill="0" applyBorder="0" applyAlignment="0"/>
    <xf numFmtId="167" fontId="7" fillId="0" borderId="0" applyFill="0" applyBorder="0" applyAlignment="0"/>
    <xf numFmtId="172" fontId="7" fillId="0" borderId="0" applyFill="0" applyBorder="0" applyAlignment="0"/>
    <xf numFmtId="168" fontId="7" fillId="0" borderId="0" applyFill="0" applyBorder="0" applyAlignment="0"/>
    <xf numFmtId="2" fontId="4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67" fontId="10" fillId="0" borderId="0" applyFill="0" applyBorder="0" applyAlignment="0"/>
    <xf numFmtId="168" fontId="10" fillId="0" borderId="0" applyFill="0" applyBorder="0" applyAlignment="0"/>
    <xf numFmtId="167" fontId="10" fillId="0" borderId="0" applyFill="0" applyBorder="0" applyAlignment="0"/>
    <xf numFmtId="172" fontId="10" fillId="0" borderId="0" applyFill="0" applyBorder="0" applyAlignment="0"/>
    <xf numFmtId="168" fontId="10" fillId="0" borderId="0" applyFill="0" applyBorder="0" applyAlignment="0"/>
    <xf numFmtId="176" fontId="11" fillId="0" borderId="0"/>
    <xf numFmtId="0" fontId="5" fillId="0" borderId="0" applyFont="0"/>
    <xf numFmtId="37" fontId="12" fillId="0" borderId="0" applyFill="0"/>
    <xf numFmtId="0" fontId="1" fillId="0" borderId="0"/>
    <xf numFmtId="0" fontId="13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171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5" fillId="0" borderId="0" applyFill="0" applyBorder="0" applyAlignment="0"/>
    <xf numFmtId="168" fontId="15" fillId="0" borderId="0" applyFill="0" applyBorder="0" applyAlignment="0"/>
    <xf numFmtId="167" fontId="15" fillId="0" borderId="0" applyFill="0" applyBorder="0" applyAlignment="0"/>
    <xf numFmtId="172" fontId="15" fillId="0" borderId="0" applyFill="0" applyBorder="0" applyAlignment="0"/>
    <xf numFmtId="168" fontId="15" fillId="0" borderId="0" applyFill="0" applyBorder="0" applyAlignment="0"/>
    <xf numFmtId="0" fontId="8" fillId="0" borderId="0" applyNumberFormat="0" applyFont="0" applyAlignment="0"/>
    <xf numFmtId="49" fontId="3" fillId="0" borderId="0" applyFill="0" applyBorder="0" applyAlignment="0"/>
    <xf numFmtId="178" fontId="3" fillId="0" borderId="0" applyFill="0" applyBorder="0" applyAlignment="0"/>
    <xf numFmtId="179" fontId="3" fillId="0" borderId="0" applyFill="0" applyBorder="0" applyAlignment="0"/>
    <xf numFmtId="0" fontId="21" fillId="0" borderId="0"/>
    <xf numFmtId="164" fontId="1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quotePrefix="1"/>
    <xf numFmtId="165" fontId="0" fillId="0" borderId="0" xfId="2" applyNumberFormat="1" applyFont="1"/>
    <xf numFmtId="166" fontId="0" fillId="0" borderId="0" xfId="1" applyNumberFormat="1" applyFont="1"/>
    <xf numFmtId="0" fontId="16" fillId="0" borderId="0" xfId="0" applyFont="1" applyAlignment="1">
      <alignment vertical="center"/>
    </xf>
    <xf numFmtId="165" fontId="16" fillId="0" borderId="0" xfId="2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65" fontId="18" fillId="0" borderId="0" xfId="2" applyNumberFormat="1" applyFont="1" applyAlignment="1">
      <alignment horizontal="right" vertical="center"/>
    </xf>
    <xf numFmtId="180" fontId="16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6" fillId="0" borderId="0" xfId="2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0" fillId="0" borderId="0" xfId="1" applyNumberFormat="1" applyFont="1"/>
    <xf numFmtId="182" fontId="0" fillId="0" borderId="0" xfId="1" applyNumberFormat="1" applyFont="1"/>
    <xf numFmtId="166" fontId="16" fillId="0" borderId="0" xfId="1" applyNumberFormat="1" applyFont="1" applyAlignment="1">
      <alignment vertical="center"/>
    </xf>
    <xf numFmtId="166" fontId="4" fillId="0" borderId="0" xfId="1" applyNumberFormat="1" applyFont="1"/>
    <xf numFmtId="0" fontId="2" fillId="0" borderId="0" xfId="0" applyFont="1" applyFill="1"/>
    <xf numFmtId="0" fontId="16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181" fontId="0" fillId="0" borderId="0" xfId="0" applyNumberFormat="1"/>
    <xf numFmtId="10" fontId="0" fillId="0" borderId="0" xfId="2" applyNumberFormat="1" applyFont="1"/>
    <xf numFmtId="182" fontId="26" fillId="0" borderId="0" xfId="1" applyNumberFormat="1" applyFont="1"/>
    <xf numFmtId="166" fontId="26" fillId="0" borderId="0" xfId="1" applyNumberFormat="1" applyFont="1"/>
    <xf numFmtId="0" fontId="26" fillId="0" borderId="0" xfId="0" applyFont="1"/>
    <xf numFmtId="10" fontId="26" fillId="0" borderId="0" xfId="2" applyNumberFormat="1" applyFont="1"/>
    <xf numFmtId="3" fontId="17" fillId="0" borderId="0" xfId="0" applyNumberFormat="1" applyFont="1" applyAlignment="1">
      <alignment vertical="center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right"/>
    </xf>
    <xf numFmtId="182" fontId="0" fillId="0" borderId="0" xfId="1" applyNumberFormat="1" applyFont="1" applyAlignment="1">
      <alignment horizontal="left"/>
    </xf>
    <xf numFmtId="166" fontId="0" fillId="0" borderId="0" xfId="1" applyNumberFormat="1" applyFont="1" applyAlignment="1">
      <alignment horizontal="left"/>
    </xf>
    <xf numFmtId="164" fontId="0" fillId="0" borderId="0" xfId="1" applyNumberFormat="1" applyFont="1"/>
    <xf numFmtId="9" fontId="0" fillId="0" borderId="0" xfId="2" applyFont="1"/>
    <xf numFmtId="166" fontId="24" fillId="0" borderId="0" xfId="1" applyNumberFormat="1" applyFont="1"/>
    <xf numFmtId="166" fontId="20" fillId="0" borderId="0" xfId="1" applyNumberFormat="1" applyFont="1"/>
    <xf numFmtId="166" fontId="24" fillId="0" borderId="0" xfId="1" applyNumberFormat="1" applyFont="1" applyAlignment="1">
      <alignment horizontal="center" wrapText="1"/>
    </xf>
    <xf numFmtId="166" fontId="24" fillId="0" borderId="0" xfId="1" applyNumberFormat="1" applyFont="1" applyAlignment="1">
      <alignment wrapText="1"/>
    </xf>
    <xf numFmtId="9" fontId="24" fillId="0" borderId="0" xfId="2" applyNumberFormat="1" applyFont="1"/>
    <xf numFmtId="165" fontId="24" fillId="0" borderId="0" xfId="2" applyNumberFormat="1" applyFont="1"/>
    <xf numFmtId="166" fontId="24" fillId="0" borderId="0" xfId="1" quotePrefix="1" applyNumberFormat="1" applyFont="1"/>
    <xf numFmtId="166" fontId="27" fillId="0" borderId="0" xfId="1" quotePrefix="1" applyNumberFormat="1" applyFont="1"/>
    <xf numFmtId="0" fontId="24" fillId="0" borderId="0" xfId="1" applyNumberFormat="1" applyFont="1"/>
    <xf numFmtId="166" fontId="27" fillId="0" borderId="0" xfId="1" applyNumberFormat="1" applyFont="1"/>
    <xf numFmtId="166" fontId="0" fillId="0" borderId="0" xfId="1" quotePrefix="1" applyNumberFormat="1" applyFont="1"/>
    <xf numFmtId="166" fontId="29" fillId="0" borderId="0" xfId="76" applyNumberFormat="1" applyFont="1" applyFill="1" applyBorder="1"/>
    <xf numFmtId="0" fontId="29" fillId="0" borderId="0" xfId="75" applyFont="1" applyFill="1" applyBorder="1"/>
    <xf numFmtId="0" fontId="29" fillId="0" borderId="0" xfId="76" applyNumberFormat="1" applyFont="1" applyFill="1" applyBorder="1"/>
    <xf numFmtId="9" fontId="29" fillId="0" borderId="0" xfId="77" applyFont="1" applyFill="1" applyBorder="1"/>
    <xf numFmtId="181" fontId="0" fillId="0" borderId="0" xfId="76" applyNumberFormat="1" applyFont="1"/>
    <xf numFmtId="166" fontId="29" fillId="0" borderId="0" xfId="75" applyNumberFormat="1" applyFont="1" applyFill="1" applyBorder="1"/>
    <xf numFmtId="181" fontId="22" fillId="0" borderId="0" xfId="75" applyNumberFormat="1"/>
    <xf numFmtId="1" fontId="29" fillId="0" borderId="0" xfId="75" applyNumberFormat="1" applyFont="1" applyFill="1" applyBorder="1"/>
    <xf numFmtId="181" fontId="29" fillId="0" borderId="0" xfId="75" applyNumberFormat="1" applyFont="1" applyFill="1" applyBorder="1"/>
    <xf numFmtId="0" fontId="29" fillId="0" borderId="0" xfId="75" applyNumberFormat="1" applyFont="1" applyFill="1" applyBorder="1"/>
    <xf numFmtId="181" fontId="22" fillId="0" borderId="0" xfId="75" applyNumberFormat="1" applyFont="1"/>
    <xf numFmtId="181" fontId="1" fillId="0" borderId="0" xfId="76" applyNumberFormat="1" applyFont="1"/>
    <xf numFmtId="181" fontId="1" fillId="0" borderId="0" xfId="76" applyNumberFormat="1" applyFont="1" applyBorder="1"/>
    <xf numFmtId="0" fontId="0" fillId="0" borderId="0" xfId="0" applyFont="1"/>
    <xf numFmtId="0" fontId="0" fillId="0" borderId="0" xfId="0" applyFill="1"/>
    <xf numFmtId="181" fontId="0" fillId="0" borderId="0" xfId="0" applyNumberFormat="1" applyFill="1"/>
    <xf numFmtId="0" fontId="0" fillId="0" borderId="0" xfId="0" applyFont="1" applyFill="1"/>
    <xf numFmtId="166" fontId="2" fillId="0" borderId="0" xfId="1" applyNumberFormat="1" applyFont="1"/>
    <xf numFmtId="165" fontId="26" fillId="0" borderId="0" xfId="2" applyNumberFormat="1" applyFont="1"/>
    <xf numFmtId="164" fontId="0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/>
    <xf numFmtId="166" fontId="0" fillId="0" borderId="0" xfId="1" applyNumberFormat="1" applyFont="1" applyAlignment="1"/>
    <xf numFmtId="166" fontId="20" fillId="0" borderId="0" xfId="1" applyNumberFormat="1" applyFont="1" applyAlignment="1"/>
    <xf numFmtId="0" fontId="20" fillId="0" borderId="0" xfId="1" applyNumberFormat="1" applyFont="1" applyAlignment="1"/>
    <xf numFmtId="0" fontId="30" fillId="0" borderId="0" xfId="0" applyFont="1" applyAlignment="1"/>
    <xf numFmtId="0" fontId="29" fillId="0" borderId="0" xfId="75" applyNumberFormat="1" applyFont="1" applyFill="1" applyBorder="1" applyAlignment="1"/>
    <xf numFmtId="0" fontId="29" fillId="0" borderId="0" xfId="75" applyFont="1" applyFill="1" applyBorder="1" applyAlignment="1"/>
    <xf numFmtId="166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</cellXfs>
  <cellStyles count="83"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" xfId="1" builtinId="3"/>
    <cellStyle name="Comma [00]" xfId="11"/>
    <cellStyle name="Comma 12" xfId="12"/>
    <cellStyle name="Comma 2" xfId="13"/>
    <cellStyle name="Comma 2 2" xfId="14"/>
    <cellStyle name="Comma 2 3" xfId="74"/>
    <cellStyle name="Comma 3" xfId="15"/>
    <cellStyle name="Comma 4" xfId="16"/>
    <cellStyle name="Comma 5" xfId="17"/>
    <cellStyle name="Comma 6" xfId="18"/>
    <cellStyle name="Comma 7" xfId="76"/>
    <cellStyle name="Comma 8" xfId="79"/>
    <cellStyle name="Comma0" xfId="19"/>
    <cellStyle name="Couma_#B P&amp;L Evolution_BINV" xfId="20"/>
    <cellStyle name="Currency [00]" xfId="21"/>
    <cellStyle name="Currency0" xfId="22"/>
    <cellStyle name="Date" xfId="23"/>
    <cellStyle name="Date Short" xfId="24"/>
    <cellStyle name="Enter Currency (0)" xfId="25"/>
    <cellStyle name="Enter Currency (2)" xfId="26"/>
    <cellStyle name="Enter Units (0)" xfId="27"/>
    <cellStyle name="Enter Units (1)" xfId="28"/>
    <cellStyle name="Enter Units (2)" xfId="29"/>
    <cellStyle name="Fixed" xfId="30"/>
    <cellStyle name="Grey" xfId="31"/>
    <cellStyle name="Header1" xfId="32"/>
    <cellStyle name="Header2" xfId="33"/>
    <cellStyle name="Input [yellow]" xfId="34"/>
    <cellStyle name="Link Currency (0)" xfId="35"/>
    <cellStyle name="Link Currency (2)" xfId="36"/>
    <cellStyle name="Link Units (0)" xfId="37"/>
    <cellStyle name="Link Units (1)" xfId="38"/>
    <cellStyle name="Link Units (2)" xfId="39"/>
    <cellStyle name="Normal" xfId="0" builtinId="0"/>
    <cellStyle name="Normal - Style1" xfId="40"/>
    <cellStyle name="Normal 10" xfId="78"/>
    <cellStyle name="Normal 11" xfId="81"/>
    <cellStyle name="Normal 12" xfId="41"/>
    <cellStyle name="Normal 2" xfId="42"/>
    <cellStyle name="Normal 2 2" xfId="43"/>
    <cellStyle name="Normal 2 2 2" xfId="44"/>
    <cellStyle name="Normal 2 3" xfId="82"/>
    <cellStyle name="Normal 3" xfId="45"/>
    <cellStyle name="Normal 3 2" xfId="46"/>
    <cellStyle name="Normal 3 2 2" xfId="47"/>
    <cellStyle name="Normal 3 3" xfId="48"/>
    <cellStyle name="Normal 4" xfId="49"/>
    <cellStyle name="Normal 5" xfId="50"/>
    <cellStyle name="Normal 6" xfId="51"/>
    <cellStyle name="Normal 7" xfId="52"/>
    <cellStyle name="Normal 8" xfId="73"/>
    <cellStyle name="Normal 8 2" xfId="80"/>
    <cellStyle name="Normal 9" xfId="75"/>
    <cellStyle name="Percent" xfId="2" builtinId="5"/>
    <cellStyle name="Percent [0]" xfId="53"/>
    <cellStyle name="Percent [00]" xfId="54"/>
    <cellStyle name="Percent [2]" xfId="55"/>
    <cellStyle name="Percent 10" xfId="56"/>
    <cellStyle name="Percent 2" xfId="57"/>
    <cellStyle name="Percent 2 2" xfId="58"/>
    <cellStyle name="Percent 3" xfId="59"/>
    <cellStyle name="Percent 4" xfId="60"/>
    <cellStyle name="Percent 5" xfId="61"/>
    <cellStyle name="Percent 6" xfId="62"/>
    <cellStyle name="Percent 7" xfId="63"/>
    <cellStyle name="Percent 8" xfId="77"/>
    <cellStyle name="PrePop Currency (0)" xfId="64"/>
    <cellStyle name="PrePop Currency (2)" xfId="65"/>
    <cellStyle name="PrePop Units (0)" xfId="66"/>
    <cellStyle name="PrePop Units (1)" xfId="67"/>
    <cellStyle name="PrePop Units (2)" xfId="68"/>
    <cellStyle name="Table Text" xfId="69"/>
    <cellStyle name="Text Indent A" xfId="70"/>
    <cellStyle name="Text Indent B" xfId="71"/>
    <cellStyle name="Text Indent C" xfId="72"/>
  </cellStyles>
  <dxfs count="8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quarterly GDP growth'!$B$3</c:f>
              <c:strCache>
                <c:ptCount val="1"/>
                <c:pt idx="0">
                  <c:v>Quarterly change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'1. quarterly GDP growth'!$A$4:$A$96</c:f>
              <c:numCache>
                <c:formatCode>General</c:formatCode>
                <c:ptCount val="93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</c:numCache>
            </c:numRef>
          </c:cat>
          <c:val>
            <c:numRef>
              <c:f>'1. quarterly GDP growth'!$B$4:$B$96</c:f>
              <c:numCache>
                <c:formatCode>0.0%</c:formatCode>
                <c:ptCount val="93"/>
                <c:pt idx="0">
                  <c:v>-4.7130822665275574E-4</c:v>
                </c:pt>
                <c:pt idx="1">
                  <c:v>9.7565843331155477E-3</c:v>
                </c:pt>
                <c:pt idx="2">
                  <c:v>1.1245145875966589E-2</c:v>
                </c:pt>
                <c:pt idx="3">
                  <c:v>1.8582983840178091E-2</c:v>
                </c:pt>
                <c:pt idx="4">
                  <c:v>2.4994739461348114E-3</c:v>
                </c:pt>
                <c:pt idx="5">
                  <c:v>2.8748138294714121E-3</c:v>
                </c:pt>
                <c:pt idx="6">
                  <c:v>6.6346528809462235E-3</c:v>
                </c:pt>
                <c:pt idx="7">
                  <c:v>3.3636360976436741E-3</c:v>
                </c:pt>
                <c:pt idx="8">
                  <c:v>1.852499660273188E-2</c:v>
                </c:pt>
                <c:pt idx="9">
                  <c:v>1.1913584255213827E-2</c:v>
                </c:pt>
                <c:pt idx="10">
                  <c:v>1.1914846565305171E-2</c:v>
                </c:pt>
                <c:pt idx="11">
                  <c:v>9.3816956640266902E-3</c:v>
                </c:pt>
                <c:pt idx="12">
                  <c:v>4.6421795462883164E-3</c:v>
                </c:pt>
                <c:pt idx="13">
                  <c:v>6.2740936412364334E-3</c:v>
                </c:pt>
                <c:pt idx="14">
                  <c:v>9.9426185469431161E-4</c:v>
                </c:pt>
                <c:pt idx="15">
                  <c:v>1.3812660576273394E-4</c:v>
                </c:pt>
                <c:pt idx="16">
                  <c:v>2.6270537268398009E-3</c:v>
                </c:pt>
                <c:pt idx="17">
                  <c:v>1.414254334074716E-3</c:v>
                </c:pt>
                <c:pt idx="18">
                  <c:v>-2.1903504855179667E-3</c:v>
                </c:pt>
                <c:pt idx="19">
                  <c:v>9.6284064544760462E-4</c:v>
                </c:pt>
                <c:pt idx="20">
                  <c:v>9.6107385070816065E-3</c:v>
                </c:pt>
                <c:pt idx="21">
                  <c:v>7.9588957093028601E-3</c:v>
                </c:pt>
                <c:pt idx="22">
                  <c:v>1.0918957840878374E-2</c:v>
                </c:pt>
                <c:pt idx="23">
                  <c:v>1.0999838166667164E-2</c:v>
                </c:pt>
                <c:pt idx="24">
                  <c:v>1.1688393411539488E-2</c:v>
                </c:pt>
                <c:pt idx="25">
                  <c:v>9.1998741684722329E-3</c:v>
                </c:pt>
                <c:pt idx="26">
                  <c:v>9.9039730316425878E-3</c:v>
                </c:pt>
                <c:pt idx="27">
                  <c:v>8.5095722253147876E-3</c:v>
                </c:pt>
                <c:pt idx="28">
                  <c:v>6.1451218382775341E-3</c:v>
                </c:pt>
                <c:pt idx="29">
                  <c:v>4.9970096094293925E-3</c:v>
                </c:pt>
                <c:pt idx="30">
                  <c:v>2.6574806735824019E-3</c:v>
                </c:pt>
                <c:pt idx="31">
                  <c:v>7.6932022008342482E-3</c:v>
                </c:pt>
                <c:pt idx="32">
                  <c:v>1.0859990214854287E-2</c:v>
                </c:pt>
                <c:pt idx="33">
                  <c:v>1.2688607200023627E-2</c:v>
                </c:pt>
                <c:pt idx="34">
                  <c:v>1.1318278134637705E-2</c:v>
                </c:pt>
                <c:pt idx="35">
                  <c:v>8.3199121704340406E-3</c:v>
                </c:pt>
                <c:pt idx="36">
                  <c:v>6.3476891543696734E-3</c:v>
                </c:pt>
                <c:pt idx="37">
                  <c:v>4.8837440379221331E-3</c:v>
                </c:pt>
                <c:pt idx="38">
                  <c:v>5.4268969571396042E-3</c:v>
                </c:pt>
                <c:pt idx="39">
                  <c:v>5.7693477545617267E-3</c:v>
                </c:pt>
                <c:pt idx="40">
                  <c:v>1.5137792758620927E-2</c:v>
                </c:pt>
                <c:pt idx="41">
                  <c:v>1.3974480614202811E-2</c:v>
                </c:pt>
                <c:pt idx="42">
                  <c:v>1.6351156135631983E-2</c:v>
                </c:pt>
                <c:pt idx="43">
                  <c:v>1.0679320086723454E-2</c:v>
                </c:pt>
                <c:pt idx="44">
                  <c:v>1.0166048582257448E-2</c:v>
                </c:pt>
                <c:pt idx="45">
                  <c:v>1.7945531524176106E-2</c:v>
                </c:pt>
                <c:pt idx="46">
                  <c:v>1.3636227821061331E-2</c:v>
                </c:pt>
                <c:pt idx="47">
                  <c:v>6.6935546518245292E-3</c:v>
                </c:pt>
                <c:pt idx="48">
                  <c:v>1.7571723602183953E-2</c:v>
                </c:pt>
                <c:pt idx="49">
                  <c:v>1.4202440816502238E-2</c:v>
                </c:pt>
                <c:pt idx="50">
                  <c:v>1.3811494066304553E-2</c:v>
                </c:pt>
                <c:pt idx="51">
                  <c:v>1.3828169460476936E-2</c:v>
                </c:pt>
                <c:pt idx="52">
                  <c:v>1.6236668072191929E-2</c:v>
                </c:pt>
                <c:pt idx="53">
                  <c:v>8.1955633322816634E-3</c:v>
                </c:pt>
                <c:pt idx="54">
                  <c:v>1.1719344438867685E-2</c:v>
                </c:pt>
                <c:pt idx="55">
                  <c:v>1.4170782144657501E-2</c:v>
                </c:pt>
                <c:pt idx="56">
                  <c:v>4.200088433545357E-3</c:v>
                </c:pt>
                <c:pt idx="57">
                  <c:v>1.2208898110870114E-2</c:v>
                </c:pt>
                <c:pt idx="58">
                  <c:v>2.3893574840387899E-3</c:v>
                </c:pt>
                <c:pt idx="59">
                  <c:v>-5.692462107890095E-3</c:v>
                </c:pt>
                <c:pt idx="60">
                  <c:v>-1.5555387027129886E-2</c:v>
                </c:pt>
                <c:pt idx="61">
                  <c:v>-3.4321203407682299E-3</c:v>
                </c:pt>
                <c:pt idx="62">
                  <c:v>2.3190804156123512E-3</c:v>
                </c:pt>
                <c:pt idx="63">
                  <c:v>6.6697508186199794E-3</c:v>
                </c:pt>
                <c:pt idx="64">
                  <c:v>1.1382975755377611E-2</c:v>
                </c:pt>
                <c:pt idx="65">
                  <c:v>6.8224192082033674E-3</c:v>
                </c:pt>
                <c:pt idx="66">
                  <c:v>1.1117499622629312E-2</c:v>
                </c:pt>
                <c:pt idx="67">
                  <c:v>1.0697950631458619E-2</c:v>
                </c:pt>
                <c:pt idx="68">
                  <c:v>9.504555769465739E-3</c:v>
                </c:pt>
                <c:pt idx="69">
                  <c:v>5.7495291719529273E-3</c:v>
                </c:pt>
                <c:pt idx="70">
                  <c:v>2.9824538178235827E-3</c:v>
                </c:pt>
                <c:pt idx="71">
                  <c:v>7.6220758055691729E-3</c:v>
                </c:pt>
                <c:pt idx="72">
                  <c:v>4.0008439375696092E-3</c:v>
                </c:pt>
                <c:pt idx="73">
                  <c:v>8.9770301519591644E-3</c:v>
                </c:pt>
                <c:pt idx="74">
                  <c:v>2.9905243969323703E-3</c:v>
                </c:pt>
                <c:pt idx="75">
                  <c:v>4.3531488011254726E-3</c:v>
                </c:pt>
                <c:pt idx="76">
                  <c:v>4.3638905166498709E-3</c:v>
                </c:pt>
                <c:pt idx="77">
                  <c:v>1.0469956541500736E-2</c:v>
                </c:pt>
                <c:pt idx="78">
                  <c:v>4.4835966289598073E-3</c:v>
                </c:pt>
                <c:pt idx="79">
                  <c:v>1.2755015097262401E-2</c:v>
                </c:pt>
                <c:pt idx="80">
                  <c:v>-4.0339394929633787E-3</c:v>
                </c:pt>
                <c:pt idx="81">
                  <c:v>1.7174433367037611E-3</c:v>
                </c:pt>
                <c:pt idx="82">
                  <c:v>5.5570750200806263E-3</c:v>
                </c:pt>
                <c:pt idx="83">
                  <c:v>1.0117644694857875E-2</c:v>
                </c:pt>
                <c:pt idx="84">
                  <c:v>4.8222816305389937E-3</c:v>
                </c:pt>
                <c:pt idx="85">
                  <c:v>-4.6571736689788867E-3</c:v>
                </c:pt>
                <c:pt idx="86">
                  <c:v>1.0870258594322113E-3</c:v>
                </c:pt>
                <c:pt idx="87">
                  <c:v>1.2958974293117986E-3</c:v>
                </c:pt>
                <c:pt idx="88">
                  <c:v>-3.7235634047499966E-3</c:v>
                </c:pt>
                <c:pt idx="89">
                  <c:v>7.7690555931173577E-3</c:v>
                </c:pt>
                <c:pt idx="90">
                  <c:v>1.1097137660089906E-3</c:v>
                </c:pt>
                <c:pt idx="91">
                  <c:v>-7.6171724705131894E-4</c:v>
                </c:pt>
                <c:pt idx="92">
                  <c:v>-1.6646428621329701E-3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E07-A588-39B652419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8186624"/>
        <c:axId val="168188160"/>
      </c:barChart>
      <c:catAx>
        <c:axId val="16818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68188160"/>
        <c:crosses val="autoZero"/>
        <c:auto val="1"/>
        <c:lblAlgn val="ctr"/>
        <c:lblOffset val="100"/>
        <c:noMultiLvlLbl val="0"/>
      </c:catAx>
      <c:valAx>
        <c:axId val="168188160"/>
        <c:scaling>
          <c:orientation val="minMax"/>
          <c:max val="2.0000000000000004E-2"/>
          <c:min val="-1.6000000000000004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186624"/>
        <c:crosses val="autoZero"/>
        <c:crossBetween val="between"/>
        <c:majorUnit val="2.0000000000000005E-3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Employment mfg subsectors'!$B$3</c:f>
              <c:strCache>
                <c:ptCount val="1"/>
                <c:pt idx="0">
                  <c:v>Q1 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subsectors'!$B$4:$B$13</c:f>
              <c:numCache>
                <c:formatCode>General</c:formatCode>
                <c:ptCount val="10"/>
                <c:pt idx="0">
                  <c:v>313.29488684370011</c:v>
                </c:pt>
                <c:pt idx="1">
                  <c:v>290.82847832429991</c:v>
                </c:pt>
                <c:pt idx="2">
                  <c:v>181.97235839439989</c:v>
                </c:pt>
                <c:pt idx="3">
                  <c:v>92.539910563999968</c:v>
                </c:pt>
                <c:pt idx="4">
                  <c:v>277.70800442330005</c:v>
                </c:pt>
                <c:pt idx="5">
                  <c:v>350.13688988679968</c:v>
                </c:pt>
                <c:pt idx="6">
                  <c:v>195.43050221069998</c:v>
                </c:pt>
                <c:pt idx="7">
                  <c:v>164.36080977090003</c:v>
                </c:pt>
                <c:pt idx="8">
                  <c:v>127.85722776299994</c:v>
                </c:pt>
                <c:pt idx="9">
                  <c:v>136.43443856180005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4-47A0-B390-65753367DFCB}"/>
            </c:ext>
          </c:extLst>
        </c:ser>
        <c:ser>
          <c:idx val="1"/>
          <c:order val="1"/>
          <c:tx>
            <c:strRef>
              <c:f>'9. Employment mfg subsectors'!$C$3</c:f>
              <c:strCache>
                <c:ptCount val="1"/>
                <c:pt idx="0">
                  <c:v>Q1 2010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subsectors'!$C$4:$C$13</c:f>
              <c:numCache>
                <c:formatCode>General</c:formatCode>
                <c:ptCount val="10"/>
                <c:pt idx="0">
                  <c:v>294.61109616320027</c:v>
                </c:pt>
                <c:pt idx="1">
                  <c:v>255.42933848359979</c:v>
                </c:pt>
                <c:pt idx="2">
                  <c:v>148.63805032819999</c:v>
                </c:pt>
                <c:pt idx="3">
                  <c:v>104.51546979809999</c:v>
                </c:pt>
                <c:pt idx="4">
                  <c:v>226.24158089390008</c:v>
                </c:pt>
                <c:pt idx="5">
                  <c:v>315.48504356889993</c:v>
                </c:pt>
                <c:pt idx="6">
                  <c:v>168.78048939889999</c:v>
                </c:pt>
                <c:pt idx="7">
                  <c:v>140.76727664840001</c:v>
                </c:pt>
                <c:pt idx="8">
                  <c:v>98.384979298199994</c:v>
                </c:pt>
                <c:pt idx="9">
                  <c:v>114.90171943189999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4-47A0-B390-65753367DFCB}"/>
            </c:ext>
          </c:extLst>
        </c:ser>
        <c:ser>
          <c:idx val="2"/>
          <c:order val="2"/>
          <c:tx>
            <c:strRef>
              <c:f>'9. Employment mfg subsectors'!$D$3</c:f>
              <c:strCache>
                <c:ptCount val="1"/>
                <c:pt idx="0">
                  <c:v>Q1 2015</c:v>
                </c:pt>
              </c:strCache>
            </c:strRef>
          </c:tx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subsectors'!$D$4:$D$13</c:f>
              <c:numCache>
                <c:formatCode>General</c:formatCode>
                <c:ptCount val="10"/>
                <c:pt idx="0">
                  <c:v>388.38274904319991</c:v>
                </c:pt>
                <c:pt idx="1">
                  <c:v>218.46427387419999</c:v>
                </c:pt>
                <c:pt idx="2">
                  <c:v>150.11637454179993</c:v>
                </c:pt>
                <c:pt idx="3">
                  <c:v>71.725180826199988</c:v>
                </c:pt>
                <c:pt idx="4">
                  <c:v>207.76484612830001</c:v>
                </c:pt>
                <c:pt idx="5">
                  <c:v>304.21150302180013</c:v>
                </c:pt>
                <c:pt idx="6">
                  <c:v>125.14456865659996</c:v>
                </c:pt>
                <c:pt idx="7">
                  <c:v>119.60655672069998</c:v>
                </c:pt>
                <c:pt idx="8">
                  <c:v>104.972912416</c:v>
                </c:pt>
                <c:pt idx="9">
                  <c:v>111.00667351279999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4-47A0-B390-65753367DFCB}"/>
            </c:ext>
          </c:extLst>
        </c:ser>
        <c:ser>
          <c:idx val="3"/>
          <c:order val="3"/>
          <c:tx>
            <c:strRef>
              <c:f>'9. Employment mfg subsectors'!$E$3</c:f>
              <c:strCache>
                <c:ptCount val="1"/>
                <c:pt idx="0">
                  <c:v>Q1 2016</c:v>
                </c:pt>
              </c:strCache>
            </c:strRef>
          </c:tx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subsectors'!$E$4:$E$13</c:f>
              <c:numCache>
                <c:formatCode>General</c:formatCode>
                <c:ptCount val="10"/>
                <c:pt idx="0">
                  <c:v>333.7240237384998</c:v>
                </c:pt>
                <c:pt idx="1">
                  <c:v>239.43409685750001</c:v>
                </c:pt>
                <c:pt idx="2">
                  <c:v>75.548800136200001</c:v>
                </c:pt>
                <c:pt idx="3">
                  <c:v>102.01850392279999</c:v>
                </c:pt>
                <c:pt idx="4">
                  <c:v>224.07590884929999</c:v>
                </c:pt>
                <c:pt idx="5">
                  <c:v>252.34780208979984</c:v>
                </c:pt>
                <c:pt idx="6">
                  <c:v>149.39599628369999</c:v>
                </c:pt>
                <c:pt idx="7">
                  <c:v>91.197690370599972</c:v>
                </c:pt>
                <c:pt idx="8">
                  <c:v>113.69201261710003</c:v>
                </c:pt>
                <c:pt idx="9">
                  <c:v>78.886760013399979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4-47A0-B390-65753367DFCB}"/>
            </c:ext>
          </c:extLst>
        </c:ser>
        <c:ser>
          <c:idx val="4"/>
          <c:order val="4"/>
          <c:tx>
            <c:strRef>
              <c:f>'9. Employment mfg subsectors'!$F$3</c:f>
              <c:strCache>
                <c:ptCount val="1"/>
                <c:pt idx="0">
                  <c:v>Q4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subsectors'!$F$4:$F$13</c:f>
              <c:numCache>
                <c:formatCode>General</c:formatCode>
                <c:ptCount val="10"/>
                <c:pt idx="0">
                  <c:v>356.84953689449986</c:v>
                </c:pt>
                <c:pt idx="1">
                  <c:v>239.77691795899997</c:v>
                </c:pt>
                <c:pt idx="2">
                  <c:v>111.0012402607</c:v>
                </c:pt>
                <c:pt idx="3">
                  <c:v>94.366015380099967</c:v>
                </c:pt>
                <c:pt idx="4">
                  <c:v>223.60493481570001</c:v>
                </c:pt>
                <c:pt idx="5">
                  <c:v>279.09193555789989</c:v>
                </c:pt>
                <c:pt idx="6">
                  <c:v>135.13884266859998</c:v>
                </c:pt>
                <c:pt idx="7">
                  <c:v>107.4455426391</c:v>
                </c:pt>
                <c:pt idx="8">
                  <c:v>105.30668597590002</c:v>
                </c:pt>
                <c:pt idx="9">
                  <c:v>105.73637003349999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4-47A0-B390-65753367DFCB}"/>
            </c:ext>
          </c:extLst>
        </c:ser>
        <c:ser>
          <c:idx val="5"/>
          <c:order val="5"/>
          <c:tx>
            <c:strRef>
              <c:f>'9. Employment mfg subsectors'!$G$3</c:f>
              <c:strCache>
                <c:ptCount val="1"/>
                <c:pt idx="0">
                  <c:v>Q1 2017</c:v>
                </c:pt>
              </c:strCache>
            </c:strRef>
          </c:tx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subsectors'!$G$4:$G$13</c:f>
              <c:numCache>
                <c:formatCode>General</c:formatCode>
                <c:ptCount val="10"/>
                <c:pt idx="0">
                  <c:v>390.60115196639941</c:v>
                </c:pt>
                <c:pt idx="1">
                  <c:v>236.99384834589992</c:v>
                </c:pt>
                <c:pt idx="2">
                  <c:v>120.33034289769994</c:v>
                </c:pt>
                <c:pt idx="3">
                  <c:v>88.355514907100002</c:v>
                </c:pt>
                <c:pt idx="4">
                  <c:v>247.0066661798999</c:v>
                </c:pt>
                <c:pt idx="5">
                  <c:v>287.78363033180017</c:v>
                </c:pt>
                <c:pt idx="6">
                  <c:v>134.40865219459997</c:v>
                </c:pt>
                <c:pt idx="7">
                  <c:v>95.4762891994</c:v>
                </c:pt>
                <c:pt idx="8">
                  <c:v>124.84016734830003</c:v>
                </c:pt>
                <c:pt idx="9">
                  <c:v>95.685365752399989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4-47A0-B390-65753367DFCB}"/>
            </c:ext>
          </c:extLst>
        </c:ser>
        <c:ser>
          <c:idx val="6"/>
          <c:order val="6"/>
          <c:tx>
            <c:strRef>
              <c:f>'9. Employment mfg subsectors'!$H$3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'9. Employment mfg subsectors'!$A$4:$A$13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rubber, 
plastic, petroleum</c:v>
                </c:pt>
                <c:pt idx="5">
                  <c:v>Metals and 
metal products</c:v>
                </c:pt>
                <c:pt idx="6">
                  <c:v>Machinery and 
appliances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'9. Employment mfg subsectors'!$H$4:$H$13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3AA4-47A0-B390-65753367D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0841216"/>
        <c:axId val="190842752"/>
      </c:barChart>
      <c:catAx>
        <c:axId val="1908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0842752"/>
        <c:crosses val="autoZero"/>
        <c:auto val="1"/>
        <c:lblAlgn val="ctr"/>
        <c:lblOffset val="100"/>
        <c:noMultiLvlLbl val="0"/>
      </c:catAx>
      <c:valAx>
        <c:axId val="1908427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thousands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84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'10. Mining employment'!$A$4:$A$31</c:f>
              <c:numCache>
                <c:formatCode>General</c:formatCode>
                <c:ptCount val="28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'10. Mining employment'!$B$4:$B$31</c:f>
              <c:numCache>
                <c:formatCode>General</c:formatCode>
                <c:ptCount val="28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0-4B24-9CEC-E28DEA379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0863616"/>
        <c:axId val="190885888"/>
      </c:barChart>
      <c:catAx>
        <c:axId val="1908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0885888"/>
        <c:crosses val="autoZero"/>
        <c:auto val="1"/>
        <c:lblAlgn val="ctr"/>
        <c:lblOffset val="100"/>
        <c:noMultiLvlLbl val="0"/>
      </c:catAx>
      <c:valAx>
        <c:axId val="1908858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86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Billions of constant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'11.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'11. Exports, imports, BOT'!$I$4:$J$32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BOT'!$M$4:$M$32</c:f>
              <c:numCache>
                <c:formatCode>General</c:formatCode>
                <c:ptCount val="29"/>
                <c:pt idx="0">
                  <c:v>-5.799338111</c:v>
                </c:pt>
                <c:pt idx="1">
                  <c:v>2.3785615670000002</c:v>
                </c:pt>
                <c:pt idx="2">
                  <c:v>0.6778716145</c:v>
                </c:pt>
                <c:pt idx="3">
                  <c:v>10.87089817</c:v>
                </c:pt>
                <c:pt idx="4">
                  <c:v>-3.0613194039999998</c:v>
                </c:pt>
                <c:pt idx="5">
                  <c:v>1.008387835</c:v>
                </c:pt>
                <c:pt idx="6">
                  <c:v>-3.7694033240000002</c:v>
                </c:pt>
                <c:pt idx="7">
                  <c:v>-9.6167012060000001</c:v>
                </c:pt>
                <c:pt idx="8">
                  <c:v>-20.004431579999999</c:v>
                </c:pt>
                <c:pt idx="9">
                  <c:v>-18.8013887</c:v>
                </c:pt>
                <c:pt idx="10">
                  <c:v>-25.268731939999999</c:v>
                </c:pt>
                <c:pt idx="11">
                  <c:v>-25.032658260000002</c:v>
                </c:pt>
                <c:pt idx="12">
                  <c:v>-34.005911519999998</c:v>
                </c:pt>
                <c:pt idx="13">
                  <c:v>-28.435600520000001</c:v>
                </c:pt>
                <c:pt idx="14">
                  <c:v>-36.483393370000002</c:v>
                </c:pt>
                <c:pt idx="15">
                  <c:v>-7.0787617430000003</c:v>
                </c:pt>
                <c:pt idx="16">
                  <c:v>-23.827762709999998</c:v>
                </c:pt>
                <c:pt idx="17">
                  <c:v>-17.523982400000001</c:v>
                </c:pt>
                <c:pt idx="18">
                  <c:v>-23.26834173</c:v>
                </c:pt>
                <c:pt idx="19">
                  <c:v>-17.730868770000001</c:v>
                </c:pt>
                <c:pt idx="20">
                  <c:v>-29.046054430000002</c:v>
                </c:pt>
                <c:pt idx="21">
                  <c:v>8.0985714079999997</c:v>
                </c:pt>
                <c:pt idx="22">
                  <c:v>-11.09054504</c:v>
                </c:pt>
                <c:pt idx="23">
                  <c:v>-12.26667496</c:v>
                </c:pt>
                <c:pt idx="24">
                  <c:v>-16.15156386</c:v>
                </c:pt>
                <c:pt idx="25">
                  <c:v>29.502669560000001</c:v>
                </c:pt>
                <c:pt idx="26">
                  <c:v>3.0222524819999999</c:v>
                </c:pt>
                <c:pt idx="27">
                  <c:v>6.6816489900000002</c:v>
                </c:pt>
                <c:pt idx="28" formatCode="0">
                  <c:v>5.0082157919999997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C-4075-AA71-6A4D2DE8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190182528"/>
        <c:axId val="190184448"/>
      </c:barChart>
      <c:lineChart>
        <c:grouping val="standard"/>
        <c:varyColors val="0"/>
        <c:ser>
          <c:idx val="0"/>
          <c:order val="0"/>
          <c:tx>
            <c:strRef>
              <c:f>'11.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'11. Exports, imports, BOT'!$I$4:$J$32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BOT'!$K$4:$K$32</c:f>
              <c:numCache>
                <c:formatCode>General</c:formatCode>
                <c:ptCount val="29"/>
                <c:pt idx="0">
                  <c:v>88.090955309999998</c:v>
                </c:pt>
                <c:pt idx="1">
                  <c:v>101.65185580000001</c:v>
                </c:pt>
                <c:pt idx="2">
                  <c:v>109.9974418</c:v>
                </c:pt>
                <c:pt idx="3">
                  <c:v>114.8195662</c:v>
                </c:pt>
                <c:pt idx="4">
                  <c:v>111.79294400000001</c:v>
                </c:pt>
                <c:pt idx="5">
                  <c:v>122.0432527</c:v>
                </c:pt>
                <c:pt idx="6">
                  <c:v>136.2297538</c:v>
                </c:pt>
                <c:pt idx="7">
                  <c:v>143.34942179999999</c:v>
                </c:pt>
                <c:pt idx="8">
                  <c:v>129.53788410000001</c:v>
                </c:pt>
                <c:pt idx="9">
                  <c:v>135.3966011</c:v>
                </c:pt>
                <c:pt idx="10">
                  <c:v>140.46957130000001</c:v>
                </c:pt>
                <c:pt idx="11">
                  <c:v>147.21945460000001</c:v>
                </c:pt>
                <c:pt idx="12">
                  <c:v>142.97152270000001</c:v>
                </c:pt>
                <c:pt idx="13">
                  <c:v>162.40443959999999</c:v>
                </c:pt>
                <c:pt idx="14">
                  <c:v>183.41553959999999</c:v>
                </c:pt>
                <c:pt idx="15">
                  <c:v>204.19283200000001</c:v>
                </c:pt>
                <c:pt idx="16">
                  <c:v>203.06828150000001</c:v>
                </c:pt>
                <c:pt idx="17">
                  <c:v>203.04564590000001</c:v>
                </c:pt>
                <c:pt idx="18">
                  <c:v>221.04096939999999</c:v>
                </c:pt>
                <c:pt idx="19">
                  <c:v>228.00150410000001</c:v>
                </c:pt>
                <c:pt idx="20">
                  <c:v>206.70597090000001</c:v>
                </c:pt>
                <c:pt idx="21">
                  <c:v>237.86997160000001</c:v>
                </c:pt>
                <c:pt idx="22">
                  <c:v>249.31949220000001</c:v>
                </c:pt>
                <c:pt idx="23">
                  <c:v>245.57345670000001</c:v>
                </c:pt>
                <c:pt idx="24">
                  <c:v>241.48624240000001</c:v>
                </c:pt>
                <c:pt idx="25">
                  <c:v>289.64823869999998</c:v>
                </c:pt>
                <c:pt idx="26">
                  <c:v>276.69961760000001</c:v>
                </c:pt>
                <c:pt idx="27">
                  <c:v>275.88699889999998</c:v>
                </c:pt>
                <c:pt idx="28" formatCode="0">
                  <c:v>268.72075160000003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AC-4075-AA71-6A4D2DE83924}"/>
            </c:ext>
          </c:extLst>
        </c:ser>
        <c:ser>
          <c:idx val="1"/>
          <c:order val="1"/>
          <c:tx>
            <c:strRef>
              <c:f>'11.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'11. Exports, imports, BOT'!$I$4:$J$32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BOT'!$L$4:$L$32</c:f>
              <c:numCache>
                <c:formatCode>General</c:formatCode>
                <c:ptCount val="29"/>
                <c:pt idx="0">
                  <c:v>93.890293420000006</c:v>
                </c:pt>
                <c:pt idx="1">
                  <c:v>99.273294280000002</c:v>
                </c:pt>
                <c:pt idx="2">
                  <c:v>109.3195702</c:v>
                </c:pt>
                <c:pt idx="3">
                  <c:v>103.948668</c:v>
                </c:pt>
                <c:pt idx="4">
                  <c:v>114.85426339999999</c:v>
                </c:pt>
                <c:pt idx="5">
                  <c:v>121.0348649</c:v>
                </c:pt>
                <c:pt idx="6">
                  <c:v>139.99915720000001</c:v>
                </c:pt>
                <c:pt idx="7">
                  <c:v>152.96612300000001</c:v>
                </c:pt>
                <c:pt idx="8">
                  <c:v>149.54231569999999</c:v>
                </c:pt>
                <c:pt idx="9">
                  <c:v>154.19798979999999</c:v>
                </c:pt>
                <c:pt idx="10">
                  <c:v>165.73830319999999</c:v>
                </c:pt>
                <c:pt idx="11">
                  <c:v>172.25211279999999</c:v>
                </c:pt>
                <c:pt idx="12">
                  <c:v>176.9774342</c:v>
                </c:pt>
                <c:pt idx="13">
                  <c:v>190.84004010000001</c:v>
                </c:pt>
                <c:pt idx="14">
                  <c:v>219.89893290000001</c:v>
                </c:pt>
                <c:pt idx="15">
                  <c:v>211.27159370000001</c:v>
                </c:pt>
                <c:pt idx="16">
                  <c:v>226.89604420000001</c:v>
                </c:pt>
                <c:pt idx="17">
                  <c:v>220.56962830000001</c:v>
                </c:pt>
                <c:pt idx="18">
                  <c:v>244.3093111</c:v>
                </c:pt>
                <c:pt idx="19">
                  <c:v>245.73237280000001</c:v>
                </c:pt>
                <c:pt idx="20">
                  <c:v>235.75202530000001</c:v>
                </c:pt>
                <c:pt idx="21">
                  <c:v>229.77140019999999</c:v>
                </c:pt>
                <c:pt idx="22">
                  <c:v>260.41003719999998</c:v>
                </c:pt>
                <c:pt idx="23">
                  <c:v>257.84013160000001</c:v>
                </c:pt>
                <c:pt idx="24">
                  <c:v>257.63780630000002</c:v>
                </c:pt>
                <c:pt idx="25">
                  <c:v>260.14556920000001</c:v>
                </c:pt>
                <c:pt idx="26">
                  <c:v>273.67736509999997</c:v>
                </c:pt>
                <c:pt idx="27">
                  <c:v>269.20534989999999</c:v>
                </c:pt>
                <c:pt idx="28" formatCode="0">
                  <c:v>263.71253580000001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AC-4075-AA71-6A4D2DE83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82528"/>
        <c:axId val="190184448"/>
      </c:lineChart>
      <c:catAx>
        <c:axId val="1901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0184448"/>
        <c:crosses val="autoZero"/>
        <c:auto val="1"/>
        <c:lblAlgn val="ctr"/>
        <c:lblOffset val="100"/>
        <c:noMultiLvlLbl val="0"/>
      </c:catAx>
      <c:valAx>
        <c:axId val="1901844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(2016)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182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'11.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'11. Exports, imports, BOT'!$O$4:$P$32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BOT'!$S$4:$S$32</c:f>
              <c:numCache>
                <c:formatCode>General</c:formatCode>
                <c:ptCount val="29"/>
                <c:pt idx="0">
                  <c:v>-1.11493493</c:v>
                </c:pt>
                <c:pt idx="1">
                  <c:v>0.43920304090000001</c:v>
                </c:pt>
                <c:pt idx="2">
                  <c:v>0.1350301039</c:v>
                </c:pt>
                <c:pt idx="3">
                  <c:v>2.2532117949999999</c:v>
                </c:pt>
                <c:pt idx="4">
                  <c:v>-0.62191132520000003</c:v>
                </c:pt>
                <c:pt idx="5">
                  <c:v>0.20383791909999999</c:v>
                </c:pt>
                <c:pt idx="6">
                  <c:v>-0.76967948519999996</c:v>
                </c:pt>
                <c:pt idx="7">
                  <c:v>-1.6162655399999999</c:v>
                </c:pt>
                <c:pt idx="8">
                  <c:v>-3.3881154160000002</c:v>
                </c:pt>
                <c:pt idx="9">
                  <c:v>-3.0386578489999998</c:v>
                </c:pt>
                <c:pt idx="10">
                  <c:v>-3.9503715530000001</c:v>
                </c:pt>
                <c:pt idx="11">
                  <c:v>-3.6663038509999999</c:v>
                </c:pt>
                <c:pt idx="12">
                  <c:v>-4.7921801329999996</c:v>
                </c:pt>
                <c:pt idx="13">
                  <c:v>-3.7445876010000001</c:v>
                </c:pt>
                <c:pt idx="14">
                  <c:v>-4.4368697089999998</c:v>
                </c:pt>
                <c:pt idx="15">
                  <c:v>-0.87441472570000001</c:v>
                </c:pt>
                <c:pt idx="16">
                  <c:v>-2.604002049</c:v>
                </c:pt>
                <c:pt idx="17">
                  <c:v>-1.9347690820000001</c:v>
                </c:pt>
                <c:pt idx="18">
                  <c:v>-2.4880953159999999</c:v>
                </c:pt>
                <c:pt idx="19">
                  <c:v>-1.8479649979999999</c:v>
                </c:pt>
                <c:pt idx="20">
                  <c:v>-2.848465665</c:v>
                </c:pt>
                <c:pt idx="21">
                  <c:v>0.73834588369999998</c:v>
                </c:pt>
                <c:pt idx="22">
                  <c:v>-0.93930831049999997</c:v>
                </c:pt>
                <c:pt idx="23">
                  <c:v>-1.0499522960000001</c:v>
                </c:pt>
                <c:pt idx="24">
                  <c:v>-1.0447494980000001</c:v>
                </c:pt>
                <c:pt idx="25">
                  <c:v>2.0154669620000001</c:v>
                </c:pt>
                <c:pt idx="26">
                  <c:v>0.19788608669999999</c:v>
                </c:pt>
                <c:pt idx="27">
                  <c:v>0.49481956129999999</c:v>
                </c:pt>
                <c:pt idx="28" formatCode="0">
                  <c:v>0.41979814599999998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D-4D8A-9863-B48BA91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191030400"/>
        <c:axId val="191032320"/>
      </c:barChart>
      <c:lineChart>
        <c:grouping val="standard"/>
        <c:varyColors val="0"/>
        <c:ser>
          <c:idx val="0"/>
          <c:order val="0"/>
          <c:tx>
            <c:strRef>
              <c:f>'11.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'11. Exports, imports, BOT'!$O$4:$P$32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BOT'!$Q$4:$Q$32</c:f>
              <c:numCache>
                <c:formatCode>General</c:formatCode>
                <c:ptCount val="29"/>
                <c:pt idx="0">
                  <c:v>17.12322202</c:v>
                </c:pt>
                <c:pt idx="1">
                  <c:v>19.460523770000002</c:v>
                </c:pt>
                <c:pt idx="2">
                  <c:v>21.517807080000001</c:v>
                </c:pt>
                <c:pt idx="3">
                  <c:v>23.727656799999998</c:v>
                </c:pt>
                <c:pt idx="4">
                  <c:v>22.46810631</c:v>
                </c:pt>
                <c:pt idx="5">
                  <c:v>24.803753499999999</c:v>
                </c:pt>
                <c:pt idx="6">
                  <c:v>25.968065289999998</c:v>
                </c:pt>
                <c:pt idx="7">
                  <c:v>23.79581018</c:v>
                </c:pt>
                <c:pt idx="8">
                  <c:v>22.15781746</c:v>
                </c:pt>
                <c:pt idx="9">
                  <c:v>21.713284439999999</c:v>
                </c:pt>
                <c:pt idx="10">
                  <c:v>21.97222966</c:v>
                </c:pt>
                <c:pt idx="11">
                  <c:v>21.526663129999999</c:v>
                </c:pt>
                <c:pt idx="12">
                  <c:v>19.982896960000001</c:v>
                </c:pt>
                <c:pt idx="13">
                  <c:v>21.141693020000002</c:v>
                </c:pt>
                <c:pt idx="14">
                  <c:v>22.337593340000002</c:v>
                </c:pt>
                <c:pt idx="15">
                  <c:v>24.258313350000002</c:v>
                </c:pt>
                <c:pt idx="16">
                  <c:v>22.085576419999999</c:v>
                </c:pt>
                <c:pt idx="17">
                  <c:v>22.320196849999999</c:v>
                </c:pt>
                <c:pt idx="18">
                  <c:v>23.485194329999999</c:v>
                </c:pt>
                <c:pt idx="19">
                  <c:v>23.220394370000001</c:v>
                </c:pt>
                <c:pt idx="20">
                  <c:v>19.945565940000002</c:v>
                </c:pt>
                <c:pt idx="21">
                  <c:v>21.809674990000001</c:v>
                </c:pt>
                <c:pt idx="22">
                  <c:v>21.025235859999999</c:v>
                </c:pt>
                <c:pt idx="23">
                  <c:v>18.807062389999999</c:v>
                </c:pt>
                <c:pt idx="24">
                  <c:v>16.288285139999999</c:v>
                </c:pt>
                <c:pt idx="25">
                  <c:v>20.065318139999999</c:v>
                </c:pt>
                <c:pt idx="26">
                  <c:v>20.22996332</c:v>
                </c:pt>
                <c:pt idx="27">
                  <c:v>20.22412765</c:v>
                </c:pt>
                <c:pt idx="28" formatCode="0">
                  <c:v>20.352469599999999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2D-4D8A-9863-B48BA910119A}"/>
            </c:ext>
          </c:extLst>
        </c:ser>
        <c:ser>
          <c:idx val="1"/>
          <c:order val="1"/>
          <c:tx>
            <c:strRef>
              <c:f>'11.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'11. Exports, imports, BOT'!$O$4:$P$32</c:f>
              <c:multiLvlStrCache>
                <c:ptCount val="2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'11. Exports, imports, BOT'!$R$4:$R$32</c:f>
              <c:numCache>
                <c:formatCode>General</c:formatCode>
                <c:ptCount val="29"/>
                <c:pt idx="0">
                  <c:v>18.23815695</c:v>
                </c:pt>
                <c:pt idx="1">
                  <c:v>19.021320729999999</c:v>
                </c:pt>
                <c:pt idx="2">
                  <c:v>21.382776979999999</c:v>
                </c:pt>
                <c:pt idx="3">
                  <c:v>21.47444501</c:v>
                </c:pt>
                <c:pt idx="4">
                  <c:v>23.090017629999998</c:v>
                </c:pt>
                <c:pt idx="5">
                  <c:v>24.599915580000001</c:v>
                </c:pt>
                <c:pt idx="6">
                  <c:v>26.737744769999999</c:v>
                </c:pt>
                <c:pt idx="7">
                  <c:v>25.412075720000001</c:v>
                </c:pt>
                <c:pt idx="8">
                  <c:v>25.545932870000001</c:v>
                </c:pt>
                <c:pt idx="9">
                  <c:v>24.751942289999999</c:v>
                </c:pt>
                <c:pt idx="10">
                  <c:v>25.92260121</c:v>
                </c:pt>
                <c:pt idx="11">
                  <c:v>25.192966980000001</c:v>
                </c:pt>
                <c:pt idx="12">
                  <c:v>24.77507709</c:v>
                </c:pt>
                <c:pt idx="13">
                  <c:v>24.886280620000001</c:v>
                </c:pt>
                <c:pt idx="14">
                  <c:v>26.774463050000001</c:v>
                </c:pt>
                <c:pt idx="15">
                  <c:v>25.13272808</c:v>
                </c:pt>
                <c:pt idx="16">
                  <c:v>24.689578470000001</c:v>
                </c:pt>
                <c:pt idx="17">
                  <c:v>24.254965930000001</c:v>
                </c:pt>
                <c:pt idx="18">
                  <c:v>25.973289640000001</c:v>
                </c:pt>
                <c:pt idx="19">
                  <c:v>25.06835937</c:v>
                </c:pt>
                <c:pt idx="20">
                  <c:v>22.794031610000001</c:v>
                </c:pt>
                <c:pt idx="21">
                  <c:v>21.071329110000001</c:v>
                </c:pt>
                <c:pt idx="22">
                  <c:v>21.96454417</c:v>
                </c:pt>
                <c:pt idx="23">
                  <c:v>19.85701469</c:v>
                </c:pt>
                <c:pt idx="24">
                  <c:v>17.333034640000001</c:v>
                </c:pt>
                <c:pt idx="25">
                  <c:v>18.049851180000001</c:v>
                </c:pt>
                <c:pt idx="26">
                  <c:v>20.032077229999999</c:v>
                </c:pt>
                <c:pt idx="27">
                  <c:v>19.729308079999999</c:v>
                </c:pt>
                <c:pt idx="28" formatCode="0">
                  <c:v>19.932671450000001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A2D-4D8A-9863-B48BA910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30400"/>
        <c:axId val="191032320"/>
      </c:lineChart>
      <c:catAx>
        <c:axId val="1910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1032320"/>
        <c:crosses val="autoZero"/>
        <c:auto val="1"/>
        <c:lblAlgn val="ctr"/>
        <c:lblOffset val="100"/>
        <c:noMultiLvlLbl val="0"/>
      </c:catAx>
      <c:valAx>
        <c:axId val="19103232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030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ZA"/>
              <a:t>Exports</a:t>
            </a:r>
            <a:r>
              <a:rPr lang="en-ZA" baseline="0"/>
              <a:t> in billions of constant rand</a:t>
            </a:r>
            <a:endParaRPr lang="en-ZA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'12_14 imports exports sector'!$C$2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sector'!$C$3:$C$5</c:f>
              <c:numCache>
                <c:formatCode>General</c:formatCode>
                <c:ptCount val="3"/>
                <c:pt idx="0">
                  <c:v>4.1458923250000002</c:v>
                </c:pt>
                <c:pt idx="1">
                  <c:v>39.975405520000002</c:v>
                </c:pt>
                <c:pt idx="2">
                  <c:v>43.969190150000003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5-4F8A-AF2C-3AA59D3454EB}"/>
            </c:ext>
          </c:extLst>
        </c:ser>
        <c:ser>
          <c:idx val="1"/>
          <c:order val="1"/>
          <c:tx>
            <c:strRef>
              <c:f>'12_14 imports exports sector'!$D$2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sector'!$D$3:$D$5</c:f>
              <c:numCache>
                <c:formatCode>General</c:formatCode>
                <c:ptCount val="3"/>
                <c:pt idx="0">
                  <c:v>4.7665550080000001</c:v>
                </c:pt>
                <c:pt idx="1">
                  <c:v>54.168442200000001</c:v>
                </c:pt>
                <c:pt idx="2">
                  <c:v>52.857710670000003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5-4F8A-AF2C-3AA59D3454EB}"/>
            </c:ext>
          </c:extLst>
        </c:ser>
        <c:ser>
          <c:idx val="2"/>
          <c:order val="2"/>
          <c:tx>
            <c:strRef>
              <c:f>'12_14 imports exports sector'!$E$2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sector'!$E$3:$E$5</c:f>
              <c:numCache>
                <c:formatCode>General</c:formatCode>
                <c:ptCount val="3"/>
                <c:pt idx="0">
                  <c:v>5.4936662399999996</c:v>
                </c:pt>
                <c:pt idx="1">
                  <c:v>65.414590840000002</c:v>
                </c:pt>
                <c:pt idx="2">
                  <c:v>58.629709560000002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5-4F8A-AF2C-3AA59D3454EB}"/>
            </c:ext>
          </c:extLst>
        </c:ser>
        <c:ser>
          <c:idx val="3"/>
          <c:order val="3"/>
          <c:tx>
            <c:strRef>
              <c:f>'12_14 imports exports sector'!$F$2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sector'!$F$3:$F$5</c:f>
              <c:numCache>
                <c:formatCode>General</c:formatCode>
                <c:ptCount val="3"/>
                <c:pt idx="0">
                  <c:v>7.2548144830000005</c:v>
                </c:pt>
                <c:pt idx="1">
                  <c:v>70.492199900000003</c:v>
                </c:pt>
                <c:pt idx="2">
                  <c:v>65.224615069999999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5-4F8A-AF2C-3AA59D3454EB}"/>
            </c:ext>
          </c:extLst>
        </c:ser>
        <c:ser>
          <c:idx val="4"/>
          <c:order val="4"/>
          <c:tx>
            <c:strRef>
              <c:f>'12_14 imports exports sector'!$G$2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sector'!$G$3:$G$5</c:f>
              <c:numCache>
                <c:formatCode>General</c:formatCode>
                <c:ptCount val="3"/>
                <c:pt idx="0">
                  <c:v>11.260123219999999</c:v>
                </c:pt>
                <c:pt idx="1">
                  <c:v>86.650548970000003</c:v>
                </c:pt>
                <c:pt idx="2">
                  <c:v>105.15764969999999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5-4F8A-AF2C-3AA59D3454EB}"/>
            </c:ext>
          </c:extLst>
        </c:ser>
        <c:ser>
          <c:idx val="5"/>
          <c:order val="5"/>
          <c:tx>
            <c:strRef>
              <c:f>'12_14 imports exports sector'!$H$2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sector'!$H$3:$H$5</c:f>
              <c:numCache>
                <c:formatCode>General</c:formatCode>
                <c:ptCount val="3"/>
                <c:pt idx="0">
                  <c:v>12.089546930000001</c:v>
                </c:pt>
                <c:pt idx="1">
                  <c:v>80.106690440000008</c:v>
                </c:pt>
                <c:pt idx="2">
                  <c:v>114.5098411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5-4F8A-AF2C-3AA59D3454EB}"/>
            </c:ext>
          </c:extLst>
        </c:ser>
        <c:ser>
          <c:idx val="6"/>
          <c:order val="6"/>
          <c:tx>
            <c:strRef>
              <c:f>'12_14 imports exports sector'!$I$2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sector'!$I$3:$I$5</c:f>
              <c:numCache>
                <c:formatCode>General</c:formatCode>
                <c:ptCount val="3"/>
                <c:pt idx="0">
                  <c:v>16.310922819999998</c:v>
                </c:pt>
                <c:pt idx="1">
                  <c:v>90.634010509999996</c:v>
                </c:pt>
                <c:pt idx="2">
                  <c:v>135.37981409999998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5-4F8A-AF2C-3AA59D3454EB}"/>
            </c:ext>
          </c:extLst>
        </c:ser>
        <c:ser>
          <c:idx val="7"/>
          <c:order val="7"/>
          <c:tx>
            <c:strRef>
              <c:f>'12_14 imports exports sector'!$J$2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sector'!$J$3:$J$5</c:f>
              <c:numCache>
                <c:formatCode>General</c:formatCode>
                <c:ptCount val="3"/>
                <c:pt idx="0">
                  <c:v>17.7591</c:v>
                </c:pt>
                <c:pt idx="1">
                  <c:v>112.6066</c:v>
                </c:pt>
                <c:pt idx="2">
                  <c:v>138.35489999999999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75-4F8A-AF2C-3AA59D3454EB}"/>
            </c:ext>
          </c:extLst>
        </c:ser>
        <c:ser>
          <c:idx val="8"/>
          <c:order val="8"/>
          <c:tx>
            <c:strRef>
              <c:f>'12_14 imports exports sector'!$K$2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'12_14 imports exports sector'!$B$3:$B$5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sector'!$K$3:$K$5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EC75-4F8A-AF2C-3AA59D34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576320"/>
        <c:axId val="191586304"/>
      </c:barChart>
      <c:catAx>
        <c:axId val="1915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586304"/>
        <c:crosses val="autoZero"/>
        <c:auto val="1"/>
        <c:lblAlgn val="ctr"/>
        <c:lblOffset val="100"/>
        <c:noMultiLvlLbl val="0"/>
      </c:catAx>
      <c:valAx>
        <c:axId val="191586304"/>
        <c:scaling>
          <c:orientation val="minMax"/>
          <c:max val="14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</a:t>
                </a:r>
                <a:r>
                  <a:rPr lang="en-ZA" baseline="0"/>
                  <a:t> of constant (2016) rand</a:t>
                </a:r>
                <a:endParaRPr lang="en-Z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576320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Exports in 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'12_14 imports exports sector'!$C$6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sector'!$C$7:$C$9</c:f>
              <c:numCache>
                <c:formatCode>General</c:formatCode>
                <c:ptCount val="3"/>
                <c:pt idx="0">
                  <c:v>0.80479159460000005</c:v>
                </c:pt>
                <c:pt idx="1">
                  <c:v>7.7730570799999992</c:v>
                </c:pt>
                <c:pt idx="2">
                  <c:v>8.5452818530000005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2-4571-A89A-DBB92C4675D1}"/>
            </c:ext>
          </c:extLst>
        </c:ser>
        <c:ser>
          <c:idx val="1"/>
          <c:order val="1"/>
          <c:tx>
            <c:strRef>
              <c:f>'12_14 imports exports sector'!$D$6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sector'!$D$7:$D$9</c:f>
              <c:numCache>
                <c:formatCode>General</c:formatCode>
                <c:ptCount val="3"/>
                <c:pt idx="0">
                  <c:v>0.95744189239999999</c:v>
                </c:pt>
                <c:pt idx="1">
                  <c:v>10.88834625</c:v>
                </c:pt>
                <c:pt idx="2">
                  <c:v>10.6222715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2-4571-A89A-DBB92C4675D1}"/>
            </c:ext>
          </c:extLst>
        </c:ser>
        <c:ser>
          <c:idx val="2"/>
          <c:order val="2"/>
          <c:tx>
            <c:strRef>
              <c:f>'12_14 imports exports sector'!$E$6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sector'!$E$7:$E$9</c:f>
              <c:numCache>
                <c:formatCode>General</c:formatCode>
                <c:ptCount val="3"/>
                <c:pt idx="0">
                  <c:v>0.93869316560000005</c:v>
                </c:pt>
                <c:pt idx="1">
                  <c:v>11.181143050000001</c:v>
                </c:pt>
                <c:pt idx="2">
                  <c:v>10.03799592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2-4571-A89A-DBB92C4675D1}"/>
            </c:ext>
          </c:extLst>
        </c:ser>
        <c:ser>
          <c:idx val="3"/>
          <c:order val="3"/>
          <c:tx>
            <c:strRef>
              <c:f>'12_14 imports exports sector'!$F$6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sector'!$F$7:$F$9</c:f>
              <c:numCache>
                <c:formatCode>General</c:formatCode>
                <c:ptCount val="3"/>
                <c:pt idx="0">
                  <c:v>1.0135745040000002</c:v>
                </c:pt>
                <c:pt idx="1">
                  <c:v>9.8572189579999989</c:v>
                </c:pt>
                <c:pt idx="2">
                  <c:v>9.112119388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2-4571-A89A-DBB92C4675D1}"/>
            </c:ext>
          </c:extLst>
        </c:ser>
        <c:ser>
          <c:idx val="4"/>
          <c:order val="4"/>
          <c:tx>
            <c:strRef>
              <c:f>'12_14 imports exports sector'!$G$6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sector'!$G$7:$G$9</c:f>
              <c:numCache>
                <c:formatCode>General</c:formatCode>
                <c:ptCount val="3"/>
                <c:pt idx="0">
                  <c:v>1.2250780360000002</c:v>
                </c:pt>
                <c:pt idx="1">
                  <c:v>9.4208474339999988</c:v>
                </c:pt>
                <c:pt idx="2">
                  <c:v>11.439655070000001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2-4571-A89A-DBB92C4675D1}"/>
            </c:ext>
          </c:extLst>
        </c:ser>
        <c:ser>
          <c:idx val="5"/>
          <c:order val="5"/>
          <c:tx>
            <c:strRef>
              <c:f>'12_14 imports exports sector'!$H$6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sector'!$H$7:$H$9</c:f>
              <c:numCache>
                <c:formatCode>General</c:formatCode>
                <c:ptCount val="3"/>
                <c:pt idx="0">
                  <c:v>1.1670442330000002</c:v>
                </c:pt>
                <c:pt idx="1">
                  <c:v>7.7323819380000005</c:v>
                </c:pt>
                <c:pt idx="2">
                  <c:v>11.04615006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92-4571-A89A-DBB92C4675D1}"/>
            </c:ext>
          </c:extLst>
        </c:ser>
        <c:ser>
          <c:idx val="6"/>
          <c:order val="6"/>
          <c:tx>
            <c:strRef>
              <c:f>'12_14 imports exports sector'!$I$6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sector'!$I$7:$I$9</c:f>
              <c:numCache>
                <c:formatCode>General</c:formatCode>
                <c:ptCount val="3"/>
                <c:pt idx="0">
                  <c:v>1.099758276</c:v>
                </c:pt>
                <c:pt idx="1">
                  <c:v>6.1107384069999995</c:v>
                </c:pt>
                <c:pt idx="2">
                  <c:v>9.1358345389999993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2-4571-A89A-DBB92C4675D1}"/>
            </c:ext>
          </c:extLst>
        </c:ser>
        <c:ser>
          <c:idx val="7"/>
          <c:order val="7"/>
          <c:tx>
            <c:strRef>
              <c:f>'12_14 imports exports sector'!$J$6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sector'!$J$7:$J$9</c:f>
              <c:numCache>
                <c:formatCode>General</c:formatCode>
                <c:ptCount val="3"/>
                <c:pt idx="0">
                  <c:v>1.344445589</c:v>
                </c:pt>
                <c:pt idx="1">
                  <c:v>8.5177015360000006</c:v>
                </c:pt>
                <c:pt idx="2">
                  <c:v>10.49031111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92-4571-A89A-DBB92C4675D1}"/>
            </c:ext>
          </c:extLst>
        </c:ser>
        <c:ser>
          <c:idx val="8"/>
          <c:order val="8"/>
          <c:tx>
            <c:strRef>
              <c:f>'12_14 imports exports sector'!$K$6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'12_14 imports exports sector'!$B$7:$B$9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sector'!$K$7:$K$9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BE92-4571-A89A-DBB92C46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646336"/>
        <c:axId val="191660416"/>
      </c:barChart>
      <c:catAx>
        <c:axId val="19164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660416"/>
        <c:crosses val="autoZero"/>
        <c:auto val="1"/>
        <c:lblAlgn val="ctr"/>
        <c:lblOffset val="100"/>
        <c:noMultiLvlLbl val="0"/>
      </c:catAx>
      <c:valAx>
        <c:axId val="1916604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/>
                  <a:t>Billions of U.S. dollars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64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Imports in billions of constant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'12_14 imports exports sector'!$C$11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sector'!$C$12:$C$14</c:f>
              <c:numCache>
                <c:formatCode>General</c:formatCode>
                <c:ptCount val="3"/>
                <c:pt idx="0">
                  <c:v>2.4459434379999996</c:v>
                </c:pt>
                <c:pt idx="1">
                  <c:v>20.188424869999999</c:v>
                </c:pt>
                <c:pt idx="2">
                  <c:v>71.255950949999999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AF3-AAE5-9085B7BC111A}"/>
            </c:ext>
          </c:extLst>
        </c:ser>
        <c:ser>
          <c:idx val="1"/>
          <c:order val="1"/>
          <c:tx>
            <c:strRef>
              <c:f>'12_14 imports exports sector'!$D$11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sector'!$D$12:$D$14</c:f>
              <c:numCache>
                <c:formatCode>General</c:formatCode>
                <c:ptCount val="3"/>
                <c:pt idx="0">
                  <c:v>3.1298292280000002</c:v>
                </c:pt>
                <c:pt idx="1">
                  <c:v>25.037425119999998</c:v>
                </c:pt>
                <c:pt idx="2">
                  <c:v>86.686955499999996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AF3-AAE5-9085B7BC111A}"/>
            </c:ext>
          </c:extLst>
        </c:ser>
        <c:ser>
          <c:idx val="2"/>
          <c:order val="2"/>
          <c:tx>
            <c:strRef>
              <c:f>'12_14 imports exports sector'!$E$11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sector'!$E$12:$E$14</c:f>
              <c:numCache>
                <c:formatCode>General</c:formatCode>
                <c:ptCount val="3"/>
                <c:pt idx="0">
                  <c:v>4.495243383</c:v>
                </c:pt>
                <c:pt idx="1">
                  <c:v>37.995033169999999</c:v>
                </c:pt>
                <c:pt idx="2">
                  <c:v>107.05178359999999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AF3-AAE5-9085B7BC111A}"/>
            </c:ext>
          </c:extLst>
        </c:ser>
        <c:ser>
          <c:idx val="3"/>
          <c:order val="3"/>
          <c:tx>
            <c:strRef>
              <c:f>'12_14 imports exports sector'!$F$11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sector'!$F$12:$F$14</c:f>
              <c:numCache>
                <c:formatCode>General</c:formatCode>
                <c:ptCount val="3"/>
                <c:pt idx="0">
                  <c:v>4.8232527090000001</c:v>
                </c:pt>
                <c:pt idx="1">
                  <c:v>43.98049005</c:v>
                </c:pt>
                <c:pt idx="2">
                  <c:v>128.17363610000001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E-4AF3-AAE5-9085B7BC111A}"/>
            </c:ext>
          </c:extLst>
        </c:ser>
        <c:ser>
          <c:idx val="4"/>
          <c:order val="4"/>
          <c:tx>
            <c:strRef>
              <c:f>'12_14 imports exports sector'!$G$11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sector'!$G$12:$G$14</c:f>
              <c:numCache>
                <c:formatCode>General</c:formatCode>
                <c:ptCount val="3"/>
                <c:pt idx="0">
                  <c:v>6.461487816</c:v>
                </c:pt>
                <c:pt idx="1">
                  <c:v>61.02176</c:v>
                </c:pt>
                <c:pt idx="2">
                  <c:v>159.41277789999998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E-4AF3-AAE5-9085B7BC111A}"/>
            </c:ext>
          </c:extLst>
        </c:ser>
        <c:ser>
          <c:idx val="5"/>
          <c:order val="5"/>
          <c:tx>
            <c:strRef>
              <c:f>'12_14 imports exports sector'!$H$11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sector'!$H$12:$H$14</c:f>
              <c:numCache>
                <c:formatCode>General</c:formatCode>
                <c:ptCount val="3"/>
                <c:pt idx="0">
                  <c:v>7.9698493269999995</c:v>
                </c:pt>
                <c:pt idx="1">
                  <c:v>45.305126700000002</c:v>
                </c:pt>
                <c:pt idx="2">
                  <c:v>182.47683029999999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BE-4AF3-AAE5-9085B7BC111A}"/>
            </c:ext>
          </c:extLst>
        </c:ser>
        <c:ser>
          <c:idx val="6"/>
          <c:order val="6"/>
          <c:tx>
            <c:strRef>
              <c:f>'12_14 imports exports sector'!$I$11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sector'!$I$12:$I$14</c:f>
              <c:numCache>
                <c:formatCode>General</c:formatCode>
                <c:ptCount val="3"/>
                <c:pt idx="0">
                  <c:v>11.89468834</c:v>
                </c:pt>
                <c:pt idx="1">
                  <c:v>34.232086699999996</c:v>
                </c:pt>
                <c:pt idx="2">
                  <c:v>211.52193690000001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E-4AF3-AAE5-9085B7BC111A}"/>
            </c:ext>
          </c:extLst>
        </c:ser>
        <c:ser>
          <c:idx val="7"/>
          <c:order val="7"/>
          <c:tx>
            <c:strRef>
              <c:f>'12_14 imports exports sector'!$J$11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sector'!$J$12:$J$14</c:f>
              <c:numCache>
                <c:formatCode>General</c:formatCode>
                <c:ptCount val="3"/>
                <c:pt idx="0">
                  <c:v>11.167299999999999</c:v>
                </c:pt>
                <c:pt idx="1">
                  <c:v>45.732599999999998</c:v>
                </c:pt>
                <c:pt idx="2">
                  <c:v>206.81289999999998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BE-4AF3-AAE5-9085B7BC111A}"/>
            </c:ext>
          </c:extLst>
        </c:ser>
        <c:ser>
          <c:idx val="8"/>
          <c:order val="8"/>
          <c:tx>
            <c:strRef>
              <c:f>'12_14 imports exports sector'!$K$11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'12_14 imports exports sector'!$B$12:$B$14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sector'!$K$12:$K$14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33BE-4AF3-AAE5-9085B7BC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388288"/>
        <c:axId val="191402368"/>
      </c:barChart>
      <c:catAx>
        <c:axId val="1913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402368"/>
        <c:crosses val="autoZero"/>
        <c:auto val="1"/>
        <c:lblAlgn val="ctr"/>
        <c:lblOffset val="100"/>
        <c:noMultiLvlLbl val="0"/>
      </c:catAx>
      <c:valAx>
        <c:axId val="1914023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 of constant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388288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Imports in billions of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'12_14 imports exports sector'!$C$15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sector'!$C$16:$C$18</c:f>
              <c:numCache>
                <c:formatCode>General</c:formatCode>
                <c:ptCount val="3"/>
                <c:pt idx="0">
                  <c:v>0.47553398929999996</c:v>
                </c:pt>
                <c:pt idx="1">
                  <c:v>3.9160434489999996</c:v>
                </c:pt>
                <c:pt idx="2">
                  <c:v>13.846584610000001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E-48C5-88A3-30CAAC73ED34}"/>
            </c:ext>
          </c:extLst>
        </c:ser>
        <c:ser>
          <c:idx val="1"/>
          <c:order val="1"/>
          <c:tx>
            <c:strRef>
              <c:f>'12_14 imports exports sector'!$D$15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sector'!$D$16:$D$18</c:f>
              <c:numCache>
                <c:formatCode>General</c:formatCode>
                <c:ptCount val="3"/>
                <c:pt idx="0">
                  <c:v>0.62894148579999998</c:v>
                </c:pt>
                <c:pt idx="1">
                  <c:v>5.0175871779999994</c:v>
                </c:pt>
                <c:pt idx="2">
                  <c:v>17.443478349999999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8C5-88A3-30CAAC73ED34}"/>
            </c:ext>
          </c:extLst>
        </c:ser>
        <c:ser>
          <c:idx val="2"/>
          <c:order val="2"/>
          <c:tx>
            <c:strRef>
              <c:f>'12_14 imports exports sector'!$E$15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sector'!$E$16:$E$18</c:f>
              <c:numCache>
                <c:formatCode>General</c:formatCode>
                <c:ptCount val="3"/>
                <c:pt idx="0">
                  <c:v>0.76787097600000009</c:v>
                </c:pt>
                <c:pt idx="1">
                  <c:v>6.5079971560000001</c:v>
                </c:pt>
                <c:pt idx="2">
                  <c:v>18.270020820000003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7E-48C5-88A3-30CAAC73ED34}"/>
            </c:ext>
          </c:extLst>
        </c:ser>
        <c:ser>
          <c:idx val="3"/>
          <c:order val="3"/>
          <c:tx>
            <c:strRef>
              <c:f>'12_14 imports exports sector'!$F$15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4F81BD">
                <a:lumMod val="50000"/>
              </a:srgbClr>
            </a:solidFill>
          </c:spPr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sector'!$F$16:$F$18</c:f>
              <c:numCache>
                <c:formatCode>General</c:formatCode>
                <c:ptCount val="3"/>
                <c:pt idx="0">
                  <c:v>0.67410791129999992</c:v>
                </c:pt>
                <c:pt idx="1">
                  <c:v>6.160537079</c:v>
                </c:pt>
                <c:pt idx="2">
                  <c:v>17.940424500000002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8C5-88A3-30CAAC73ED34}"/>
            </c:ext>
          </c:extLst>
        </c:ser>
        <c:ser>
          <c:idx val="4"/>
          <c:order val="4"/>
          <c:tx>
            <c:strRef>
              <c:f>'12_14 imports exports sector'!$G$15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sector'!$G$16:$G$18</c:f>
              <c:numCache>
                <c:formatCode>General</c:formatCode>
                <c:ptCount val="3"/>
                <c:pt idx="0">
                  <c:v>0.70377853170000004</c:v>
                </c:pt>
                <c:pt idx="1">
                  <c:v>6.6442942890000003</c:v>
                </c:pt>
                <c:pt idx="2">
                  <c:v>17.341503769999999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7E-48C5-88A3-30CAAC73ED34}"/>
            </c:ext>
          </c:extLst>
        </c:ser>
        <c:ser>
          <c:idx val="5"/>
          <c:order val="5"/>
          <c:tx>
            <c:strRef>
              <c:f>'12_14 imports exports sector'!$H$15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sector'!$H$16:$H$18</c:f>
              <c:numCache>
                <c:formatCode>General</c:formatCode>
                <c:ptCount val="3"/>
                <c:pt idx="0">
                  <c:v>0.77103840430000004</c:v>
                </c:pt>
                <c:pt idx="1">
                  <c:v>4.3830356359999998</c:v>
                </c:pt>
                <c:pt idx="2">
                  <c:v>17.639936339999998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7E-48C5-88A3-30CAAC73ED34}"/>
            </c:ext>
          </c:extLst>
        </c:ser>
        <c:ser>
          <c:idx val="6"/>
          <c:order val="6"/>
          <c:tx>
            <c:strRef>
              <c:f>'12_14 imports exports sector'!$I$15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sector'!$I$16:$I$18</c:f>
              <c:numCache>
                <c:formatCode>General</c:formatCode>
                <c:ptCount val="3"/>
                <c:pt idx="0">
                  <c:v>0.80284696389999999</c:v>
                </c:pt>
                <c:pt idx="1">
                  <c:v>2.3055791009999997</c:v>
                </c:pt>
                <c:pt idx="2">
                  <c:v>14.22536376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7E-48C5-88A3-30CAAC73ED34}"/>
            </c:ext>
          </c:extLst>
        </c:ser>
        <c:ser>
          <c:idx val="7"/>
          <c:order val="7"/>
          <c:tx>
            <c:strRef>
              <c:f>'12_14 imports exports sector'!$J$15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sector'!$J$16:$J$18</c:f>
              <c:numCache>
                <c:formatCode>General</c:formatCode>
                <c:ptCount val="3"/>
                <c:pt idx="0">
                  <c:v>0.84381580889999996</c:v>
                </c:pt>
                <c:pt idx="1">
                  <c:v>3.458200653</c:v>
                </c:pt>
                <c:pt idx="2">
                  <c:v>15.63067504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7E-48C5-88A3-30CAAC73ED34}"/>
            </c:ext>
          </c:extLst>
        </c:ser>
        <c:ser>
          <c:idx val="8"/>
          <c:order val="8"/>
          <c:tx>
            <c:strRef>
              <c:f>'12_14 imports exports sector'!$K$15</c:f>
              <c:strCache>
                <c:ptCount val="1"/>
                <c:pt idx="0">
                  <c:v>10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'12_14 imports exports sector'!$B$16:$B$18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'12_14 imports exports sector'!$K$16:$K$18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7E-48C5-88A3-30CAAC73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454208"/>
        <c:axId val="191460096"/>
      </c:barChart>
      <c:catAx>
        <c:axId val="1914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460096"/>
        <c:crosses val="autoZero"/>
        <c:auto val="1"/>
        <c:lblAlgn val="ctr"/>
        <c:lblOffset val="100"/>
        <c:noMultiLvlLbl val="0"/>
      </c:catAx>
      <c:valAx>
        <c:axId val="19146009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</a:t>
                </a:r>
                <a:r>
                  <a:rPr lang="en-ZA" baseline="0"/>
                  <a:t> of U.S. dollars</a:t>
                </a:r>
                <a:endParaRPr lang="en-Z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454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Exchange rate and metals'!$B$4</c:f>
              <c:strCache>
                <c:ptCount val="1"/>
                <c:pt idx="0">
                  <c:v>metals and coal price index (a)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'13. Exchange rate and metals'!$A$5:$A$90</c:f>
              <c:numCache>
                <c:formatCode>General</c:formatCode>
                <c:ptCount val="86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  <c:pt idx="72">
                  <c:v>2016</c:v>
                </c:pt>
                <c:pt idx="84">
                  <c:v>2016</c:v>
                </c:pt>
              </c:numCache>
            </c:numRef>
          </c:cat>
          <c:val>
            <c:numRef>
              <c:f>'13. Exchange rate and metals'!$B$5:$B$90</c:f>
              <c:numCache>
                <c:formatCode>General</c:formatCode>
                <c:ptCount val="86"/>
                <c:pt idx="0">
                  <c:v>100</c:v>
                </c:pt>
                <c:pt idx="1">
                  <c:v>90.256335171197804</c:v>
                </c:pt>
                <c:pt idx="2">
                  <c:v>106.98163862563629</c:v>
                </c:pt>
                <c:pt idx="3">
                  <c:v>128.44350611090925</c:v>
                </c:pt>
                <c:pt idx="4">
                  <c:v>114.7643225368997</c:v>
                </c:pt>
                <c:pt idx="5">
                  <c:v>114.63488507271077</c:v>
                </c:pt>
                <c:pt idx="6">
                  <c:v>109.60954242428971</c:v>
                </c:pt>
                <c:pt idx="7">
                  <c:v>89.983128303541193</c:v>
                </c:pt>
                <c:pt idx="8">
                  <c:v>114.36852771933779</c:v>
                </c:pt>
                <c:pt idx="9">
                  <c:v>114.51782350691198</c:v>
                </c:pt>
                <c:pt idx="10">
                  <c:v>124.34305809805255</c:v>
                </c:pt>
                <c:pt idx="11">
                  <c:v>145.07615838972006</c:v>
                </c:pt>
                <c:pt idx="12">
                  <c:v>146.01716053506323</c:v>
                </c:pt>
                <c:pt idx="13">
                  <c:v>146.30017962307483</c:v>
                </c:pt>
                <c:pt idx="14">
                  <c:v>137.38911361845567</c:v>
                </c:pt>
                <c:pt idx="15">
                  <c:v>153.55482401746946</c:v>
                </c:pt>
                <c:pt idx="16">
                  <c:v>157.40096893683486</c:v>
                </c:pt>
                <c:pt idx="17">
                  <c:v>153.37125012473834</c:v>
                </c:pt>
                <c:pt idx="18">
                  <c:v>147.27442843741457</c:v>
                </c:pt>
                <c:pt idx="19">
                  <c:v>140.12990349415304</c:v>
                </c:pt>
                <c:pt idx="20">
                  <c:v>146.2248724960134</c:v>
                </c:pt>
                <c:pt idx="21">
                  <c:v>136.07044616146547</c:v>
                </c:pt>
                <c:pt idx="22">
                  <c:v>123.48743204034334</c:v>
                </c:pt>
                <c:pt idx="23">
                  <c:v>122.38940865386503</c:v>
                </c:pt>
                <c:pt idx="24">
                  <c:v>130.1731880486</c:v>
                </c:pt>
                <c:pt idx="25">
                  <c:v>122.51826071336932</c:v>
                </c:pt>
                <c:pt idx="26">
                  <c:v>137.81165036592176</c:v>
                </c:pt>
                <c:pt idx="27">
                  <c:v>144.7173093234309</c:v>
                </c:pt>
                <c:pt idx="28">
                  <c:v>132.11215962172784</c:v>
                </c:pt>
                <c:pt idx="29">
                  <c:v>119.06828863892795</c:v>
                </c:pt>
                <c:pt idx="30">
                  <c:v>121.44491765631686</c:v>
                </c:pt>
                <c:pt idx="31">
                  <c:v>99.54033414029459</c:v>
                </c:pt>
                <c:pt idx="32">
                  <c:v>107.27129168452608</c:v>
                </c:pt>
                <c:pt idx="33">
                  <c:v>113.04836070741395</c:v>
                </c:pt>
                <c:pt idx="34">
                  <c:v>113.22366479222123</c:v>
                </c:pt>
                <c:pt idx="35">
                  <c:v>117.88782684776425</c:v>
                </c:pt>
                <c:pt idx="36">
                  <c:v>148.07111020196967</c:v>
                </c:pt>
                <c:pt idx="37">
                  <c:v>143.62651568096712</c:v>
                </c:pt>
                <c:pt idx="38">
                  <c:v>128.08814483934182</c:v>
                </c:pt>
                <c:pt idx="39">
                  <c:v>136.03149200256232</c:v>
                </c:pt>
                <c:pt idx="40">
                  <c:v>125.33421661832129</c:v>
                </c:pt>
                <c:pt idx="41">
                  <c:v>106.56472160696053</c:v>
                </c:pt>
                <c:pt idx="42">
                  <c:v>119.23309190915563</c:v>
                </c:pt>
                <c:pt idx="43">
                  <c:v>107.01331617859364</c:v>
                </c:pt>
                <c:pt idx="44">
                  <c:v>122.39162473445211</c:v>
                </c:pt>
                <c:pt idx="45">
                  <c:v>116.61391366618457</c:v>
                </c:pt>
                <c:pt idx="46">
                  <c:v>128.67456429365126</c:v>
                </c:pt>
                <c:pt idx="47">
                  <c:v>122.17760754146374</c:v>
                </c:pt>
                <c:pt idx="48">
                  <c:v>122.2318438623214</c:v>
                </c:pt>
                <c:pt idx="49">
                  <c:v>114.22882928643901</c:v>
                </c:pt>
                <c:pt idx="50">
                  <c:v>110.50319769235801</c:v>
                </c:pt>
                <c:pt idx="51">
                  <c:v>115.04343436983211</c:v>
                </c:pt>
                <c:pt idx="52">
                  <c:v>108.82412065354971</c:v>
                </c:pt>
                <c:pt idx="53">
                  <c:v>99.261098734923962</c:v>
                </c:pt>
                <c:pt idx="54">
                  <c:v>100.89220060930226</c:v>
                </c:pt>
                <c:pt idx="55">
                  <c:v>87.373295145545299</c:v>
                </c:pt>
                <c:pt idx="56">
                  <c:v>87.700434438635043</c:v>
                </c:pt>
                <c:pt idx="57">
                  <c:v>82.547733345848485</c:v>
                </c:pt>
                <c:pt idx="58">
                  <c:v>78.162527442337648</c:v>
                </c:pt>
                <c:pt idx="59">
                  <c:v>78.379613254668328</c:v>
                </c:pt>
                <c:pt idx="60">
                  <c:v>75.992952903548087</c:v>
                </c:pt>
                <c:pt idx="61">
                  <c:v>75.458442161191314</c:v>
                </c:pt>
                <c:pt idx="62">
                  <c:v>68.917750140147191</c:v>
                </c:pt>
                <c:pt idx="63">
                  <c:v>66.1001943579206</c:v>
                </c:pt>
                <c:pt idx="64">
                  <c:v>69.156046668649182</c:v>
                </c:pt>
                <c:pt idx="65">
                  <c:v>69.804797494041978</c:v>
                </c:pt>
                <c:pt idx="66">
                  <c:v>63.071029718340256</c:v>
                </c:pt>
                <c:pt idx="67">
                  <c:v>60.700890195440536</c:v>
                </c:pt>
                <c:pt idx="68">
                  <c:v>62.010609768937755</c:v>
                </c:pt>
                <c:pt idx="69">
                  <c:v>61.970390870206145</c:v>
                </c:pt>
                <c:pt idx="70">
                  <c:v>55.432713769203232</c:v>
                </c:pt>
                <c:pt idx="71">
                  <c:v>53.582687689062183</c:v>
                </c:pt>
                <c:pt idx="72">
                  <c:v>51.35020359623794</c:v>
                </c:pt>
                <c:pt idx="73">
                  <c:v>57.781758613290876</c:v>
                </c:pt>
                <c:pt idx="74">
                  <c:v>65.706412592598937</c:v>
                </c:pt>
                <c:pt idx="75">
                  <c:v>64.232611657587455</c:v>
                </c:pt>
                <c:pt idx="76">
                  <c:v>64.833462786191731</c:v>
                </c:pt>
                <c:pt idx="77">
                  <c:v>61.488908472519142</c:v>
                </c:pt>
                <c:pt idx="78">
                  <c:v>70.599816074402142</c:v>
                </c:pt>
                <c:pt idx="79">
                  <c:v>72.005137012753423</c:v>
                </c:pt>
                <c:pt idx="80">
                  <c:v>65.808685010850724</c:v>
                </c:pt>
                <c:pt idx="81">
                  <c:v>72.153853914198535</c:v>
                </c:pt>
                <c:pt idx="82">
                  <c:v>78.112393860857793</c:v>
                </c:pt>
                <c:pt idx="83">
                  <c:v>78.916078043845388</c:v>
                </c:pt>
                <c:pt idx="84">
                  <c:v>79.151778755578732</c:v>
                </c:pt>
                <c:pt idx="85">
                  <c:v>80.917059763018145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01-4F77-8EF6-F2AF79040B82}"/>
            </c:ext>
          </c:extLst>
        </c:ser>
        <c:ser>
          <c:idx val="1"/>
          <c:order val="1"/>
          <c:tx>
            <c:strRef>
              <c:f>'13. Exchange rate and metals'!$C$4</c:f>
              <c:strCache>
                <c:ptCount val="1"/>
                <c:pt idx="0">
                  <c:v>dollars per rand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'13. Exchange rate and metals'!$A$5:$A$90</c:f>
              <c:numCache>
                <c:formatCode>General</c:formatCode>
                <c:ptCount val="86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  <c:pt idx="72">
                  <c:v>2016</c:v>
                </c:pt>
                <c:pt idx="84">
                  <c:v>2016</c:v>
                </c:pt>
              </c:numCache>
            </c:numRef>
          </c:cat>
          <c:val>
            <c:numRef>
              <c:f>'13. Exchange rate and metals'!$C$5:$C$90</c:f>
              <c:numCache>
                <c:formatCode>General</c:formatCode>
                <c:ptCount val="86"/>
                <c:pt idx="0">
                  <c:v>100</c:v>
                </c:pt>
                <c:pt idx="1">
                  <c:v>97.278494230668827</c:v>
                </c:pt>
                <c:pt idx="2">
                  <c:v>100.36225053192919</c:v>
                </c:pt>
                <c:pt idx="3">
                  <c:v>101.48841136258409</c:v>
                </c:pt>
                <c:pt idx="4">
                  <c:v>97.63532987475763</c:v>
                </c:pt>
                <c:pt idx="5">
                  <c:v>97.455311024806122</c:v>
                </c:pt>
                <c:pt idx="6">
                  <c:v>98.753113902581234</c:v>
                </c:pt>
                <c:pt idx="7">
                  <c:v>102.12955476683156</c:v>
                </c:pt>
                <c:pt idx="8">
                  <c:v>104.39563518189077</c:v>
                </c:pt>
                <c:pt idx="9">
                  <c:v>107.73378435028984</c:v>
                </c:pt>
                <c:pt idx="10">
                  <c:v>106.89472174411931</c:v>
                </c:pt>
                <c:pt idx="11">
                  <c:v>109.12671684188948</c:v>
                </c:pt>
                <c:pt idx="12">
                  <c:v>107.97728227640862</c:v>
                </c:pt>
                <c:pt idx="13">
                  <c:v>103.63783009553475</c:v>
                </c:pt>
                <c:pt idx="14">
                  <c:v>107.87569116753033</c:v>
                </c:pt>
                <c:pt idx="15">
                  <c:v>110.6990077832571</c:v>
                </c:pt>
                <c:pt idx="16">
                  <c:v>108.62410727299228</c:v>
                </c:pt>
                <c:pt idx="17">
                  <c:v>109.80036832412523</c:v>
                </c:pt>
                <c:pt idx="18">
                  <c:v>109.70985264459527</c:v>
                </c:pt>
                <c:pt idx="19">
                  <c:v>105.56531346497069</c:v>
                </c:pt>
                <c:pt idx="20">
                  <c:v>99.086606216927706</c:v>
                </c:pt>
                <c:pt idx="21">
                  <c:v>93.744654088050311</c:v>
                </c:pt>
                <c:pt idx="22">
                  <c:v>91.384743663629777</c:v>
                </c:pt>
                <c:pt idx="23">
                  <c:v>91.1701021469203</c:v>
                </c:pt>
                <c:pt idx="24">
                  <c:v>93.03547799166104</c:v>
                </c:pt>
                <c:pt idx="25">
                  <c:v>97.354739262200866</c:v>
                </c:pt>
                <c:pt idx="26">
                  <c:v>98.064422747967058</c:v>
                </c:pt>
                <c:pt idx="27">
                  <c:v>95.21175343340785</c:v>
                </c:pt>
                <c:pt idx="28">
                  <c:v>91.417251361562236</c:v>
                </c:pt>
                <c:pt idx="29">
                  <c:v>88.762773635692341</c:v>
                </c:pt>
                <c:pt idx="30">
                  <c:v>90.373002206970156</c:v>
                </c:pt>
                <c:pt idx="31">
                  <c:v>90.06066318638824</c:v>
                </c:pt>
                <c:pt idx="32">
                  <c:v>90.025850405875531</c:v>
                </c:pt>
                <c:pt idx="33">
                  <c:v>86.214196474017839</c:v>
                </c:pt>
                <c:pt idx="34">
                  <c:v>84.743700536705163</c:v>
                </c:pt>
                <c:pt idx="35">
                  <c:v>86.273079817097866</c:v>
                </c:pt>
                <c:pt idx="36">
                  <c:v>84.827617605882281</c:v>
                </c:pt>
                <c:pt idx="37">
                  <c:v>83.901291274049555</c:v>
                </c:pt>
                <c:pt idx="38">
                  <c:v>81.230993928956806</c:v>
                </c:pt>
                <c:pt idx="39">
                  <c:v>81.785459533607678</c:v>
                </c:pt>
                <c:pt idx="40">
                  <c:v>79.656904660111167</c:v>
                </c:pt>
                <c:pt idx="41">
                  <c:v>74.298902369724928</c:v>
                </c:pt>
                <c:pt idx="42">
                  <c:v>75.203075650094348</c:v>
                </c:pt>
                <c:pt idx="43">
                  <c:v>73.916450121992355</c:v>
                </c:pt>
                <c:pt idx="44">
                  <c:v>74.65391164980467</c:v>
                </c:pt>
                <c:pt idx="45">
                  <c:v>75.149235671358838</c:v>
                </c:pt>
                <c:pt idx="46">
                  <c:v>73.065686274509815</c:v>
                </c:pt>
                <c:pt idx="47">
                  <c:v>71.885218230045808</c:v>
                </c:pt>
                <c:pt idx="48">
                  <c:v>68.548223910524086</c:v>
                </c:pt>
                <c:pt idx="49">
                  <c:v>67.845568421819252</c:v>
                </c:pt>
                <c:pt idx="50">
                  <c:v>69.348085011352211</c:v>
                </c:pt>
                <c:pt idx="51">
                  <c:v>70.66380953283965</c:v>
                </c:pt>
                <c:pt idx="52">
                  <c:v>71.675049769665037</c:v>
                </c:pt>
                <c:pt idx="53">
                  <c:v>69.809288296895787</c:v>
                </c:pt>
                <c:pt idx="54">
                  <c:v>69.894399219717158</c:v>
                </c:pt>
                <c:pt idx="55">
                  <c:v>69.872119405223984</c:v>
                </c:pt>
                <c:pt idx="56">
                  <c:v>68.04254542134575</c:v>
                </c:pt>
                <c:pt idx="57">
                  <c:v>67.344080386026405</c:v>
                </c:pt>
                <c:pt idx="58">
                  <c:v>67.149910799560303</c:v>
                </c:pt>
                <c:pt idx="59">
                  <c:v>65.024909914233106</c:v>
                </c:pt>
                <c:pt idx="60">
                  <c:v>64.437393003510351</c:v>
                </c:pt>
                <c:pt idx="61">
                  <c:v>64.381171226427327</c:v>
                </c:pt>
                <c:pt idx="62">
                  <c:v>61.77431119657836</c:v>
                </c:pt>
                <c:pt idx="63">
                  <c:v>62.048438527695218</c:v>
                </c:pt>
                <c:pt idx="64">
                  <c:v>62.266168717781611</c:v>
                </c:pt>
                <c:pt idx="65">
                  <c:v>60.583176172205235</c:v>
                </c:pt>
                <c:pt idx="66">
                  <c:v>59.85383287154157</c:v>
                </c:pt>
                <c:pt idx="67">
                  <c:v>57.720070013476032</c:v>
                </c:pt>
                <c:pt idx="68">
                  <c:v>54.769866174773831</c:v>
                </c:pt>
                <c:pt idx="69">
                  <c:v>55.204367342706043</c:v>
                </c:pt>
                <c:pt idx="70">
                  <c:v>52.769202447037515</c:v>
                </c:pt>
                <c:pt idx="71">
                  <c:v>49.930992898298278</c:v>
                </c:pt>
                <c:pt idx="72">
                  <c:v>45.49850123015122</c:v>
                </c:pt>
                <c:pt idx="73">
                  <c:v>47.260517204205605</c:v>
                </c:pt>
                <c:pt idx="74">
                  <c:v>48.323866583670501</c:v>
                </c:pt>
                <c:pt idx="75">
                  <c:v>50.933557496480361</c:v>
                </c:pt>
                <c:pt idx="76">
                  <c:v>48.531872912094705</c:v>
                </c:pt>
                <c:pt idx="77">
                  <c:v>49.498552110730316</c:v>
                </c:pt>
                <c:pt idx="78">
                  <c:v>51.671612402240839</c:v>
                </c:pt>
                <c:pt idx="79">
                  <c:v>54.261043036352639</c:v>
                </c:pt>
                <c:pt idx="80">
                  <c:v>53.0932535442046</c:v>
                </c:pt>
                <c:pt idx="81">
                  <c:v>53.449277441101593</c:v>
                </c:pt>
                <c:pt idx="82">
                  <c:v>53.563753710371785</c:v>
                </c:pt>
                <c:pt idx="83">
                  <c:v>53.864166925651027</c:v>
                </c:pt>
                <c:pt idx="84">
                  <c:v>54.949162789668883</c:v>
                </c:pt>
                <c:pt idx="85">
                  <c:v>56.479102724413636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01-4F77-8EF6-F2AF79040B82}"/>
            </c:ext>
          </c:extLst>
        </c:ser>
        <c:ser>
          <c:idx val="2"/>
          <c:order val="2"/>
          <c:tx>
            <c:strRef>
              <c:f>'13. Exchange rate and metals'!$D$4</c:f>
              <c:strCache>
                <c:ptCount val="1"/>
                <c:pt idx="0">
                  <c:v>nominal trade weighted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3"/>
          </c:marker>
          <c:cat>
            <c:numRef>
              <c:f>'13. Exchange rate and metals'!$A$5:$A$90</c:f>
              <c:numCache>
                <c:formatCode>General</c:formatCode>
                <c:ptCount val="86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  <c:pt idx="72">
                  <c:v>2016</c:v>
                </c:pt>
                <c:pt idx="84">
                  <c:v>2016</c:v>
                </c:pt>
              </c:numCache>
            </c:numRef>
          </c:cat>
          <c:val>
            <c:numRef>
              <c:f>'13. Exchange rate and metals'!$D$5:$D$90</c:f>
              <c:numCache>
                <c:formatCode>General</c:formatCode>
                <c:ptCount val="86"/>
                <c:pt idx="0">
                  <c:v>100</c:v>
                </c:pt>
                <c:pt idx="1">
                  <c:v>98.749211688038685</c:v>
                </c:pt>
                <c:pt idx="2">
                  <c:v>105.09775068320369</c:v>
                </c:pt>
                <c:pt idx="3">
                  <c:v>105.21336977086398</c:v>
                </c:pt>
                <c:pt idx="4">
                  <c:v>104.72987176792097</c:v>
                </c:pt>
                <c:pt idx="5">
                  <c:v>104.15177632961952</c:v>
                </c:pt>
                <c:pt idx="6">
                  <c:v>105.3079672062224</c:v>
                </c:pt>
                <c:pt idx="7">
                  <c:v>105.91759512297668</c:v>
                </c:pt>
                <c:pt idx="8">
                  <c:v>108.0302711793147</c:v>
                </c:pt>
                <c:pt idx="9">
                  <c:v>106.18036577675005</c:v>
                </c:pt>
                <c:pt idx="10">
                  <c:v>107.2629808702964</c:v>
                </c:pt>
                <c:pt idx="11">
                  <c:v>113.44334664704647</c:v>
                </c:pt>
                <c:pt idx="12">
                  <c:v>104.24637376497795</c:v>
                </c:pt>
                <c:pt idx="13">
                  <c:v>106.19087660290099</c:v>
                </c:pt>
                <c:pt idx="14">
                  <c:v>108.0618036577675</c:v>
                </c:pt>
                <c:pt idx="15">
                  <c:v>108.0618036577675</c:v>
                </c:pt>
                <c:pt idx="16">
                  <c:v>105.07672903090182</c:v>
                </c:pt>
                <c:pt idx="17">
                  <c:v>106.59028799663652</c:v>
                </c:pt>
                <c:pt idx="18">
                  <c:v>106.41160395207064</c:v>
                </c:pt>
                <c:pt idx="19">
                  <c:v>102.50157662392263</c:v>
                </c:pt>
                <c:pt idx="20">
                  <c:v>93.2100063064957</c:v>
                </c:pt>
                <c:pt idx="21">
                  <c:v>93.809123397099015</c:v>
                </c:pt>
                <c:pt idx="22">
                  <c:v>89.709901198234178</c:v>
                </c:pt>
                <c:pt idx="23">
                  <c:v>93.598906874080299</c:v>
                </c:pt>
                <c:pt idx="24">
                  <c:v>95.942821105738901</c:v>
                </c:pt>
                <c:pt idx="25">
                  <c:v>99.432415387849488</c:v>
                </c:pt>
                <c:pt idx="26">
                  <c:v>97.645574942190464</c:v>
                </c:pt>
                <c:pt idx="27">
                  <c:v>97.035947025436187</c:v>
                </c:pt>
                <c:pt idx="28">
                  <c:v>91.391633382383858</c:v>
                </c:pt>
                <c:pt idx="29">
                  <c:v>93.073365566533525</c:v>
                </c:pt>
                <c:pt idx="30">
                  <c:v>94.534370401513556</c:v>
                </c:pt>
                <c:pt idx="31">
                  <c:v>91.423165860836662</c:v>
                </c:pt>
                <c:pt idx="32">
                  <c:v>91.938196342232501</c:v>
                </c:pt>
                <c:pt idx="33">
                  <c:v>87.754887534160176</c:v>
                </c:pt>
                <c:pt idx="34">
                  <c:v>86.420012612991385</c:v>
                </c:pt>
                <c:pt idx="35">
                  <c:v>89.037208324574308</c:v>
                </c:pt>
                <c:pt idx="36">
                  <c:v>83.077569896993907</c:v>
                </c:pt>
                <c:pt idx="37">
                  <c:v>86.283371873029225</c:v>
                </c:pt>
                <c:pt idx="38">
                  <c:v>83.371873029220083</c:v>
                </c:pt>
                <c:pt idx="39">
                  <c:v>85.232289257935676</c:v>
                </c:pt>
                <c:pt idx="40">
                  <c:v>75.719991591339081</c:v>
                </c:pt>
                <c:pt idx="41">
                  <c:v>77.738070212318675</c:v>
                </c:pt>
                <c:pt idx="42">
                  <c:v>78.126970779903289</c:v>
                </c:pt>
                <c:pt idx="43">
                  <c:v>74.879125499264234</c:v>
                </c:pt>
                <c:pt idx="44">
                  <c:v>75.415177632961957</c:v>
                </c:pt>
                <c:pt idx="45">
                  <c:v>75.982762245112468</c:v>
                </c:pt>
                <c:pt idx="46">
                  <c:v>74.795038890056759</c:v>
                </c:pt>
                <c:pt idx="47">
                  <c:v>72.503678789152843</c:v>
                </c:pt>
                <c:pt idx="48">
                  <c:v>68.499054025646416</c:v>
                </c:pt>
                <c:pt idx="49">
                  <c:v>71.126760563380287</c:v>
                </c:pt>
                <c:pt idx="50">
                  <c:v>71.957115829304172</c:v>
                </c:pt>
                <c:pt idx="51">
                  <c:v>72.209375656926639</c:v>
                </c:pt>
                <c:pt idx="52">
                  <c:v>73.260458272020173</c:v>
                </c:pt>
                <c:pt idx="53">
                  <c:v>71.694345175530799</c:v>
                </c:pt>
                <c:pt idx="54">
                  <c:v>71.631280218625193</c:v>
                </c:pt>
                <c:pt idx="55">
                  <c:v>72.70338448602061</c:v>
                </c:pt>
                <c:pt idx="56">
                  <c:v>70.233340340550768</c:v>
                </c:pt>
                <c:pt idx="57">
                  <c:v>73.029220096699603</c:v>
                </c:pt>
                <c:pt idx="58">
                  <c:v>72.808492747529954</c:v>
                </c:pt>
                <c:pt idx="59">
                  <c:v>70.454067689720418</c:v>
                </c:pt>
                <c:pt idx="60">
                  <c:v>72.356527223039734</c:v>
                </c:pt>
                <c:pt idx="61">
                  <c:v>73.071263401303327</c:v>
                </c:pt>
                <c:pt idx="62">
                  <c:v>70.28589447130544</c:v>
                </c:pt>
                <c:pt idx="63">
                  <c:v>71.147782215682156</c:v>
                </c:pt>
                <c:pt idx="64">
                  <c:v>70.086188774437673</c:v>
                </c:pt>
                <c:pt idx="65">
                  <c:v>69.045616985495059</c:v>
                </c:pt>
                <c:pt idx="66">
                  <c:v>67.342863149043509</c:v>
                </c:pt>
                <c:pt idx="67">
                  <c:v>64.578515871347491</c:v>
                </c:pt>
                <c:pt idx="68">
                  <c:v>62.833718730292198</c:v>
                </c:pt>
                <c:pt idx="69">
                  <c:v>62.9808702964053</c:v>
                </c:pt>
                <c:pt idx="70">
                  <c:v>61.645995375236495</c:v>
                </c:pt>
                <c:pt idx="71">
                  <c:v>56.548244692032789</c:v>
                </c:pt>
                <c:pt idx="72">
                  <c:v>55.192348118562116</c:v>
                </c:pt>
                <c:pt idx="73">
                  <c:v>54.877023334034057</c:v>
                </c:pt>
                <c:pt idx="74">
                  <c:v>57.956695396258148</c:v>
                </c:pt>
                <c:pt idx="75">
                  <c:v>60.269077149463953</c:v>
                </c:pt>
                <c:pt idx="76">
                  <c:v>55.265923901618663</c:v>
                </c:pt>
                <c:pt idx="77">
                  <c:v>59.175951229766653</c:v>
                </c:pt>
                <c:pt idx="78">
                  <c:v>61.908766029009875</c:v>
                </c:pt>
                <c:pt idx="79">
                  <c:v>60.584401933992012</c:v>
                </c:pt>
                <c:pt idx="80">
                  <c:v>62.49737229346227</c:v>
                </c:pt>
                <c:pt idx="81">
                  <c:v>64.673113306705915</c:v>
                </c:pt>
                <c:pt idx="82">
                  <c:v>64.820264872818996</c:v>
                </c:pt>
                <c:pt idx="83">
                  <c:v>67.101114147572005</c:v>
                </c:pt>
                <c:pt idx="84">
                  <c:v>66.628126970779903</c:v>
                </c:pt>
                <c:pt idx="85">
                  <c:v>69.245322682362826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C01-4F77-8EF6-F2AF7904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87744"/>
        <c:axId val="191089280"/>
      </c:lineChart>
      <c:catAx>
        <c:axId val="1910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1089280"/>
        <c:crosses val="autoZero"/>
        <c:auto val="1"/>
        <c:lblAlgn val="ctr"/>
        <c:lblOffset val="100"/>
        <c:noMultiLvlLbl val="0"/>
      </c:catAx>
      <c:valAx>
        <c:axId val="191089280"/>
        <c:scaling>
          <c:orientation val="minMax"/>
          <c:max val="160"/>
          <c:min val="4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08774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Return on assets'!$A$5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'15. Return on assets'!$B$4:$E$4</c:f>
              <c:strCache>
                <c:ptCount val="4"/>
                <c:pt idx="0">
                  <c:v>Mining (R24 bn)</c:v>
                </c:pt>
                <c:pt idx="1">
                  <c:v>Manufacturing (R39 bn)</c:v>
                </c:pt>
                <c:pt idx="2">
                  <c:v>Construction (R3,7 bn)</c:v>
                </c:pt>
                <c:pt idx="3">
                  <c:v>Other (R99 bn)</c:v>
                </c:pt>
              </c:strCache>
            </c:strRef>
          </c:cat>
          <c:val>
            <c:numRef>
              <c:f>'15. Return on assets'!$B$5:$E$5</c:f>
              <c:numCache>
                <c:formatCode>0%</c:formatCode>
                <c:ptCount val="4"/>
                <c:pt idx="0">
                  <c:v>7.4870548311343613E-2</c:v>
                </c:pt>
                <c:pt idx="1">
                  <c:v>0.1060877799618348</c:v>
                </c:pt>
                <c:pt idx="2">
                  <c:v>9.2177914110429443E-2</c:v>
                </c:pt>
                <c:pt idx="3">
                  <c:v>5.8162003587058447E-2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9-48B1-9CAF-DB86538C3FE3}"/>
            </c:ext>
          </c:extLst>
        </c:ser>
        <c:ser>
          <c:idx val="1"/>
          <c:order val="1"/>
          <c:tx>
            <c:strRef>
              <c:f>'15. Return on assets'!$A$6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'15. Return on assets'!$B$4:$E$4</c:f>
              <c:strCache>
                <c:ptCount val="4"/>
                <c:pt idx="0">
                  <c:v>Mining (R24 bn)</c:v>
                </c:pt>
                <c:pt idx="1">
                  <c:v>Manufacturing (R39 bn)</c:v>
                </c:pt>
                <c:pt idx="2">
                  <c:v>Construction (R3,7 bn)</c:v>
                </c:pt>
                <c:pt idx="3">
                  <c:v>Other (R99 bn)</c:v>
                </c:pt>
              </c:strCache>
            </c:strRef>
          </c:cat>
          <c:val>
            <c:numRef>
              <c:f>'15. Return on assets'!$B$6:$E$6</c:f>
              <c:numCache>
                <c:formatCode>0%</c:formatCode>
                <c:ptCount val="4"/>
                <c:pt idx="0">
                  <c:v>-2.8037192443958268E-2</c:v>
                </c:pt>
                <c:pt idx="1">
                  <c:v>6.7100390099005744E-2</c:v>
                </c:pt>
                <c:pt idx="2">
                  <c:v>9.5179431022289138E-2</c:v>
                </c:pt>
                <c:pt idx="3">
                  <c:v>6.0592905362389662E-2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9-48B1-9CAF-DB86538C3FE3}"/>
            </c:ext>
          </c:extLst>
        </c:ser>
        <c:ser>
          <c:idx val="2"/>
          <c:order val="2"/>
          <c:tx>
            <c:strRef>
              <c:f>'15. Return on assets'!$A$7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'15. Return on assets'!$B$4:$E$4</c:f>
              <c:strCache>
                <c:ptCount val="4"/>
                <c:pt idx="0">
                  <c:v>Mining (R24 bn)</c:v>
                </c:pt>
                <c:pt idx="1">
                  <c:v>Manufacturing (R39 bn)</c:v>
                </c:pt>
                <c:pt idx="2">
                  <c:v>Construction (R3,7 bn)</c:v>
                </c:pt>
                <c:pt idx="3">
                  <c:v>Other (R99 bn)</c:v>
                </c:pt>
              </c:strCache>
            </c:strRef>
          </c:cat>
          <c:val>
            <c:numRef>
              <c:f>'15. Return on assets'!$B$7:$E$7</c:f>
              <c:numCache>
                <c:formatCode>0%</c:formatCode>
                <c:ptCount val="4"/>
                <c:pt idx="0">
                  <c:v>5.1118449880834055E-2</c:v>
                </c:pt>
                <c:pt idx="1">
                  <c:v>6.9651786035468899E-2</c:v>
                </c:pt>
                <c:pt idx="2">
                  <c:v>0.10116890547941473</c:v>
                </c:pt>
                <c:pt idx="3">
                  <c:v>4.9067234124757469E-2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59-48B1-9CAF-DB86538C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254912"/>
        <c:axId val="191256448"/>
      </c:barChart>
      <c:catAx>
        <c:axId val="1912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256448"/>
        <c:crosses val="autoZero"/>
        <c:auto val="1"/>
        <c:lblAlgn val="ctr"/>
        <c:lblOffset val="100"/>
        <c:noMultiLvlLbl val="0"/>
      </c:catAx>
      <c:valAx>
        <c:axId val="1912564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254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 Annual GDP growth'!$B$4</c:f>
              <c:strCache>
                <c:ptCount val="1"/>
                <c:pt idx="0">
                  <c:v>GDP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'2. Annual GDP growth'!$A$5:$A$97</c:f>
              <c:numCache>
                <c:formatCode>General</c:formatCode>
                <c:ptCount val="93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</c:numCache>
            </c:numRef>
          </c:cat>
          <c:val>
            <c:numRef>
              <c:f>'2. Annual GDP growth'!$B$5:$B$97</c:f>
              <c:numCache>
                <c:formatCode>0.0%</c:formatCode>
                <c:ptCount val="93"/>
                <c:pt idx="0">
                  <c:v>1.95E-2</c:v>
                </c:pt>
                <c:pt idx="1">
                  <c:v>3.8800000000000001E-2</c:v>
                </c:pt>
                <c:pt idx="2">
                  <c:v>3.2500000000000001E-2</c:v>
                </c:pt>
                <c:pt idx="3">
                  <c:v>3.7000000000000005E-2</c:v>
                </c:pt>
                <c:pt idx="4">
                  <c:v>3.9900000000000005E-2</c:v>
                </c:pt>
                <c:pt idx="5">
                  <c:v>1.6200000000000003E-2</c:v>
                </c:pt>
                <c:pt idx="6">
                  <c:v>3.61E-2</c:v>
                </c:pt>
                <c:pt idx="7">
                  <c:v>3.2000000000000001E-2</c:v>
                </c:pt>
                <c:pt idx="8">
                  <c:v>3.9699999999999999E-2</c:v>
                </c:pt>
                <c:pt idx="9">
                  <c:v>5.6100000000000004E-2</c:v>
                </c:pt>
                <c:pt idx="10">
                  <c:v>3.7599999999999995E-2</c:v>
                </c:pt>
                <c:pt idx="11">
                  <c:v>3.8900000000000004E-2</c:v>
                </c:pt>
                <c:pt idx="12">
                  <c:v>3.1600000000000003E-2</c:v>
                </c:pt>
                <c:pt idx="13">
                  <c:v>3.1899999999999998E-2</c:v>
                </c:pt>
                <c:pt idx="14">
                  <c:v>2.35E-2</c:v>
                </c:pt>
                <c:pt idx="15">
                  <c:v>1.7500000000000002E-2</c:v>
                </c:pt>
                <c:pt idx="16">
                  <c:v>9.8999999999999991E-3</c:v>
                </c:pt>
                <c:pt idx="17">
                  <c:v>6.3E-3</c:v>
                </c:pt>
                <c:pt idx="18">
                  <c:v>2.5000000000000001E-3</c:v>
                </c:pt>
                <c:pt idx="19">
                  <c:v>1.5E-3</c:v>
                </c:pt>
                <c:pt idx="20">
                  <c:v>1.09E-2</c:v>
                </c:pt>
                <c:pt idx="21">
                  <c:v>1.9099999999999999E-2</c:v>
                </c:pt>
                <c:pt idx="22">
                  <c:v>2.8199999999999999E-2</c:v>
                </c:pt>
                <c:pt idx="23">
                  <c:v>3.7200000000000004E-2</c:v>
                </c:pt>
                <c:pt idx="24">
                  <c:v>3.6000000000000004E-2</c:v>
                </c:pt>
                <c:pt idx="25">
                  <c:v>3.4200000000000001E-2</c:v>
                </c:pt>
                <c:pt idx="26">
                  <c:v>5.2499999999999998E-2</c:v>
                </c:pt>
                <c:pt idx="27">
                  <c:v>4.4800000000000006E-2</c:v>
                </c:pt>
                <c:pt idx="28">
                  <c:v>3.73E-2</c:v>
                </c:pt>
                <c:pt idx="29">
                  <c:v>3.6900000000000002E-2</c:v>
                </c:pt>
                <c:pt idx="30">
                  <c:v>1.5100000000000001E-2</c:v>
                </c:pt>
                <c:pt idx="31">
                  <c:v>1.9799999999999998E-2</c:v>
                </c:pt>
                <c:pt idx="32">
                  <c:v>3.5400000000000001E-2</c:v>
                </c:pt>
                <c:pt idx="33">
                  <c:v>3.78E-2</c:v>
                </c:pt>
                <c:pt idx="34">
                  <c:v>3.56E-2</c:v>
                </c:pt>
                <c:pt idx="35">
                  <c:v>3.9199999999999999E-2</c:v>
                </c:pt>
                <c:pt idx="36">
                  <c:v>3.2099999999999997E-2</c:v>
                </c:pt>
                <c:pt idx="37">
                  <c:v>3.2099999999999997E-2</c:v>
                </c:pt>
                <c:pt idx="38">
                  <c:v>0.03</c:v>
                </c:pt>
                <c:pt idx="39">
                  <c:v>2.4E-2</c:v>
                </c:pt>
                <c:pt idx="40">
                  <c:v>3.7499999999999999E-2</c:v>
                </c:pt>
                <c:pt idx="41">
                  <c:v>3.73E-2</c:v>
                </c:pt>
                <c:pt idx="42">
                  <c:v>5.0199999999999995E-2</c:v>
                </c:pt>
                <c:pt idx="43">
                  <c:v>5.67E-2</c:v>
                </c:pt>
                <c:pt idx="44">
                  <c:v>5.45E-2</c:v>
                </c:pt>
                <c:pt idx="45">
                  <c:v>5.1900000000000002E-2</c:v>
                </c:pt>
                <c:pt idx="46">
                  <c:v>5.4600000000000003E-2</c:v>
                </c:pt>
                <c:pt idx="47">
                  <c:v>5.0300000000000004E-2</c:v>
                </c:pt>
                <c:pt idx="48">
                  <c:v>5.0999999999999997E-2</c:v>
                </c:pt>
                <c:pt idx="49">
                  <c:v>4.8300000000000003E-2</c:v>
                </c:pt>
                <c:pt idx="50">
                  <c:v>5.3200000000000004E-2</c:v>
                </c:pt>
                <c:pt idx="51">
                  <c:v>7.1099999999999997E-2</c:v>
                </c:pt>
                <c:pt idx="52">
                  <c:v>6.4299999999999996E-2</c:v>
                </c:pt>
                <c:pt idx="53">
                  <c:v>5.4699999999999999E-2</c:v>
                </c:pt>
                <c:pt idx="54">
                  <c:v>4.9699999999999994E-2</c:v>
                </c:pt>
                <c:pt idx="55">
                  <c:v>4.6600000000000003E-2</c:v>
                </c:pt>
                <c:pt idx="56">
                  <c:v>3.8300000000000001E-2</c:v>
                </c:pt>
                <c:pt idx="57">
                  <c:v>4.6699999999999998E-2</c:v>
                </c:pt>
                <c:pt idx="58">
                  <c:v>3.2400000000000005E-2</c:v>
                </c:pt>
                <c:pt idx="59">
                  <c:v>1.1399999999999999E-2</c:v>
                </c:pt>
                <c:pt idx="60">
                  <c:v>-1.1000000000000001E-2</c:v>
                </c:pt>
                <c:pt idx="61">
                  <c:v>-2.58E-2</c:v>
                </c:pt>
                <c:pt idx="62">
                  <c:v>-1.9199999999999998E-2</c:v>
                </c:pt>
                <c:pt idx="63">
                  <c:v>-5.4000000000000003E-3</c:v>
                </c:pt>
                <c:pt idx="64">
                  <c:v>2.3199999999999998E-2</c:v>
                </c:pt>
                <c:pt idx="65">
                  <c:v>3.0699999999999998E-2</c:v>
                </c:pt>
                <c:pt idx="66">
                  <c:v>3.3399999999999999E-2</c:v>
                </c:pt>
                <c:pt idx="67">
                  <c:v>3.4099999999999998E-2</c:v>
                </c:pt>
                <c:pt idx="68">
                  <c:v>3.490675988809102E-2</c:v>
                </c:pt>
                <c:pt idx="69">
                  <c:v>3.4098014799351685E-2</c:v>
                </c:pt>
                <c:pt idx="70">
                  <c:v>3.0447035096997581E-2</c:v>
                </c:pt>
                <c:pt idx="71">
                  <c:v>3.2041231370851762E-2</c:v>
                </c:pt>
                <c:pt idx="72">
                  <c:v>2.1662829610604745E-2</c:v>
                </c:pt>
                <c:pt idx="73">
                  <c:v>2.7447844445966894E-2</c:v>
                </c:pt>
                <c:pt idx="74">
                  <c:v>2.070555647236617E-2</c:v>
                </c:pt>
                <c:pt idx="75">
                  <c:v>1.8841340778131439E-2</c:v>
                </c:pt>
                <c:pt idx="76">
                  <c:v>2.186894685678652E-2</c:v>
                </c:pt>
                <c:pt idx="77">
                  <c:v>2.5418058434169239E-2</c:v>
                </c:pt>
                <c:pt idx="78">
                  <c:v>2.1163889812586517E-2</c:v>
                </c:pt>
                <c:pt idx="79">
                  <c:v>3.0894277965738012E-2</c:v>
                </c:pt>
                <c:pt idx="80">
                  <c:v>1.9017297956914092E-2</c:v>
                </c:pt>
                <c:pt idx="81">
                  <c:v>1.555516831034808E-2</c:v>
                </c:pt>
                <c:pt idx="82">
                  <c:v>1.7502852115539438E-2</c:v>
                </c:pt>
                <c:pt idx="83">
                  <c:v>1.6006892391634581E-2</c:v>
                </c:pt>
                <c:pt idx="84">
                  <c:v>2.553047285805448E-2</c:v>
                </c:pt>
                <c:pt idx="85">
                  <c:v>1.2603325381363533E-2</c:v>
                </c:pt>
                <c:pt idx="86">
                  <c:v>8.8446965410737734E-3</c:v>
                </c:pt>
                <c:pt idx="87">
                  <c:v>5.6284319195638944E-3</c:v>
                </c:pt>
                <c:pt idx="88">
                  <c:v>-6.0565379345996458E-3</c:v>
                </c:pt>
                <c:pt idx="89">
                  <c:v>3.3859123023201221E-3</c:v>
                </c:pt>
                <c:pt idx="90">
                  <c:v>6.7151198971259875E-3</c:v>
                </c:pt>
                <c:pt idx="91">
                  <c:v>6.7151198971259875E-3</c:v>
                </c:pt>
                <c:pt idx="92">
                  <c:v>0.01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87-4D42-941A-C8DB8D2E7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532608"/>
        <c:axId val="168542592"/>
      </c:lineChart>
      <c:catAx>
        <c:axId val="1685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68542592"/>
        <c:crosses val="autoZero"/>
        <c:auto val="1"/>
        <c:lblAlgn val="ctr"/>
        <c:lblOffset val="100"/>
        <c:noMultiLvlLbl val="0"/>
      </c:catAx>
      <c:valAx>
        <c:axId val="1685425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53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'16. Mfg and mining profits'!$A$7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'16. Mfg and mining profits'!$B$5:$AC$6</c:f>
              <c:multiLvlStrCache>
                <c:ptCount val="2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'16. Mfg and mining profits'!$B$7:$AC$7</c:f>
              <c:numCache>
                <c:formatCode>General</c:formatCode>
                <c:ptCount val="28"/>
                <c:pt idx="0">
                  <c:v>13.390702702702702</c:v>
                </c:pt>
                <c:pt idx="1">
                  <c:v>23.829552407932013</c:v>
                </c:pt>
                <c:pt idx="2">
                  <c:v>23.764804500703235</c:v>
                </c:pt>
                <c:pt idx="3">
                  <c:v>37.275927272727266</c:v>
                </c:pt>
                <c:pt idx="4">
                  <c:v>26.910852459016393</c:v>
                </c:pt>
                <c:pt idx="5">
                  <c:v>29.318666666666669</c:v>
                </c:pt>
                <c:pt idx="6">
                  <c:v>27.575973404255318</c:v>
                </c:pt>
                <c:pt idx="7">
                  <c:v>33.31083003952569</c:v>
                </c:pt>
                <c:pt idx="8">
                  <c:v>27.308778350515464</c:v>
                </c:pt>
                <c:pt idx="9">
                  <c:v>32.174434782608692</c:v>
                </c:pt>
                <c:pt idx="10">
                  <c:v>17.494950819672134</c:v>
                </c:pt>
                <c:pt idx="11">
                  <c:v>6.0893815461346632</c:v>
                </c:pt>
                <c:pt idx="12">
                  <c:v>20.693912408759122</c:v>
                </c:pt>
                <c:pt idx="13">
                  <c:v>8.4848242424242422</c:v>
                </c:pt>
                <c:pt idx="14">
                  <c:v>-0.81039523809523806</c:v>
                </c:pt>
                <c:pt idx="15">
                  <c:v>-1.7491692307692308</c:v>
                </c:pt>
                <c:pt idx="16">
                  <c:v>18.566922018348624</c:v>
                </c:pt>
                <c:pt idx="17">
                  <c:v>10.617631818181817</c:v>
                </c:pt>
                <c:pt idx="18">
                  <c:v>14.966534831460674</c:v>
                </c:pt>
                <c:pt idx="19">
                  <c:v>3.7366382022471911</c:v>
                </c:pt>
                <c:pt idx="20">
                  <c:v>-0.11110915104740902</c:v>
                </c:pt>
                <c:pt idx="21">
                  <c:v>-6.2508968512486431</c:v>
                </c:pt>
                <c:pt idx="22">
                  <c:v>-6.6973877551020404</c:v>
                </c:pt>
                <c:pt idx="23">
                  <c:v>-13.738</c:v>
                </c:pt>
                <c:pt idx="24">
                  <c:v>-1.234</c:v>
                </c:pt>
                <c:pt idx="25">
                  <c:v>10.881</c:v>
                </c:pt>
                <c:pt idx="26">
                  <c:v>14.334</c:v>
                </c:pt>
                <c:pt idx="27">
                  <c:v>23.914999999999999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9-4631-9A02-10107155B112}"/>
            </c:ext>
          </c:extLst>
        </c:ser>
        <c:ser>
          <c:idx val="1"/>
          <c:order val="1"/>
          <c:tx>
            <c:strRef>
              <c:f>'16. Mfg and mining profits'!$A$8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multiLvlStrRef>
              <c:f>'16. Mfg and mining profits'!$B$5:$AC$6</c:f>
              <c:multiLvlStrCache>
                <c:ptCount val="28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'16. Mfg and mining profits'!$B$8:$AC$8</c:f>
              <c:numCache>
                <c:formatCode>General</c:formatCode>
                <c:ptCount val="28"/>
                <c:pt idx="0">
                  <c:v>38.079459459459457</c:v>
                </c:pt>
                <c:pt idx="1">
                  <c:v>38.733518413597743</c:v>
                </c:pt>
                <c:pt idx="2">
                  <c:v>39.1031223628692</c:v>
                </c:pt>
                <c:pt idx="3">
                  <c:v>49.738545454545459</c:v>
                </c:pt>
                <c:pt idx="4">
                  <c:v>40.861628415300544</c:v>
                </c:pt>
                <c:pt idx="5">
                  <c:v>40.981333333333339</c:v>
                </c:pt>
                <c:pt idx="6">
                  <c:v>42.486627659574467</c:v>
                </c:pt>
                <c:pt idx="7">
                  <c:v>54.416801054018443</c:v>
                </c:pt>
                <c:pt idx="8">
                  <c:v>50.323067010309281</c:v>
                </c:pt>
                <c:pt idx="9">
                  <c:v>46.868092071611244</c:v>
                </c:pt>
                <c:pt idx="10">
                  <c:v>47.957245901639347</c:v>
                </c:pt>
                <c:pt idx="11">
                  <c:v>46.99898753117207</c:v>
                </c:pt>
                <c:pt idx="12">
                  <c:v>44.25687104622871</c:v>
                </c:pt>
                <c:pt idx="13">
                  <c:v>41.361871515151513</c:v>
                </c:pt>
                <c:pt idx="14">
                  <c:v>57.973252380952374</c:v>
                </c:pt>
                <c:pt idx="15">
                  <c:v>49.493538461538463</c:v>
                </c:pt>
                <c:pt idx="16">
                  <c:v>46.056435779816518</c:v>
                </c:pt>
                <c:pt idx="17">
                  <c:v>34.609190909090906</c:v>
                </c:pt>
                <c:pt idx="18">
                  <c:v>42.682710112359551</c:v>
                </c:pt>
                <c:pt idx="19">
                  <c:v>37.286453932584273</c:v>
                </c:pt>
                <c:pt idx="20">
                  <c:v>37.564696802646083</c:v>
                </c:pt>
                <c:pt idx="21">
                  <c:v>50.730206297502711</c:v>
                </c:pt>
                <c:pt idx="22">
                  <c:v>45.912816326530617</c:v>
                </c:pt>
                <c:pt idx="23">
                  <c:v>31.942</c:v>
                </c:pt>
                <c:pt idx="24">
                  <c:v>36.838000000000001</c:v>
                </c:pt>
                <c:pt idx="25">
                  <c:v>43.194000000000003</c:v>
                </c:pt>
                <c:pt idx="26">
                  <c:v>86.83</c:v>
                </c:pt>
                <c:pt idx="27">
                  <c:v>38.274999999999999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9-4631-9A02-10107155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1974400"/>
        <c:axId val="191976192"/>
      </c:barChart>
      <c:catAx>
        <c:axId val="1919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1976192"/>
        <c:crosses val="autoZero"/>
        <c:auto val="1"/>
        <c:lblAlgn val="ctr"/>
        <c:lblOffset val="100"/>
        <c:noMultiLvlLbl val="0"/>
      </c:catAx>
      <c:valAx>
        <c:axId val="1919761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 of constant (2016)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97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'17. Investment by type of org'!$E$4</c:f>
              <c:strCache>
                <c:ptCount val="1"/>
                <c:pt idx="0">
                  <c:v>Total investment as % of GDP (right axis)</c:v>
                </c:pt>
              </c:strCache>
            </c:strRef>
          </c:tx>
          <c:invertIfNegative val="0"/>
          <c:cat>
            <c:numRef>
              <c:f>'17. Investment by type of org'!$A$5:$A$21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'17. Investment by type of org'!$E$5:$E$21</c:f>
              <c:numCache>
                <c:formatCode>0%</c:formatCode>
                <c:ptCount val="17"/>
                <c:pt idx="0">
                  <c:v>0.156</c:v>
                </c:pt>
                <c:pt idx="1">
                  <c:v>0.155</c:v>
                </c:pt>
                <c:pt idx="2">
                  <c:v>0.152</c:v>
                </c:pt>
                <c:pt idx="3">
                  <c:v>0.16</c:v>
                </c:pt>
                <c:pt idx="4">
                  <c:v>0.16500000000000001</c:v>
                </c:pt>
                <c:pt idx="5">
                  <c:v>0.17199999999999999</c:v>
                </c:pt>
                <c:pt idx="6">
                  <c:v>0.18899999999999997</c:v>
                </c:pt>
                <c:pt idx="7">
                  <c:v>0.20600000000000002</c:v>
                </c:pt>
                <c:pt idx="8">
                  <c:v>0.23499999999999999</c:v>
                </c:pt>
                <c:pt idx="9">
                  <c:v>0.215</c:v>
                </c:pt>
                <c:pt idx="10">
                  <c:v>0.193</c:v>
                </c:pt>
                <c:pt idx="11">
                  <c:v>0.191</c:v>
                </c:pt>
                <c:pt idx="12">
                  <c:v>0.192</c:v>
                </c:pt>
                <c:pt idx="13">
                  <c:v>0.20399999999999999</c:v>
                </c:pt>
                <c:pt idx="14">
                  <c:v>0.20600000000000002</c:v>
                </c:pt>
                <c:pt idx="15">
                  <c:v>0.20399999999999999</c:v>
                </c:pt>
                <c:pt idx="16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7-4922-B139-E2C2C5B6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191760640"/>
        <c:axId val="191758720"/>
      </c:barChart>
      <c:lineChart>
        <c:grouping val="standard"/>
        <c:varyColors val="0"/>
        <c:ser>
          <c:idx val="0"/>
          <c:order val="0"/>
          <c:tx>
            <c:strRef>
              <c:f>'17. Investment by type of org'!$B$4</c:f>
              <c:strCache>
                <c:ptCount val="1"/>
                <c:pt idx="0">
                  <c:v>Private sector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'17. Investment by type of org'!$A$5:$A$21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'17. Investment by type of org'!$B$5:$B$21</c:f>
              <c:numCache>
                <c:formatCode>General</c:formatCode>
                <c:ptCount val="17"/>
                <c:pt idx="0">
                  <c:v>200.434</c:v>
                </c:pt>
                <c:pt idx="1">
                  <c:v>213.21899999999999</c:v>
                </c:pt>
                <c:pt idx="2">
                  <c:v>218.499</c:v>
                </c:pt>
                <c:pt idx="3">
                  <c:v>236.65100000000001</c:v>
                </c:pt>
                <c:pt idx="4">
                  <c:v>271.52300000000002</c:v>
                </c:pt>
                <c:pt idx="5">
                  <c:v>307.202</c:v>
                </c:pt>
                <c:pt idx="6">
                  <c:v>338.60700000000003</c:v>
                </c:pt>
                <c:pt idx="7">
                  <c:v>367.60599999999999</c:v>
                </c:pt>
                <c:pt idx="8">
                  <c:v>401.21100000000001</c:v>
                </c:pt>
                <c:pt idx="9">
                  <c:v>349.42200000000003</c:v>
                </c:pt>
                <c:pt idx="10">
                  <c:v>341.517</c:v>
                </c:pt>
                <c:pt idx="11">
                  <c:v>369.85199999999998</c:v>
                </c:pt>
                <c:pt idx="12">
                  <c:v>374.45499999999998</c:v>
                </c:pt>
                <c:pt idx="13">
                  <c:v>402.60399999999998</c:v>
                </c:pt>
                <c:pt idx="14">
                  <c:v>405.76799999999997</c:v>
                </c:pt>
                <c:pt idx="15">
                  <c:v>403.75799999999998</c:v>
                </c:pt>
                <c:pt idx="16">
                  <c:v>379.38099999999997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47-4922-B139-E2C2C5B67B64}"/>
            </c:ext>
          </c:extLst>
        </c:ser>
        <c:ser>
          <c:idx val="1"/>
          <c:order val="1"/>
          <c:tx>
            <c:strRef>
              <c:f>'17. Investment by type of org'!$C$4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'17. Investment by type of org'!$A$5:$A$21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'17. Investment by type of org'!$C$5:$C$21</c:f>
              <c:numCache>
                <c:formatCode>General</c:formatCode>
                <c:ptCount val="17"/>
                <c:pt idx="0">
                  <c:v>47.112000000000002</c:v>
                </c:pt>
                <c:pt idx="1">
                  <c:v>44.482999999999997</c:v>
                </c:pt>
                <c:pt idx="2">
                  <c:v>48.381</c:v>
                </c:pt>
                <c:pt idx="3">
                  <c:v>54.777999999999999</c:v>
                </c:pt>
                <c:pt idx="4">
                  <c:v>59.424999999999997</c:v>
                </c:pt>
                <c:pt idx="5">
                  <c:v>59.32</c:v>
                </c:pt>
                <c:pt idx="6">
                  <c:v>69.024000000000001</c:v>
                </c:pt>
                <c:pt idx="7">
                  <c:v>84.8</c:v>
                </c:pt>
                <c:pt idx="8">
                  <c:v>91.122</c:v>
                </c:pt>
                <c:pt idx="9">
                  <c:v>84.155000000000001</c:v>
                </c:pt>
                <c:pt idx="10">
                  <c:v>76.203999999999994</c:v>
                </c:pt>
                <c:pt idx="11">
                  <c:v>79.296999999999997</c:v>
                </c:pt>
                <c:pt idx="12">
                  <c:v>85.103999999999999</c:v>
                </c:pt>
                <c:pt idx="13">
                  <c:v>90.554000000000002</c:v>
                </c:pt>
                <c:pt idx="14">
                  <c:v>98.471999999999994</c:v>
                </c:pt>
                <c:pt idx="15">
                  <c:v>111.627</c:v>
                </c:pt>
                <c:pt idx="16">
                  <c:v>112.883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647-4922-B139-E2C2C5B67B64}"/>
            </c:ext>
          </c:extLst>
        </c:ser>
        <c:ser>
          <c:idx val="2"/>
          <c:order val="2"/>
          <c:tx>
            <c:strRef>
              <c:f>'17. Investment by type of org'!$D$4</c:f>
              <c:strCache>
                <c:ptCount val="1"/>
                <c:pt idx="0">
                  <c:v>Public corporations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  <c:spPr>
              <a:solidFill>
                <a:srgbClr val="1F497D">
                  <a:lumMod val="50000"/>
                </a:srgbClr>
              </a:solidFill>
              <a:ln>
                <a:solidFill>
                  <a:srgbClr val="5B9BD5">
                    <a:lumMod val="50000"/>
                  </a:srgbClr>
                </a:solidFill>
              </a:ln>
            </c:spPr>
          </c:marker>
          <c:cat>
            <c:numRef>
              <c:f>'17. Investment by type of org'!$A$5:$A$21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'17. Investment by type of org'!$D$5:$D$21</c:f>
              <c:numCache>
                <c:formatCode>General</c:formatCode>
                <c:ptCount val="17"/>
                <c:pt idx="0">
                  <c:v>28.521999999999998</c:v>
                </c:pt>
                <c:pt idx="1">
                  <c:v>27.25</c:v>
                </c:pt>
                <c:pt idx="2">
                  <c:v>30.321999999999999</c:v>
                </c:pt>
                <c:pt idx="3">
                  <c:v>36.055999999999997</c:v>
                </c:pt>
                <c:pt idx="4">
                  <c:v>38.814</c:v>
                </c:pt>
                <c:pt idx="5">
                  <c:v>43.832999999999998</c:v>
                </c:pt>
                <c:pt idx="6">
                  <c:v>52.383000000000003</c:v>
                </c:pt>
                <c:pt idx="7">
                  <c:v>70.900000000000006</c:v>
                </c:pt>
                <c:pt idx="8">
                  <c:v>98.073999999999998</c:v>
                </c:pt>
                <c:pt idx="9">
                  <c:v>117.41</c:v>
                </c:pt>
                <c:pt idx="10">
                  <c:v>111.71</c:v>
                </c:pt>
                <c:pt idx="11">
                  <c:v>109.60599999999999</c:v>
                </c:pt>
                <c:pt idx="12">
                  <c:v>113.75</c:v>
                </c:pt>
                <c:pt idx="13">
                  <c:v>121.345</c:v>
                </c:pt>
                <c:pt idx="14">
                  <c:v>120.608</c:v>
                </c:pt>
                <c:pt idx="15">
                  <c:v>123.999</c:v>
                </c:pt>
                <c:pt idx="16">
                  <c:v>121.96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647-4922-B139-E2C2C5B6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50528"/>
        <c:axId val="191752448"/>
      </c:lineChart>
      <c:catAx>
        <c:axId val="1917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1752448"/>
        <c:crosses val="autoZero"/>
        <c:auto val="1"/>
        <c:lblAlgn val="ctr"/>
        <c:lblOffset val="100"/>
        <c:noMultiLvlLbl val="0"/>
      </c:catAx>
      <c:valAx>
        <c:axId val="1917524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(2010)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750528"/>
        <c:crosses val="autoZero"/>
        <c:crossBetween val="between"/>
      </c:valAx>
      <c:valAx>
        <c:axId val="19175872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% of GDP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760640"/>
        <c:crosses val="max"/>
        <c:crossBetween val="between"/>
      </c:valAx>
      <c:catAx>
        <c:axId val="19176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7587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'Change in inv by investor type'!$B$8</c:f>
              <c:strCache>
                <c:ptCount val="1"/>
                <c:pt idx="0">
                  <c:v>average, 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'Change in inv by investor type'!$A$9:$A$12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'Change in inv by investor type'!$B$9:$B$12</c:f>
              <c:numCache>
                <c:formatCode>0.0%</c:formatCode>
                <c:ptCount val="4"/>
                <c:pt idx="0">
                  <c:v>7.5942679539242164E-2</c:v>
                </c:pt>
                <c:pt idx="1">
                  <c:v>2.9857695369991832E-2</c:v>
                </c:pt>
                <c:pt idx="2">
                  <c:v>5.6468205285483686E-2</c:v>
                </c:pt>
                <c:pt idx="3">
                  <c:v>5.3889681853145577E-2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8-41D5-9588-56D8A38A36EF}"/>
            </c:ext>
          </c:extLst>
        </c:ser>
        <c:ser>
          <c:idx val="1"/>
          <c:order val="1"/>
          <c:tx>
            <c:strRef>
              <c:f>'Change in inv by investor type'!$C$8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'Change in inv by investor type'!$A$9:$A$12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'Change in inv by investor type'!$C$9:$C$12</c:f>
              <c:numCache>
                <c:formatCode>0.0%</c:formatCode>
                <c:ptCount val="4"/>
                <c:pt idx="0">
                  <c:v>4.406880279920089E-2</c:v>
                </c:pt>
                <c:pt idx="1">
                  <c:v>2.5379866178589783E-2</c:v>
                </c:pt>
                <c:pt idx="2">
                  <c:v>5.050606577030381E-3</c:v>
                </c:pt>
                <c:pt idx="3">
                  <c:v>1.4933289051225485E-2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8-41D5-9588-56D8A38A36EF}"/>
            </c:ext>
          </c:extLst>
        </c:ser>
        <c:ser>
          <c:idx val="2"/>
          <c:order val="2"/>
          <c:tx>
            <c:strRef>
              <c:f>'Change in inv by investor type'!$D$8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'Change in inv by investor type'!$A$9:$A$12</c:f>
              <c:strCache>
                <c:ptCount val="4"/>
                <c:pt idx="0">
                  <c:v>General government</c:v>
                </c:pt>
                <c:pt idx="1">
                  <c:v>Public corporations</c:v>
                </c:pt>
                <c:pt idx="2">
                  <c:v>Private business enterprises</c:v>
                </c:pt>
                <c:pt idx="3">
                  <c:v>Total</c:v>
                </c:pt>
              </c:strCache>
            </c:strRef>
          </c:cat>
          <c:val>
            <c:numRef>
              <c:f>'Change in inv by investor type'!$D$9:$D$12</c:f>
              <c:numCache>
                <c:formatCode>0.0%</c:formatCode>
                <c:ptCount val="4"/>
                <c:pt idx="0">
                  <c:v>-4.9949645251767816E-4</c:v>
                </c:pt>
                <c:pt idx="1">
                  <c:v>-2.8230133457193607E-2</c:v>
                </c:pt>
                <c:pt idx="2">
                  <c:v>-5.0277037780420808E-2</c:v>
                </c:pt>
                <c:pt idx="3">
                  <c:v>-3.7034737649602412E-2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8-41D5-9588-56D8A38A36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191817216"/>
        <c:axId val="191818752"/>
      </c:barChart>
      <c:catAx>
        <c:axId val="19181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91818752"/>
        <c:crosses val="autoZero"/>
        <c:auto val="1"/>
        <c:lblAlgn val="ctr"/>
        <c:lblOffset val="100"/>
        <c:noMultiLvlLbl val="0"/>
      </c:catAx>
      <c:valAx>
        <c:axId val="191818752"/>
        <c:scaling>
          <c:orientation val="minMax"/>
          <c:max val="8.0000000000000016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1817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'19. Investment by sector '!$A$5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'!$B$5:$I$5</c:f>
              <c:numCache>
                <c:formatCode>General</c:formatCode>
                <c:ptCount val="8"/>
                <c:pt idx="0">
                  <c:v>11604</c:v>
                </c:pt>
                <c:pt idx="1">
                  <c:v>28399</c:v>
                </c:pt>
                <c:pt idx="2">
                  <c:v>61955</c:v>
                </c:pt>
                <c:pt idx="3">
                  <c:v>9624</c:v>
                </c:pt>
                <c:pt idx="4">
                  <c:v>30995</c:v>
                </c:pt>
                <c:pt idx="5">
                  <c:v>63786</c:v>
                </c:pt>
                <c:pt idx="6">
                  <c:v>48280</c:v>
                </c:pt>
                <c:pt idx="7">
                  <c:v>24413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B-4A40-A419-FB3ADAD19B46}"/>
            </c:ext>
          </c:extLst>
        </c:ser>
        <c:ser>
          <c:idx val="1"/>
          <c:order val="1"/>
          <c:tx>
            <c:strRef>
              <c:f>'19. Investment by sector '!$A$6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'!$B$6:$I$6</c:f>
              <c:numCache>
                <c:formatCode>General</c:formatCode>
                <c:ptCount val="8"/>
                <c:pt idx="0">
                  <c:v>12088</c:v>
                </c:pt>
                <c:pt idx="1">
                  <c:v>30659</c:v>
                </c:pt>
                <c:pt idx="2">
                  <c:v>65737</c:v>
                </c:pt>
                <c:pt idx="3">
                  <c:v>9414</c:v>
                </c:pt>
                <c:pt idx="4">
                  <c:v>32698</c:v>
                </c:pt>
                <c:pt idx="5">
                  <c:v>65103</c:v>
                </c:pt>
                <c:pt idx="6">
                  <c:v>45906</c:v>
                </c:pt>
                <c:pt idx="7">
                  <c:v>25401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B-4A40-A419-FB3ADAD19B46}"/>
            </c:ext>
          </c:extLst>
        </c:ser>
        <c:ser>
          <c:idx val="2"/>
          <c:order val="2"/>
          <c:tx>
            <c:strRef>
              <c:f>'19. Investment by sector '!$A$7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'!$B$7:$I$7</c:f>
              <c:numCache>
                <c:formatCode>General</c:formatCode>
                <c:ptCount val="8"/>
                <c:pt idx="0">
                  <c:v>14524</c:v>
                </c:pt>
                <c:pt idx="1">
                  <c:v>34818</c:v>
                </c:pt>
                <c:pt idx="2">
                  <c:v>63775</c:v>
                </c:pt>
                <c:pt idx="3">
                  <c:v>10771</c:v>
                </c:pt>
                <c:pt idx="4">
                  <c:v>33668</c:v>
                </c:pt>
                <c:pt idx="5">
                  <c:v>67891</c:v>
                </c:pt>
                <c:pt idx="6">
                  <c:v>51025</c:v>
                </c:pt>
                <c:pt idx="7">
                  <c:v>20558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B-4A40-A419-FB3ADAD19B46}"/>
            </c:ext>
          </c:extLst>
        </c:ser>
        <c:ser>
          <c:idx val="3"/>
          <c:order val="3"/>
          <c:tx>
            <c:strRef>
              <c:f>'19. Investment by sector '!$A$8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'!$B$8:$I$8</c:f>
              <c:numCache>
                <c:formatCode>General</c:formatCode>
                <c:ptCount val="8"/>
                <c:pt idx="0">
                  <c:v>13435</c:v>
                </c:pt>
                <c:pt idx="1">
                  <c:v>36543</c:v>
                </c:pt>
                <c:pt idx="2">
                  <c:v>66058</c:v>
                </c:pt>
                <c:pt idx="3">
                  <c:v>14346</c:v>
                </c:pt>
                <c:pt idx="4">
                  <c:v>40203</c:v>
                </c:pt>
                <c:pt idx="5">
                  <c:v>74721</c:v>
                </c:pt>
                <c:pt idx="6">
                  <c:v>58919</c:v>
                </c:pt>
                <c:pt idx="7">
                  <c:v>23212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CB-4A40-A419-FB3ADAD19B46}"/>
            </c:ext>
          </c:extLst>
        </c:ser>
        <c:ser>
          <c:idx val="4"/>
          <c:order val="4"/>
          <c:tx>
            <c:strRef>
              <c:f>'19. Investment by sector '!$A$9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'!$B$9:$I$9</c:f>
              <c:numCache>
                <c:formatCode>General</c:formatCode>
                <c:ptCount val="8"/>
                <c:pt idx="0">
                  <c:v>13998</c:v>
                </c:pt>
                <c:pt idx="1">
                  <c:v>29516</c:v>
                </c:pt>
                <c:pt idx="2">
                  <c:v>77576</c:v>
                </c:pt>
                <c:pt idx="3">
                  <c:v>16671</c:v>
                </c:pt>
                <c:pt idx="4">
                  <c:v>45189</c:v>
                </c:pt>
                <c:pt idx="5">
                  <c:v>91543</c:v>
                </c:pt>
                <c:pt idx="6">
                  <c:v>65041</c:v>
                </c:pt>
                <c:pt idx="7">
                  <c:v>30067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CB-4A40-A419-FB3ADAD19B46}"/>
            </c:ext>
          </c:extLst>
        </c:ser>
        <c:ser>
          <c:idx val="5"/>
          <c:order val="5"/>
          <c:tx>
            <c:strRef>
              <c:f>'19. Investment by sector '!$A$10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'!$B$10:$I$10</c:f>
              <c:numCache>
                <c:formatCode>General</c:formatCode>
                <c:ptCount val="8"/>
                <c:pt idx="0">
                  <c:v>13064</c:v>
                </c:pt>
                <c:pt idx="1">
                  <c:v>26079</c:v>
                </c:pt>
                <c:pt idx="2">
                  <c:v>85104</c:v>
                </c:pt>
                <c:pt idx="3">
                  <c:v>18478</c:v>
                </c:pt>
                <c:pt idx="4">
                  <c:v>56880</c:v>
                </c:pt>
                <c:pt idx="5">
                  <c:v>109831</c:v>
                </c:pt>
                <c:pt idx="6">
                  <c:v>66134</c:v>
                </c:pt>
                <c:pt idx="7">
                  <c:v>34627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CB-4A40-A419-FB3ADAD19B46}"/>
            </c:ext>
          </c:extLst>
        </c:ser>
        <c:ser>
          <c:idx val="6"/>
          <c:order val="6"/>
          <c:tx>
            <c:strRef>
              <c:f>'19. Investment by sector '!$A$11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'!$B$11:$I$11</c:f>
              <c:numCache>
                <c:formatCode>General</c:formatCode>
                <c:ptCount val="8"/>
                <c:pt idx="0">
                  <c:v>14820</c:v>
                </c:pt>
                <c:pt idx="1">
                  <c:v>38790</c:v>
                </c:pt>
                <c:pt idx="2">
                  <c:v>95978</c:v>
                </c:pt>
                <c:pt idx="3">
                  <c:v>21128</c:v>
                </c:pt>
                <c:pt idx="4">
                  <c:v>55779</c:v>
                </c:pt>
                <c:pt idx="5">
                  <c:v>118293</c:v>
                </c:pt>
                <c:pt idx="6">
                  <c:v>77272</c:v>
                </c:pt>
                <c:pt idx="7">
                  <c:v>37954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CB-4A40-A419-FB3ADAD19B46}"/>
            </c:ext>
          </c:extLst>
        </c:ser>
        <c:ser>
          <c:idx val="7"/>
          <c:order val="7"/>
          <c:tx>
            <c:strRef>
              <c:f>'19. Investment by sector '!$A$12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'!$B$12:$I$12</c:f>
              <c:numCache>
                <c:formatCode>General</c:formatCode>
                <c:ptCount val="8"/>
                <c:pt idx="0">
                  <c:v>14752</c:v>
                </c:pt>
                <c:pt idx="1">
                  <c:v>49643</c:v>
                </c:pt>
                <c:pt idx="2">
                  <c:v>102160</c:v>
                </c:pt>
                <c:pt idx="3">
                  <c:v>29051</c:v>
                </c:pt>
                <c:pt idx="4">
                  <c:v>64882</c:v>
                </c:pt>
                <c:pt idx="5">
                  <c:v>125820</c:v>
                </c:pt>
                <c:pt idx="6">
                  <c:v>94146</c:v>
                </c:pt>
                <c:pt idx="7">
                  <c:v>42852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CB-4A40-A419-FB3ADAD19B46}"/>
            </c:ext>
          </c:extLst>
        </c:ser>
        <c:ser>
          <c:idx val="8"/>
          <c:order val="8"/>
          <c:tx>
            <c:strRef>
              <c:f>'19. Investment by sector '!$A$13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'!$B$13:$I$13</c:f>
              <c:numCache>
                <c:formatCode>General</c:formatCode>
                <c:ptCount val="8"/>
                <c:pt idx="0">
                  <c:v>16524</c:v>
                </c:pt>
                <c:pt idx="1">
                  <c:v>62349</c:v>
                </c:pt>
                <c:pt idx="2">
                  <c:v>109950</c:v>
                </c:pt>
                <c:pt idx="3">
                  <c:v>43122</c:v>
                </c:pt>
                <c:pt idx="4">
                  <c:v>86625</c:v>
                </c:pt>
                <c:pt idx="5">
                  <c:v>128390</c:v>
                </c:pt>
                <c:pt idx="6">
                  <c:v>97684</c:v>
                </c:pt>
                <c:pt idx="7">
                  <c:v>45763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CB-4A40-A419-FB3ADAD19B46}"/>
            </c:ext>
          </c:extLst>
        </c:ser>
        <c:ser>
          <c:idx val="9"/>
          <c:order val="9"/>
          <c:tx>
            <c:strRef>
              <c:f>'19. Investment by sector '!$A$14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'!$B$14:$I$14</c:f>
              <c:numCache>
                <c:formatCode>General</c:formatCode>
                <c:ptCount val="8"/>
                <c:pt idx="0">
                  <c:v>14421</c:v>
                </c:pt>
                <c:pt idx="1">
                  <c:v>65969</c:v>
                </c:pt>
                <c:pt idx="2">
                  <c:v>76564</c:v>
                </c:pt>
                <c:pt idx="3">
                  <c:v>59391</c:v>
                </c:pt>
                <c:pt idx="4">
                  <c:v>84801</c:v>
                </c:pt>
                <c:pt idx="5">
                  <c:v>114435</c:v>
                </c:pt>
                <c:pt idx="6">
                  <c:v>91741</c:v>
                </c:pt>
                <c:pt idx="7">
                  <c:v>43665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CB-4A40-A419-FB3ADAD19B46}"/>
            </c:ext>
          </c:extLst>
        </c:ser>
        <c:ser>
          <c:idx val="10"/>
          <c:order val="10"/>
          <c:tx>
            <c:strRef>
              <c:f>'19. Investment by sector '!$A$15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'!$B$15:$I$15</c:f>
              <c:numCache>
                <c:formatCode>General</c:formatCode>
                <c:ptCount val="8"/>
                <c:pt idx="0">
                  <c:v>12921</c:v>
                </c:pt>
                <c:pt idx="1">
                  <c:v>63555</c:v>
                </c:pt>
                <c:pt idx="2">
                  <c:v>81634</c:v>
                </c:pt>
                <c:pt idx="3">
                  <c:v>58447</c:v>
                </c:pt>
                <c:pt idx="4">
                  <c:v>83725</c:v>
                </c:pt>
                <c:pt idx="5">
                  <c:v>101476</c:v>
                </c:pt>
                <c:pt idx="6">
                  <c:v>85156</c:v>
                </c:pt>
                <c:pt idx="7">
                  <c:v>42517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CB-4A40-A419-FB3ADAD19B46}"/>
            </c:ext>
          </c:extLst>
        </c:ser>
        <c:ser>
          <c:idx val="11"/>
          <c:order val="11"/>
          <c:tx>
            <c:strRef>
              <c:f>'19. Investment by sector '!$A$16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'!$B$16:$I$16</c:f>
              <c:numCache>
                <c:formatCode>General</c:formatCode>
                <c:ptCount val="8"/>
                <c:pt idx="0">
                  <c:v>16671</c:v>
                </c:pt>
                <c:pt idx="1">
                  <c:v>65953</c:v>
                </c:pt>
                <c:pt idx="2">
                  <c:v>91323</c:v>
                </c:pt>
                <c:pt idx="3">
                  <c:v>57456</c:v>
                </c:pt>
                <c:pt idx="4">
                  <c:v>91060</c:v>
                </c:pt>
                <c:pt idx="5">
                  <c:v>98707</c:v>
                </c:pt>
                <c:pt idx="6">
                  <c:v>91255</c:v>
                </c:pt>
                <c:pt idx="7">
                  <c:v>46330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CB-4A40-A419-FB3ADAD19B46}"/>
            </c:ext>
          </c:extLst>
        </c:ser>
        <c:ser>
          <c:idx val="12"/>
          <c:order val="12"/>
          <c:tx>
            <c:strRef>
              <c:f>'19. Investment by sector '!$A$17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'!$B$17:$I$17</c:f>
              <c:numCache>
                <c:formatCode>General</c:formatCode>
                <c:ptCount val="8"/>
                <c:pt idx="0">
                  <c:v>16880</c:v>
                </c:pt>
                <c:pt idx="1">
                  <c:v>65438</c:v>
                </c:pt>
                <c:pt idx="2">
                  <c:v>86243</c:v>
                </c:pt>
                <c:pt idx="3">
                  <c:v>63457</c:v>
                </c:pt>
                <c:pt idx="4">
                  <c:v>104542</c:v>
                </c:pt>
                <c:pt idx="5">
                  <c:v>96887</c:v>
                </c:pt>
                <c:pt idx="6">
                  <c:v>93092</c:v>
                </c:pt>
                <c:pt idx="7">
                  <c:v>46771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CB-4A40-A419-FB3ADAD19B46}"/>
            </c:ext>
          </c:extLst>
        </c:ser>
        <c:ser>
          <c:idx val="13"/>
          <c:order val="13"/>
          <c:tx>
            <c:strRef>
              <c:f>'19. Investment by sector '!$A$18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'!$B$18:$I$18</c:f>
              <c:numCache>
                <c:formatCode>General</c:formatCode>
                <c:ptCount val="8"/>
                <c:pt idx="0">
                  <c:v>21625</c:v>
                </c:pt>
                <c:pt idx="1">
                  <c:v>65871</c:v>
                </c:pt>
                <c:pt idx="2">
                  <c:v>87226</c:v>
                </c:pt>
                <c:pt idx="3">
                  <c:v>81295</c:v>
                </c:pt>
                <c:pt idx="4">
                  <c:v>102279</c:v>
                </c:pt>
                <c:pt idx="5">
                  <c:v>96112</c:v>
                </c:pt>
                <c:pt idx="6">
                  <c:v>112420</c:v>
                </c:pt>
                <c:pt idx="7">
                  <c:v>47674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CB-4A40-A419-FB3ADAD19B46}"/>
            </c:ext>
          </c:extLst>
        </c:ser>
        <c:ser>
          <c:idx val="14"/>
          <c:order val="14"/>
          <c:tx>
            <c:strRef>
              <c:f>'19. Investment by sector '!$A$19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'!$B$19:$I$19</c:f>
              <c:numCache>
                <c:formatCode>General</c:formatCode>
                <c:ptCount val="8"/>
                <c:pt idx="0">
                  <c:v>21266</c:v>
                </c:pt>
                <c:pt idx="1">
                  <c:v>66884</c:v>
                </c:pt>
                <c:pt idx="2">
                  <c:v>85444</c:v>
                </c:pt>
                <c:pt idx="3">
                  <c:v>85981</c:v>
                </c:pt>
                <c:pt idx="4">
                  <c:v>108612</c:v>
                </c:pt>
                <c:pt idx="5">
                  <c:v>92025</c:v>
                </c:pt>
                <c:pt idx="6">
                  <c:v>118804</c:v>
                </c:pt>
                <c:pt idx="7">
                  <c:v>45832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CB-4A40-A419-FB3ADAD19B46}"/>
            </c:ext>
          </c:extLst>
        </c:ser>
        <c:ser>
          <c:idx val="15"/>
          <c:order val="15"/>
          <c:tx>
            <c:strRef>
              <c:f>'19. Investment by sector '!$A$20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'!$B$20:$I$20</c:f>
              <c:numCache>
                <c:formatCode>General</c:formatCode>
                <c:ptCount val="8"/>
                <c:pt idx="0">
                  <c:v>18034</c:v>
                </c:pt>
                <c:pt idx="1">
                  <c:v>66224</c:v>
                </c:pt>
                <c:pt idx="2">
                  <c:v>83909</c:v>
                </c:pt>
                <c:pt idx="3">
                  <c:v>88349</c:v>
                </c:pt>
                <c:pt idx="4">
                  <c:v>112728</c:v>
                </c:pt>
                <c:pt idx="5">
                  <c:v>93601</c:v>
                </c:pt>
                <c:pt idx="6">
                  <c:v>132600</c:v>
                </c:pt>
                <c:pt idx="7">
                  <c:v>43938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4CB-4A40-A419-FB3ADAD19B46}"/>
            </c:ext>
          </c:extLst>
        </c:ser>
        <c:ser>
          <c:idx val="16"/>
          <c:order val="16"/>
          <c:tx>
            <c:strRef>
              <c:f>'19. Investment by sector '!$A$21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'!$B$21:$I$21</c:f>
              <c:numCache>
                <c:formatCode>General</c:formatCode>
                <c:ptCount val="8"/>
                <c:pt idx="0">
                  <c:v>13951</c:v>
                </c:pt>
                <c:pt idx="1">
                  <c:v>63740</c:v>
                </c:pt>
                <c:pt idx="2">
                  <c:v>76846</c:v>
                </c:pt>
                <c:pt idx="3">
                  <c:v>89256</c:v>
                </c:pt>
                <c:pt idx="4">
                  <c:v>106469</c:v>
                </c:pt>
                <c:pt idx="5">
                  <c:v>91243</c:v>
                </c:pt>
                <c:pt idx="6">
                  <c:v>132401</c:v>
                </c:pt>
                <c:pt idx="7">
                  <c:v>40319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CB-4A40-A419-FB3ADAD19B46}"/>
            </c:ext>
          </c:extLst>
        </c:ser>
        <c:ser>
          <c:idx val="17"/>
          <c:order val="17"/>
          <c:tx>
            <c:strRef>
              <c:f>'19. Investment by sector '!$A$22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'19. Investment by sector '!$B$4:$I$4</c:f>
              <c:strCache>
                <c:ptCount val="8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Logistics</c:v>
                </c:pt>
                <c:pt idx="5">
                  <c:v>Business services</c:v>
                </c:pt>
                <c:pt idx="6">
                  <c:v>Social services</c:v>
                </c:pt>
                <c:pt idx="7">
                  <c:v>Other</c:v>
                </c:pt>
              </c:strCache>
            </c:strRef>
          </c:cat>
          <c:val>
            <c:numRef>
              <c:f>'19. Investment by sector '!$B$22:$I$22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F4CB-4A40-A419-FB3ADAD1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2316160"/>
        <c:axId val="192317696"/>
      </c:barChart>
      <c:catAx>
        <c:axId val="19231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2317696"/>
        <c:crosses val="autoZero"/>
        <c:auto val="1"/>
        <c:lblAlgn val="ctr"/>
        <c:lblOffset val="100"/>
        <c:noMultiLvlLbl val="0"/>
      </c:catAx>
      <c:valAx>
        <c:axId val="19231769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/>
                  <a:t>millions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316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'19. Change in inv by asset type'!$B$4</c:f>
              <c:strCache>
                <c:ptCount val="1"/>
                <c:pt idx="0">
                  <c:v>average, 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delete val="1"/>
          </c:dLbls>
          <c:cat>
            <c:strRef>
              <c:f>'19. Change in inv by asset type'!$A$5:$A$12</c:f>
              <c:strCache>
                <c:ptCount val="8"/>
                <c:pt idx="0">
                  <c:v>Residential buildings</c:v>
                </c:pt>
                <c:pt idx="1">
                  <c:v>Non-residential buildings</c:v>
                </c:pt>
                <c:pt idx="2">
                  <c:v>Construction works</c:v>
                </c:pt>
                <c:pt idx="3">
                  <c:v>Transport equipment</c:v>
                </c:pt>
                <c:pt idx="4">
                  <c:v>Machinery and other equipment</c:v>
                </c:pt>
                <c:pt idx="5">
                  <c:v>Transfer costs</c:v>
                </c:pt>
                <c:pt idx="6">
                  <c:v>Other assets </c:v>
                </c:pt>
                <c:pt idx="7">
                  <c:v>Total</c:v>
                </c:pt>
              </c:strCache>
            </c:strRef>
          </c:cat>
          <c:val>
            <c:numRef>
              <c:f>'19. Change in inv by asset type'!$B$5:$B$12</c:f>
              <c:numCache>
                <c:formatCode>0.0%</c:formatCode>
                <c:ptCount val="8"/>
                <c:pt idx="0">
                  <c:v>1.1579403507846031E-2</c:v>
                </c:pt>
                <c:pt idx="1">
                  <c:v>-2.9774856478491762E-2</c:v>
                </c:pt>
                <c:pt idx="2">
                  <c:v>5.7867815382062648E-2</c:v>
                </c:pt>
                <c:pt idx="3">
                  <c:v>0.13923870966302299</c:v>
                </c:pt>
                <c:pt idx="4">
                  <c:v>5.4162985724648172E-2</c:v>
                </c:pt>
                <c:pt idx="5">
                  <c:v>1.5490889274581088E-2</c:v>
                </c:pt>
                <c:pt idx="6">
                  <c:v>0.1017917773558934</c:v>
                </c:pt>
                <c:pt idx="7">
                  <c:v>5.3889681853145577E-2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F-49A9-9DAC-34D5C515C63B}"/>
            </c:ext>
          </c:extLst>
        </c:ser>
        <c:ser>
          <c:idx val="1"/>
          <c:order val="1"/>
          <c:tx>
            <c:strRef>
              <c:f>'19. Change in inv by asset type'!$C$4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delete val="1"/>
          </c:dLbls>
          <c:cat>
            <c:strRef>
              <c:f>'19. Change in inv by asset type'!$A$5:$A$12</c:f>
              <c:strCache>
                <c:ptCount val="8"/>
                <c:pt idx="0">
                  <c:v>Residential buildings</c:v>
                </c:pt>
                <c:pt idx="1">
                  <c:v>Non-residential buildings</c:v>
                </c:pt>
                <c:pt idx="2">
                  <c:v>Construction works</c:v>
                </c:pt>
                <c:pt idx="3">
                  <c:v>Transport equipment</c:v>
                </c:pt>
                <c:pt idx="4">
                  <c:v>Machinery and other equipment</c:v>
                </c:pt>
                <c:pt idx="5">
                  <c:v>Transfer costs</c:v>
                </c:pt>
                <c:pt idx="6">
                  <c:v>Other assets </c:v>
                </c:pt>
                <c:pt idx="7">
                  <c:v>Total</c:v>
                </c:pt>
              </c:strCache>
            </c:strRef>
          </c:cat>
          <c:val>
            <c:numRef>
              <c:f>'19. Change in inv by asset type'!$C$5:$C$12</c:f>
              <c:numCache>
                <c:formatCode>0.0%</c:formatCode>
                <c:ptCount val="8"/>
                <c:pt idx="0">
                  <c:v>5.2802261623240865E-2</c:v>
                </c:pt>
                <c:pt idx="1">
                  <c:v>6.6321963143607388E-3</c:v>
                </c:pt>
                <c:pt idx="2">
                  <c:v>5.3443767311418089E-2</c:v>
                </c:pt>
                <c:pt idx="3">
                  <c:v>-2.2682987363754181E-2</c:v>
                </c:pt>
                <c:pt idx="4">
                  <c:v>-2.0382448097284511E-2</c:v>
                </c:pt>
                <c:pt idx="5">
                  <c:v>1.4851188334892296E-2</c:v>
                </c:pt>
                <c:pt idx="6">
                  <c:v>8.1726565232273396E-2</c:v>
                </c:pt>
                <c:pt idx="7">
                  <c:v>1.4933289051225485E-2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F-49A9-9DAC-34D5C515C63B}"/>
            </c:ext>
          </c:extLst>
        </c:ser>
        <c:ser>
          <c:idx val="2"/>
          <c:order val="2"/>
          <c:tx>
            <c:strRef>
              <c:f>'19. Change in inv by asset type'!$D$4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dLbls>
            <c:delete val="1"/>
          </c:dLbls>
          <c:cat>
            <c:strRef>
              <c:f>'19. Change in inv by asset type'!$A$5:$A$12</c:f>
              <c:strCache>
                <c:ptCount val="8"/>
                <c:pt idx="0">
                  <c:v>Residential buildings</c:v>
                </c:pt>
                <c:pt idx="1">
                  <c:v>Non-residential buildings</c:v>
                </c:pt>
                <c:pt idx="2">
                  <c:v>Construction works</c:v>
                </c:pt>
                <c:pt idx="3">
                  <c:v>Transport equipment</c:v>
                </c:pt>
                <c:pt idx="4">
                  <c:v>Machinery and other equipment</c:v>
                </c:pt>
                <c:pt idx="5">
                  <c:v>Transfer costs</c:v>
                </c:pt>
                <c:pt idx="6">
                  <c:v>Other assets </c:v>
                </c:pt>
                <c:pt idx="7">
                  <c:v>Total</c:v>
                </c:pt>
              </c:strCache>
            </c:strRef>
          </c:cat>
          <c:val>
            <c:numRef>
              <c:f>'19. Change in inv by asset type'!$D$5:$D$12</c:f>
              <c:numCache>
                <c:formatCode>0.0%</c:formatCode>
                <c:ptCount val="8"/>
                <c:pt idx="0">
                  <c:v>-1.025196278503393E-3</c:v>
                </c:pt>
                <c:pt idx="1">
                  <c:v>-4.3936683862905834E-2</c:v>
                </c:pt>
                <c:pt idx="2">
                  <c:v>1.2377890851708484E-2</c:v>
                </c:pt>
                <c:pt idx="3">
                  <c:v>-0.10073516942308225</c:v>
                </c:pt>
                <c:pt idx="4">
                  <c:v>-6.9005441283581326E-2</c:v>
                </c:pt>
                <c:pt idx="5">
                  <c:v>2.4921770867299298E-2</c:v>
                </c:pt>
                <c:pt idx="6">
                  <c:v>-4.49443282327463E-2</c:v>
                </c:pt>
                <c:pt idx="7">
                  <c:v>-3.703473764960219E-2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FF-49A9-9DAC-34D5C515C6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192235776"/>
        <c:axId val="192249856"/>
      </c:barChart>
      <c:catAx>
        <c:axId val="1922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2249856"/>
        <c:crosses val="autoZero"/>
        <c:auto val="1"/>
        <c:lblAlgn val="ctr"/>
        <c:lblOffset val="100"/>
        <c:noMultiLvlLbl val="0"/>
      </c:catAx>
      <c:valAx>
        <c:axId val="192249856"/>
        <c:scaling>
          <c:orientation val="minMax"/>
          <c:max val="0.15000000000000002"/>
          <c:min val="-0.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235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'20. Metals and credit rating'!$E$3</c:f>
              <c:strCache>
                <c:ptCount val="1"/>
                <c:pt idx="0">
                  <c:v>Metals price index (right axis)</c:v>
                </c:pt>
              </c:strCache>
            </c:strRef>
          </c:tx>
          <c:invertIfNegative val="0"/>
          <c:cat>
            <c:strRef>
              <c:f>'20. Metals and credit rating'!$A$4:$A$97</c:f>
              <c:strCache>
                <c:ptCount val="94"/>
                <c:pt idx="0">
                  <c:v>1994 Q1</c:v>
                </c:pt>
                <c:pt idx="1">
                  <c:v>1994 Q2</c:v>
                </c:pt>
                <c:pt idx="2">
                  <c:v>1994 Q3</c:v>
                </c:pt>
                <c:pt idx="3">
                  <c:v>1994 Q4</c:v>
                </c:pt>
                <c:pt idx="4">
                  <c:v>1995 Q1</c:v>
                </c:pt>
                <c:pt idx="5">
                  <c:v>1995 Q2</c:v>
                </c:pt>
                <c:pt idx="6">
                  <c:v>1995 Q3</c:v>
                </c:pt>
                <c:pt idx="7">
                  <c:v>1995 Q4</c:v>
                </c:pt>
                <c:pt idx="8">
                  <c:v>1996 Q1</c:v>
                </c:pt>
                <c:pt idx="9">
                  <c:v>1996 Q2</c:v>
                </c:pt>
                <c:pt idx="10">
                  <c:v>1996 Q3</c:v>
                </c:pt>
                <c:pt idx="11">
                  <c:v>1996 Q4</c:v>
                </c:pt>
                <c:pt idx="12">
                  <c:v>1997 Q1</c:v>
                </c:pt>
                <c:pt idx="13">
                  <c:v>1997 Q2</c:v>
                </c:pt>
                <c:pt idx="14">
                  <c:v>1997 Q3</c:v>
                </c:pt>
                <c:pt idx="15">
                  <c:v>1997 Q4</c:v>
                </c:pt>
                <c:pt idx="16">
                  <c:v>1998 Q1</c:v>
                </c:pt>
                <c:pt idx="17">
                  <c:v>1998 Q2</c:v>
                </c:pt>
                <c:pt idx="18">
                  <c:v>1998 Q3</c:v>
                </c:pt>
                <c:pt idx="19">
                  <c:v>1998 Q4</c:v>
                </c:pt>
                <c:pt idx="20">
                  <c:v>1999 Q1</c:v>
                </c:pt>
                <c:pt idx="21">
                  <c:v>1999 Q2</c:v>
                </c:pt>
                <c:pt idx="22">
                  <c:v>1999 Q3</c:v>
                </c:pt>
                <c:pt idx="23">
                  <c:v>1999 Q4</c:v>
                </c:pt>
                <c:pt idx="24">
                  <c:v>2000 Q1</c:v>
                </c:pt>
                <c:pt idx="25">
                  <c:v>2000 Q2</c:v>
                </c:pt>
                <c:pt idx="26">
                  <c:v>2000 Q3</c:v>
                </c:pt>
                <c:pt idx="27">
                  <c:v>2000 Q4</c:v>
                </c:pt>
                <c:pt idx="28">
                  <c:v>2001 Q1</c:v>
                </c:pt>
                <c:pt idx="29">
                  <c:v>2001 Q2</c:v>
                </c:pt>
                <c:pt idx="30">
                  <c:v>2001 Q3</c:v>
                </c:pt>
                <c:pt idx="31">
                  <c:v>2001 Q4</c:v>
                </c:pt>
                <c:pt idx="32">
                  <c:v>2002 Q1</c:v>
                </c:pt>
                <c:pt idx="33">
                  <c:v>2002 Q2</c:v>
                </c:pt>
                <c:pt idx="34">
                  <c:v>2002 Q3</c:v>
                </c:pt>
                <c:pt idx="35">
                  <c:v>2002 Q4</c:v>
                </c:pt>
                <c:pt idx="36">
                  <c:v>2003 Q1</c:v>
                </c:pt>
                <c:pt idx="37">
                  <c:v>2003 Q2</c:v>
                </c:pt>
                <c:pt idx="38">
                  <c:v>2003 Q3</c:v>
                </c:pt>
                <c:pt idx="39">
                  <c:v>2003 Q4</c:v>
                </c:pt>
                <c:pt idx="40">
                  <c:v>2004 Q1</c:v>
                </c:pt>
                <c:pt idx="41">
                  <c:v>2004 Q2</c:v>
                </c:pt>
                <c:pt idx="42">
                  <c:v>2004 Q3</c:v>
                </c:pt>
                <c:pt idx="43">
                  <c:v>2004 Q4</c:v>
                </c:pt>
                <c:pt idx="44">
                  <c:v>2005 Q1</c:v>
                </c:pt>
                <c:pt idx="45">
                  <c:v>2005 Q2</c:v>
                </c:pt>
                <c:pt idx="46">
                  <c:v>2005 Q3</c:v>
                </c:pt>
                <c:pt idx="47">
                  <c:v>2005 Q4</c:v>
                </c:pt>
                <c:pt idx="48">
                  <c:v>2006 Q1</c:v>
                </c:pt>
                <c:pt idx="49">
                  <c:v>2006 Q2</c:v>
                </c:pt>
                <c:pt idx="50">
                  <c:v>2006 Q3</c:v>
                </c:pt>
                <c:pt idx="51">
                  <c:v>2006 Q4</c:v>
                </c:pt>
                <c:pt idx="52">
                  <c:v>2007 Q1</c:v>
                </c:pt>
                <c:pt idx="53">
                  <c:v>2007 Q2</c:v>
                </c:pt>
                <c:pt idx="54">
                  <c:v>2007 Q3</c:v>
                </c:pt>
                <c:pt idx="55">
                  <c:v>2007 Q4</c:v>
                </c:pt>
                <c:pt idx="56">
                  <c:v>2008 Q1</c:v>
                </c:pt>
                <c:pt idx="57">
                  <c:v>2008 Q2</c:v>
                </c:pt>
                <c:pt idx="58">
                  <c:v>2008 Q3</c:v>
                </c:pt>
                <c:pt idx="59">
                  <c:v>2008 Q4</c:v>
                </c:pt>
                <c:pt idx="60">
                  <c:v>2009 Q1</c:v>
                </c:pt>
                <c:pt idx="61">
                  <c:v>2009 Q2</c:v>
                </c:pt>
                <c:pt idx="62">
                  <c:v>2009 Q3</c:v>
                </c:pt>
                <c:pt idx="63">
                  <c:v>2009 Q4</c:v>
                </c:pt>
                <c:pt idx="64">
                  <c:v>2010 Q1</c:v>
                </c:pt>
                <c:pt idx="65">
                  <c:v>2010 Q2</c:v>
                </c:pt>
                <c:pt idx="66">
                  <c:v>2010 Q3</c:v>
                </c:pt>
                <c:pt idx="67">
                  <c:v>2010 Q4</c:v>
                </c:pt>
                <c:pt idx="68">
                  <c:v>2011 Q1</c:v>
                </c:pt>
                <c:pt idx="69">
                  <c:v>2011 Q2</c:v>
                </c:pt>
                <c:pt idx="70">
                  <c:v>2011 Q3</c:v>
                </c:pt>
                <c:pt idx="71">
                  <c:v>2011 Q4</c:v>
                </c:pt>
                <c:pt idx="72">
                  <c:v>2012 Q1</c:v>
                </c:pt>
                <c:pt idx="73">
                  <c:v>2012 Q2</c:v>
                </c:pt>
                <c:pt idx="74">
                  <c:v>2012 Q3</c:v>
                </c:pt>
                <c:pt idx="75">
                  <c:v>2012 Q4</c:v>
                </c:pt>
                <c:pt idx="76">
                  <c:v>2013 Q1</c:v>
                </c:pt>
                <c:pt idx="77">
                  <c:v>2013 Q2</c:v>
                </c:pt>
                <c:pt idx="78">
                  <c:v>2013 Q3</c:v>
                </c:pt>
                <c:pt idx="79">
                  <c:v>2013 Q4</c:v>
                </c:pt>
                <c:pt idx="80">
                  <c:v>2014 Q1</c:v>
                </c:pt>
                <c:pt idx="81">
                  <c:v>2014 Q2</c:v>
                </c:pt>
                <c:pt idx="82">
                  <c:v>2014 Q3</c:v>
                </c:pt>
                <c:pt idx="83">
                  <c:v>2014 Q4</c:v>
                </c:pt>
                <c:pt idx="84">
                  <c:v>2015 Q1</c:v>
                </c:pt>
                <c:pt idx="85">
                  <c:v>2015 Q2</c:v>
                </c:pt>
                <c:pt idx="86">
                  <c:v>2015 Q3</c:v>
                </c:pt>
                <c:pt idx="87">
                  <c:v>2015 Q4</c:v>
                </c:pt>
                <c:pt idx="88">
                  <c:v>2016 Q1</c:v>
                </c:pt>
                <c:pt idx="89">
                  <c:v>2016 Q2</c:v>
                </c:pt>
                <c:pt idx="90">
                  <c:v>2016 Q3</c:v>
                </c:pt>
                <c:pt idx="91">
                  <c:v>2016 Q4</c:v>
                </c:pt>
                <c:pt idx="92">
                  <c:v>2017 Q1</c:v>
                </c:pt>
                <c:pt idx="93">
                  <c:v>2017 Q2</c:v>
                </c:pt>
              </c:strCache>
            </c:strRef>
          </c:cat>
          <c:val>
            <c:numRef>
              <c:f>'20. Metals and credit rating'!$E$4:$E$97</c:f>
              <c:numCache>
                <c:formatCode>General</c:formatCode>
                <c:ptCount val="94"/>
                <c:pt idx="0">
                  <c:v>54.148431258804955</c:v>
                </c:pt>
                <c:pt idx="1">
                  <c:v>57.953353162950179</c:v>
                </c:pt>
                <c:pt idx="2">
                  <c:v>64.045734609019746</c:v>
                </c:pt>
                <c:pt idx="3">
                  <c:v>74.336280770871312</c:v>
                </c:pt>
                <c:pt idx="4">
                  <c:v>78.376435090805558</c:v>
                </c:pt>
                <c:pt idx="5">
                  <c:v>74.984697824062536</c:v>
                </c:pt>
                <c:pt idx="6">
                  <c:v>77.503190886898452</c:v>
                </c:pt>
                <c:pt idx="7">
                  <c:v>73.138144212313605</c:v>
                </c:pt>
                <c:pt idx="8">
                  <c:v>70.406657836820273</c:v>
                </c:pt>
                <c:pt idx="9">
                  <c:v>69.224765648392392</c:v>
                </c:pt>
                <c:pt idx="10">
                  <c:v>62.770904488615351</c:v>
                </c:pt>
                <c:pt idx="11">
                  <c:v>63.161309152843479</c:v>
                </c:pt>
                <c:pt idx="12">
                  <c:v>69.181857293880412</c:v>
                </c:pt>
                <c:pt idx="13">
                  <c:v>69.42080502856318</c:v>
                </c:pt>
                <c:pt idx="14">
                  <c:v>69.297636632018595</c:v>
                </c:pt>
                <c:pt idx="15">
                  <c:v>63.60364402155497</c:v>
                </c:pt>
                <c:pt idx="16">
                  <c:v>58.747015294540212</c:v>
                </c:pt>
                <c:pt idx="17">
                  <c:v>56.721885331072968</c:v>
                </c:pt>
                <c:pt idx="18">
                  <c:v>54.485928361420811</c:v>
                </c:pt>
                <c:pt idx="19">
                  <c:v>52.248757081980358</c:v>
                </c:pt>
                <c:pt idx="20">
                  <c:v>49.611415439073731</c:v>
                </c:pt>
                <c:pt idx="21">
                  <c:v>52.929606346085478</c:v>
                </c:pt>
                <c:pt idx="22">
                  <c:v>58.150543310325666</c:v>
                </c:pt>
                <c:pt idx="23">
                  <c:v>60.825050024522774</c:v>
                </c:pt>
                <c:pt idx="24">
                  <c:v>65.165213657534139</c:v>
                </c:pt>
                <c:pt idx="25">
                  <c:v>61.31391820313123</c:v>
                </c:pt>
                <c:pt idx="26">
                  <c:v>63.32211367059498</c:v>
                </c:pt>
                <c:pt idx="27">
                  <c:v>60.993961573281013</c:v>
                </c:pt>
                <c:pt idx="28">
                  <c:v>61.096136202641851</c:v>
                </c:pt>
                <c:pt idx="29">
                  <c:v>58.687825114072858</c:v>
                </c:pt>
                <c:pt idx="30">
                  <c:v>53.602846355603333</c:v>
                </c:pt>
                <c:pt idx="31">
                  <c:v>51.685931031073942</c:v>
                </c:pt>
                <c:pt idx="32">
                  <c:v>54.609023480334109</c:v>
                </c:pt>
                <c:pt idx="33">
                  <c:v>54.976397753415711</c:v>
                </c:pt>
                <c:pt idx="34">
                  <c:v>53.177842209450461</c:v>
                </c:pt>
                <c:pt idx="35">
                  <c:v>54.515187057465226</c:v>
                </c:pt>
                <c:pt idx="36">
                  <c:v>57.687469581623368</c:v>
                </c:pt>
                <c:pt idx="37">
                  <c:v>57.352226553535964</c:v>
                </c:pt>
                <c:pt idx="38">
                  <c:v>60.398532255382229</c:v>
                </c:pt>
                <c:pt idx="39">
                  <c:v>67.384611547185898</c:v>
                </c:pt>
                <c:pt idx="40">
                  <c:v>79.292744073443501</c:v>
                </c:pt>
                <c:pt idx="41">
                  <c:v>79.302392502164011</c:v>
                </c:pt>
                <c:pt idx="42">
                  <c:v>81.569195107152609</c:v>
                </c:pt>
                <c:pt idx="43">
                  <c:v>86.654394947783075</c:v>
                </c:pt>
                <c:pt idx="44">
                  <c:v>96.216334578533747</c:v>
                </c:pt>
                <c:pt idx="45">
                  <c:v>96.371720020108455</c:v>
                </c:pt>
                <c:pt idx="46">
                  <c:v>98.772343170536672</c:v>
                </c:pt>
                <c:pt idx="47">
                  <c:v>108.63960223082103</c:v>
                </c:pt>
                <c:pt idx="48">
                  <c:v>127.654777836995</c:v>
                </c:pt>
                <c:pt idx="49">
                  <c:v>157.17362373923754</c:v>
                </c:pt>
                <c:pt idx="50">
                  <c:v>164.95668112982261</c:v>
                </c:pt>
                <c:pt idx="51">
                  <c:v>174.99960859273412</c:v>
                </c:pt>
                <c:pt idx="52">
                  <c:v>176.1824805766822</c:v>
                </c:pt>
                <c:pt idx="53">
                  <c:v>201.56122746324002</c:v>
                </c:pt>
                <c:pt idx="54">
                  <c:v>183.7732926629445</c:v>
                </c:pt>
                <c:pt idx="55">
                  <c:v>171.73198921085404</c:v>
                </c:pt>
                <c:pt idx="56">
                  <c:v>190.09881352984897</c:v>
                </c:pt>
                <c:pt idx="57">
                  <c:v>191.89380307018996</c:v>
                </c:pt>
                <c:pt idx="58">
                  <c:v>175.68483936315477</c:v>
                </c:pt>
                <c:pt idx="59">
                  <c:v>118.37487773186702</c:v>
                </c:pt>
                <c:pt idx="60">
                  <c:v>107.68265013734346</c:v>
                </c:pt>
                <c:pt idx="61">
                  <c:v>120.60219731058184</c:v>
                </c:pt>
                <c:pt idx="62">
                  <c:v>150.86777689713509</c:v>
                </c:pt>
                <c:pt idx="63">
                  <c:v>166.96858636343336</c:v>
                </c:pt>
                <c:pt idx="64">
                  <c:v>191.13260844368531</c:v>
                </c:pt>
                <c:pt idx="65">
                  <c:v>200.76492210079755</c:v>
                </c:pt>
                <c:pt idx="66">
                  <c:v>193.20894631386636</c:v>
                </c:pt>
                <c:pt idx="67">
                  <c:v>224.17258104406014</c:v>
                </c:pt>
                <c:pt idx="68">
                  <c:v>248.64216087609407</c:v>
                </c:pt>
                <c:pt idx="69">
                  <c:v>241.75280106900277</c:v>
                </c:pt>
                <c:pt idx="70">
                  <c:v>233.05383471534984</c:v>
                </c:pt>
                <c:pt idx="71">
                  <c:v>195.4277681488492</c:v>
                </c:pt>
                <c:pt idx="72">
                  <c:v>205.35547010891591</c:v>
                </c:pt>
                <c:pt idx="73">
                  <c:v>194.17076196543542</c:v>
                </c:pt>
                <c:pt idx="74">
                  <c:v>178.52150224780812</c:v>
                </c:pt>
                <c:pt idx="75">
                  <c:v>186.0888251312582</c:v>
                </c:pt>
                <c:pt idx="76">
                  <c:v>199.38762370629422</c:v>
                </c:pt>
                <c:pt idx="77">
                  <c:v>176.5353679575212</c:v>
                </c:pt>
                <c:pt idx="78">
                  <c:v>177.03976077110789</c:v>
                </c:pt>
                <c:pt idx="79">
                  <c:v>178.64481938724694</c:v>
                </c:pt>
                <c:pt idx="80">
                  <c:v>171.11548433358291</c:v>
                </c:pt>
                <c:pt idx="81">
                  <c:v>165.29709736157102</c:v>
                </c:pt>
                <c:pt idx="82">
                  <c:v>166.74522801428748</c:v>
                </c:pt>
                <c:pt idx="83">
                  <c:v>154.34363503104274</c:v>
                </c:pt>
                <c:pt idx="84">
                  <c:v>138.00118634741219</c:v>
                </c:pt>
                <c:pt idx="85">
                  <c:v>135.61789238322876</c:v>
                </c:pt>
                <c:pt idx="86">
                  <c:v>121.47621581938434</c:v>
                </c:pt>
                <c:pt idx="87">
                  <c:v>111.19964651145075</c:v>
                </c:pt>
                <c:pt idx="88">
                  <c:v>109.85813065681151</c:v>
                </c:pt>
                <c:pt idx="89">
                  <c:v>115.59153317854604</c:v>
                </c:pt>
                <c:pt idx="90">
                  <c:v>120.57792556729363</c:v>
                </c:pt>
                <c:pt idx="91">
                  <c:v>132.89354143048757</c:v>
                </c:pt>
                <c:pt idx="92">
                  <c:v>147.82720198501366</c:v>
                </c:pt>
                <c:pt idx="93">
                  <c:v>139.86490421790069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D-44FB-8D7B-F711D8087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92617856"/>
        <c:axId val="192616320"/>
      </c:barChart>
      <c:lineChart>
        <c:grouping val="standard"/>
        <c:varyColors val="0"/>
        <c:ser>
          <c:idx val="0"/>
          <c:order val="1"/>
          <c:tx>
            <c:strRef>
              <c:f>'20. Metals and credit rating'!$B$3</c:f>
              <c:strCache>
                <c:ptCount val="1"/>
                <c:pt idx="0">
                  <c:v>Moody's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'20. Metals and credit rating'!$A$4:$A$97</c:f>
              <c:strCache>
                <c:ptCount val="94"/>
                <c:pt idx="0">
                  <c:v>1994 Q1</c:v>
                </c:pt>
                <c:pt idx="1">
                  <c:v>1994 Q2</c:v>
                </c:pt>
                <c:pt idx="2">
                  <c:v>1994 Q3</c:v>
                </c:pt>
                <c:pt idx="3">
                  <c:v>1994 Q4</c:v>
                </c:pt>
                <c:pt idx="4">
                  <c:v>1995 Q1</c:v>
                </c:pt>
                <c:pt idx="5">
                  <c:v>1995 Q2</c:v>
                </c:pt>
                <c:pt idx="6">
                  <c:v>1995 Q3</c:v>
                </c:pt>
                <c:pt idx="7">
                  <c:v>1995 Q4</c:v>
                </c:pt>
                <c:pt idx="8">
                  <c:v>1996 Q1</c:v>
                </c:pt>
                <c:pt idx="9">
                  <c:v>1996 Q2</c:v>
                </c:pt>
                <c:pt idx="10">
                  <c:v>1996 Q3</c:v>
                </c:pt>
                <c:pt idx="11">
                  <c:v>1996 Q4</c:v>
                </c:pt>
                <c:pt idx="12">
                  <c:v>1997 Q1</c:v>
                </c:pt>
                <c:pt idx="13">
                  <c:v>1997 Q2</c:v>
                </c:pt>
                <c:pt idx="14">
                  <c:v>1997 Q3</c:v>
                </c:pt>
                <c:pt idx="15">
                  <c:v>1997 Q4</c:v>
                </c:pt>
                <c:pt idx="16">
                  <c:v>1998 Q1</c:v>
                </c:pt>
                <c:pt idx="17">
                  <c:v>1998 Q2</c:v>
                </c:pt>
                <c:pt idx="18">
                  <c:v>1998 Q3</c:v>
                </c:pt>
                <c:pt idx="19">
                  <c:v>1998 Q4</c:v>
                </c:pt>
                <c:pt idx="20">
                  <c:v>1999 Q1</c:v>
                </c:pt>
                <c:pt idx="21">
                  <c:v>1999 Q2</c:v>
                </c:pt>
                <c:pt idx="22">
                  <c:v>1999 Q3</c:v>
                </c:pt>
                <c:pt idx="23">
                  <c:v>1999 Q4</c:v>
                </c:pt>
                <c:pt idx="24">
                  <c:v>2000 Q1</c:v>
                </c:pt>
                <c:pt idx="25">
                  <c:v>2000 Q2</c:v>
                </c:pt>
                <c:pt idx="26">
                  <c:v>2000 Q3</c:v>
                </c:pt>
                <c:pt idx="27">
                  <c:v>2000 Q4</c:v>
                </c:pt>
                <c:pt idx="28">
                  <c:v>2001 Q1</c:v>
                </c:pt>
                <c:pt idx="29">
                  <c:v>2001 Q2</c:v>
                </c:pt>
                <c:pt idx="30">
                  <c:v>2001 Q3</c:v>
                </c:pt>
                <c:pt idx="31">
                  <c:v>2001 Q4</c:v>
                </c:pt>
                <c:pt idx="32">
                  <c:v>2002 Q1</c:v>
                </c:pt>
                <c:pt idx="33">
                  <c:v>2002 Q2</c:v>
                </c:pt>
                <c:pt idx="34">
                  <c:v>2002 Q3</c:v>
                </c:pt>
                <c:pt idx="35">
                  <c:v>2002 Q4</c:v>
                </c:pt>
                <c:pt idx="36">
                  <c:v>2003 Q1</c:v>
                </c:pt>
                <c:pt idx="37">
                  <c:v>2003 Q2</c:v>
                </c:pt>
                <c:pt idx="38">
                  <c:v>2003 Q3</c:v>
                </c:pt>
                <c:pt idx="39">
                  <c:v>2003 Q4</c:v>
                </c:pt>
                <c:pt idx="40">
                  <c:v>2004 Q1</c:v>
                </c:pt>
                <c:pt idx="41">
                  <c:v>2004 Q2</c:v>
                </c:pt>
                <c:pt idx="42">
                  <c:v>2004 Q3</c:v>
                </c:pt>
                <c:pt idx="43">
                  <c:v>2004 Q4</c:v>
                </c:pt>
                <c:pt idx="44">
                  <c:v>2005 Q1</c:v>
                </c:pt>
                <c:pt idx="45">
                  <c:v>2005 Q2</c:v>
                </c:pt>
                <c:pt idx="46">
                  <c:v>2005 Q3</c:v>
                </c:pt>
                <c:pt idx="47">
                  <c:v>2005 Q4</c:v>
                </c:pt>
                <c:pt idx="48">
                  <c:v>2006 Q1</c:v>
                </c:pt>
                <c:pt idx="49">
                  <c:v>2006 Q2</c:v>
                </c:pt>
                <c:pt idx="50">
                  <c:v>2006 Q3</c:v>
                </c:pt>
                <c:pt idx="51">
                  <c:v>2006 Q4</c:v>
                </c:pt>
                <c:pt idx="52">
                  <c:v>2007 Q1</c:v>
                </c:pt>
                <c:pt idx="53">
                  <c:v>2007 Q2</c:v>
                </c:pt>
                <c:pt idx="54">
                  <c:v>2007 Q3</c:v>
                </c:pt>
                <c:pt idx="55">
                  <c:v>2007 Q4</c:v>
                </c:pt>
                <c:pt idx="56">
                  <c:v>2008 Q1</c:v>
                </c:pt>
                <c:pt idx="57">
                  <c:v>2008 Q2</c:v>
                </c:pt>
                <c:pt idx="58">
                  <c:v>2008 Q3</c:v>
                </c:pt>
                <c:pt idx="59">
                  <c:v>2008 Q4</c:v>
                </c:pt>
                <c:pt idx="60">
                  <c:v>2009 Q1</c:v>
                </c:pt>
                <c:pt idx="61">
                  <c:v>2009 Q2</c:v>
                </c:pt>
                <c:pt idx="62">
                  <c:v>2009 Q3</c:v>
                </c:pt>
                <c:pt idx="63">
                  <c:v>2009 Q4</c:v>
                </c:pt>
                <c:pt idx="64">
                  <c:v>2010 Q1</c:v>
                </c:pt>
                <c:pt idx="65">
                  <c:v>2010 Q2</c:v>
                </c:pt>
                <c:pt idx="66">
                  <c:v>2010 Q3</c:v>
                </c:pt>
                <c:pt idx="67">
                  <c:v>2010 Q4</c:v>
                </c:pt>
                <c:pt idx="68">
                  <c:v>2011 Q1</c:v>
                </c:pt>
                <c:pt idx="69">
                  <c:v>2011 Q2</c:v>
                </c:pt>
                <c:pt idx="70">
                  <c:v>2011 Q3</c:v>
                </c:pt>
                <c:pt idx="71">
                  <c:v>2011 Q4</c:v>
                </c:pt>
                <c:pt idx="72">
                  <c:v>2012 Q1</c:v>
                </c:pt>
                <c:pt idx="73">
                  <c:v>2012 Q2</c:v>
                </c:pt>
                <c:pt idx="74">
                  <c:v>2012 Q3</c:v>
                </c:pt>
                <c:pt idx="75">
                  <c:v>2012 Q4</c:v>
                </c:pt>
                <c:pt idx="76">
                  <c:v>2013 Q1</c:v>
                </c:pt>
                <c:pt idx="77">
                  <c:v>2013 Q2</c:v>
                </c:pt>
                <c:pt idx="78">
                  <c:v>2013 Q3</c:v>
                </c:pt>
                <c:pt idx="79">
                  <c:v>2013 Q4</c:v>
                </c:pt>
                <c:pt idx="80">
                  <c:v>2014 Q1</c:v>
                </c:pt>
                <c:pt idx="81">
                  <c:v>2014 Q2</c:v>
                </c:pt>
                <c:pt idx="82">
                  <c:v>2014 Q3</c:v>
                </c:pt>
                <c:pt idx="83">
                  <c:v>2014 Q4</c:v>
                </c:pt>
                <c:pt idx="84">
                  <c:v>2015 Q1</c:v>
                </c:pt>
                <c:pt idx="85">
                  <c:v>2015 Q2</c:v>
                </c:pt>
                <c:pt idx="86">
                  <c:v>2015 Q3</c:v>
                </c:pt>
                <c:pt idx="87">
                  <c:v>2015 Q4</c:v>
                </c:pt>
                <c:pt idx="88">
                  <c:v>2016 Q1</c:v>
                </c:pt>
                <c:pt idx="89">
                  <c:v>2016 Q2</c:v>
                </c:pt>
                <c:pt idx="90">
                  <c:v>2016 Q3</c:v>
                </c:pt>
                <c:pt idx="91">
                  <c:v>2016 Q4</c:v>
                </c:pt>
                <c:pt idx="92">
                  <c:v>2017 Q1</c:v>
                </c:pt>
                <c:pt idx="93">
                  <c:v>2017 Q2</c:v>
                </c:pt>
              </c:strCache>
            </c:strRef>
          </c:cat>
          <c:val>
            <c:numRef>
              <c:f>'20. Metals and credit rating'!$B$4:$B$97</c:f>
              <c:numCache>
                <c:formatCode>General</c:formatCode>
                <c:ptCount val="94"/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17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C5D-44FB-8D7B-F711D80877CD}"/>
            </c:ext>
          </c:extLst>
        </c:ser>
        <c:ser>
          <c:idx val="1"/>
          <c:order val="2"/>
          <c:tx>
            <c:strRef>
              <c:f>'20. Metals and credit rating'!$C$3</c:f>
              <c:strCache>
                <c:ptCount val="1"/>
                <c:pt idx="0">
                  <c:v>Fitch</c:v>
                </c:pt>
              </c:strCache>
            </c:strRef>
          </c:tx>
          <c:spPr>
            <a:ln w="73025">
              <a:solidFill>
                <a:srgbClr val="4BACC6">
                  <a:lumMod val="40000"/>
                  <a:lumOff val="60000"/>
                </a:srgbClr>
              </a:solidFill>
            </a:ln>
          </c:spPr>
          <c:marker>
            <c:symbol val="none"/>
          </c:marker>
          <c:cat>
            <c:strRef>
              <c:f>'20. Metals and credit rating'!$A$4:$A$97</c:f>
              <c:strCache>
                <c:ptCount val="94"/>
                <c:pt idx="0">
                  <c:v>1994 Q1</c:v>
                </c:pt>
                <c:pt idx="1">
                  <c:v>1994 Q2</c:v>
                </c:pt>
                <c:pt idx="2">
                  <c:v>1994 Q3</c:v>
                </c:pt>
                <c:pt idx="3">
                  <c:v>1994 Q4</c:v>
                </c:pt>
                <c:pt idx="4">
                  <c:v>1995 Q1</c:v>
                </c:pt>
                <c:pt idx="5">
                  <c:v>1995 Q2</c:v>
                </c:pt>
                <c:pt idx="6">
                  <c:v>1995 Q3</c:v>
                </c:pt>
                <c:pt idx="7">
                  <c:v>1995 Q4</c:v>
                </c:pt>
                <c:pt idx="8">
                  <c:v>1996 Q1</c:v>
                </c:pt>
                <c:pt idx="9">
                  <c:v>1996 Q2</c:v>
                </c:pt>
                <c:pt idx="10">
                  <c:v>1996 Q3</c:v>
                </c:pt>
                <c:pt idx="11">
                  <c:v>1996 Q4</c:v>
                </c:pt>
                <c:pt idx="12">
                  <c:v>1997 Q1</c:v>
                </c:pt>
                <c:pt idx="13">
                  <c:v>1997 Q2</c:v>
                </c:pt>
                <c:pt idx="14">
                  <c:v>1997 Q3</c:v>
                </c:pt>
                <c:pt idx="15">
                  <c:v>1997 Q4</c:v>
                </c:pt>
                <c:pt idx="16">
                  <c:v>1998 Q1</c:v>
                </c:pt>
                <c:pt idx="17">
                  <c:v>1998 Q2</c:v>
                </c:pt>
                <c:pt idx="18">
                  <c:v>1998 Q3</c:v>
                </c:pt>
                <c:pt idx="19">
                  <c:v>1998 Q4</c:v>
                </c:pt>
                <c:pt idx="20">
                  <c:v>1999 Q1</c:v>
                </c:pt>
                <c:pt idx="21">
                  <c:v>1999 Q2</c:v>
                </c:pt>
                <c:pt idx="22">
                  <c:v>1999 Q3</c:v>
                </c:pt>
                <c:pt idx="23">
                  <c:v>1999 Q4</c:v>
                </c:pt>
                <c:pt idx="24">
                  <c:v>2000 Q1</c:v>
                </c:pt>
                <c:pt idx="25">
                  <c:v>2000 Q2</c:v>
                </c:pt>
                <c:pt idx="26">
                  <c:v>2000 Q3</c:v>
                </c:pt>
                <c:pt idx="27">
                  <c:v>2000 Q4</c:v>
                </c:pt>
                <c:pt idx="28">
                  <c:v>2001 Q1</c:v>
                </c:pt>
                <c:pt idx="29">
                  <c:v>2001 Q2</c:v>
                </c:pt>
                <c:pt idx="30">
                  <c:v>2001 Q3</c:v>
                </c:pt>
                <c:pt idx="31">
                  <c:v>2001 Q4</c:v>
                </c:pt>
                <c:pt idx="32">
                  <c:v>2002 Q1</c:v>
                </c:pt>
                <c:pt idx="33">
                  <c:v>2002 Q2</c:v>
                </c:pt>
                <c:pt idx="34">
                  <c:v>2002 Q3</c:v>
                </c:pt>
                <c:pt idx="35">
                  <c:v>2002 Q4</c:v>
                </c:pt>
                <c:pt idx="36">
                  <c:v>2003 Q1</c:v>
                </c:pt>
                <c:pt idx="37">
                  <c:v>2003 Q2</c:v>
                </c:pt>
                <c:pt idx="38">
                  <c:v>2003 Q3</c:v>
                </c:pt>
                <c:pt idx="39">
                  <c:v>2003 Q4</c:v>
                </c:pt>
                <c:pt idx="40">
                  <c:v>2004 Q1</c:v>
                </c:pt>
                <c:pt idx="41">
                  <c:v>2004 Q2</c:v>
                </c:pt>
                <c:pt idx="42">
                  <c:v>2004 Q3</c:v>
                </c:pt>
                <c:pt idx="43">
                  <c:v>2004 Q4</c:v>
                </c:pt>
                <c:pt idx="44">
                  <c:v>2005 Q1</c:v>
                </c:pt>
                <c:pt idx="45">
                  <c:v>2005 Q2</c:v>
                </c:pt>
                <c:pt idx="46">
                  <c:v>2005 Q3</c:v>
                </c:pt>
                <c:pt idx="47">
                  <c:v>2005 Q4</c:v>
                </c:pt>
                <c:pt idx="48">
                  <c:v>2006 Q1</c:v>
                </c:pt>
                <c:pt idx="49">
                  <c:v>2006 Q2</c:v>
                </c:pt>
                <c:pt idx="50">
                  <c:v>2006 Q3</c:v>
                </c:pt>
                <c:pt idx="51">
                  <c:v>2006 Q4</c:v>
                </c:pt>
                <c:pt idx="52">
                  <c:v>2007 Q1</c:v>
                </c:pt>
                <c:pt idx="53">
                  <c:v>2007 Q2</c:v>
                </c:pt>
                <c:pt idx="54">
                  <c:v>2007 Q3</c:v>
                </c:pt>
                <c:pt idx="55">
                  <c:v>2007 Q4</c:v>
                </c:pt>
                <c:pt idx="56">
                  <c:v>2008 Q1</c:v>
                </c:pt>
                <c:pt idx="57">
                  <c:v>2008 Q2</c:v>
                </c:pt>
                <c:pt idx="58">
                  <c:v>2008 Q3</c:v>
                </c:pt>
                <c:pt idx="59">
                  <c:v>2008 Q4</c:v>
                </c:pt>
                <c:pt idx="60">
                  <c:v>2009 Q1</c:v>
                </c:pt>
                <c:pt idx="61">
                  <c:v>2009 Q2</c:v>
                </c:pt>
                <c:pt idx="62">
                  <c:v>2009 Q3</c:v>
                </c:pt>
                <c:pt idx="63">
                  <c:v>2009 Q4</c:v>
                </c:pt>
                <c:pt idx="64">
                  <c:v>2010 Q1</c:v>
                </c:pt>
                <c:pt idx="65">
                  <c:v>2010 Q2</c:v>
                </c:pt>
                <c:pt idx="66">
                  <c:v>2010 Q3</c:v>
                </c:pt>
                <c:pt idx="67">
                  <c:v>2010 Q4</c:v>
                </c:pt>
                <c:pt idx="68">
                  <c:v>2011 Q1</c:v>
                </c:pt>
                <c:pt idx="69">
                  <c:v>2011 Q2</c:v>
                </c:pt>
                <c:pt idx="70">
                  <c:v>2011 Q3</c:v>
                </c:pt>
                <c:pt idx="71">
                  <c:v>2011 Q4</c:v>
                </c:pt>
                <c:pt idx="72">
                  <c:v>2012 Q1</c:v>
                </c:pt>
                <c:pt idx="73">
                  <c:v>2012 Q2</c:v>
                </c:pt>
                <c:pt idx="74">
                  <c:v>2012 Q3</c:v>
                </c:pt>
                <c:pt idx="75">
                  <c:v>2012 Q4</c:v>
                </c:pt>
                <c:pt idx="76">
                  <c:v>2013 Q1</c:v>
                </c:pt>
                <c:pt idx="77">
                  <c:v>2013 Q2</c:v>
                </c:pt>
                <c:pt idx="78">
                  <c:v>2013 Q3</c:v>
                </c:pt>
                <c:pt idx="79">
                  <c:v>2013 Q4</c:v>
                </c:pt>
                <c:pt idx="80">
                  <c:v>2014 Q1</c:v>
                </c:pt>
                <c:pt idx="81">
                  <c:v>2014 Q2</c:v>
                </c:pt>
                <c:pt idx="82">
                  <c:v>2014 Q3</c:v>
                </c:pt>
                <c:pt idx="83">
                  <c:v>2014 Q4</c:v>
                </c:pt>
                <c:pt idx="84">
                  <c:v>2015 Q1</c:v>
                </c:pt>
                <c:pt idx="85">
                  <c:v>2015 Q2</c:v>
                </c:pt>
                <c:pt idx="86">
                  <c:v>2015 Q3</c:v>
                </c:pt>
                <c:pt idx="87">
                  <c:v>2015 Q4</c:v>
                </c:pt>
                <c:pt idx="88">
                  <c:v>2016 Q1</c:v>
                </c:pt>
                <c:pt idx="89">
                  <c:v>2016 Q2</c:v>
                </c:pt>
                <c:pt idx="90">
                  <c:v>2016 Q3</c:v>
                </c:pt>
                <c:pt idx="91">
                  <c:v>2016 Q4</c:v>
                </c:pt>
                <c:pt idx="92">
                  <c:v>2017 Q1</c:v>
                </c:pt>
                <c:pt idx="93">
                  <c:v>2017 Q2</c:v>
                </c:pt>
              </c:strCache>
            </c:strRef>
          </c:cat>
          <c:val>
            <c:numRef>
              <c:f>'20. Metals and credit rating'!$C$4:$C$97</c:f>
              <c:numCache>
                <c:formatCode>General</c:formatCode>
                <c:ptCount val="94"/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17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C5D-44FB-8D7B-F711D80877CD}"/>
            </c:ext>
          </c:extLst>
        </c:ser>
        <c:ser>
          <c:idx val="2"/>
          <c:order val="3"/>
          <c:tx>
            <c:strRef>
              <c:f>'20. Metals and credit rating'!$D$3</c:f>
              <c:strCache>
                <c:ptCount val="1"/>
                <c:pt idx="0">
                  <c:v>S&amp;P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'20. Metals and credit rating'!$A$4:$A$97</c:f>
              <c:strCache>
                <c:ptCount val="94"/>
                <c:pt idx="0">
                  <c:v>1994 Q1</c:v>
                </c:pt>
                <c:pt idx="1">
                  <c:v>1994 Q2</c:v>
                </c:pt>
                <c:pt idx="2">
                  <c:v>1994 Q3</c:v>
                </c:pt>
                <c:pt idx="3">
                  <c:v>1994 Q4</c:v>
                </c:pt>
                <c:pt idx="4">
                  <c:v>1995 Q1</c:v>
                </c:pt>
                <c:pt idx="5">
                  <c:v>1995 Q2</c:v>
                </c:pt>
                <c:pt idx="6">
                  <c:v>1995 Q3</c:v>
                </c:pt>
                <c:pt idx="7">
                  <c:v>1995 Q4</c:v>
                </c:pt>
                <c:pt idx="8">
                  <c:v>1996 Q1</c:v>
                </c:pt>
                <c:pt idx="9">
                  <c:v>1996 Q2</c:v>
                </c:pt>
                <c:pt idx="10">
                  <c:v>1996 Q3</c:v>
                </c:pt>
                <c:pt idx="11">
                  <c:v>1996 Q4</c:v>
                </c:pt>
                <c:pt idx="12">
                  <c:v>1997 Q1</c:v>
                </c:pt>
                <c:pt idx="13">
                  <c:v>1997 Q2</c:v>
                </c:pt>
                <c:pt idx="14">
                  <c:v>1997 Q3</c:v>
                </c:pt>
                <c:pt idx="15">
                  <c:v>1997 Q4</c:v>
                </c:pt>
                <c:pt idx="16">
                  <c:v>1998 Q1</c:v>
                </c:pt>
                <c:pt idx="17">
                  <c:v>1998 Q2</c:v>
                </c:pt>
                <c:pt idx="18">
                  <c:v>1998 Q3</c:v>
                </c:pt>
                <c:pt idx="19">
                  <c:v>1998 Q4</c:v>
                </c:pt>
                <c:pt idx="20">
                  <c:v>1999 Q1</c:v>
                </c:pt>
                <c:pt idx="21">
                  <c:v>1999 Q2</c:v>
                </c:pt>
                <c:pt idx="22">
                  <c:v>1999 Q3</c:v>
                </c:pt>
                <c:pt idx="23">
                  <c:v>1999 Q4</c:v>
                </c:pt>
                <c:pt idx="24">
                  <c:v>2000 Q1</c:v>
                </c:pt>
                <c:pt idx="25">
                  <c:v>2000 Q2</c:v>
                </c:pt>
                <c:pt idx="26">
                  <c:v>2000 Q3</c:v>
                </c:pt>
                <c:pt idx="27">
                  <c:v>2000 Q4</c:v>
                </c:pt>
                <c:pt idx="28">
                  <c:v>2001 Q1</c:v>
                </c:pt>
                <c:pt idx="29">
                  <c:v>2001 Q2</c:v>
                </c:pt>
                <c:pt idx="30">
                  <c:v>2001 Q3</c:v>
                </c:pt>
                <c:pt idx="31">
                  <c:v>2001 Q4</c:v>
                </c:pt>
                <c:pt idx="32">
                  <c:v>2002 Q1</c:v>
                </c:pt>
                <c:pt idx="33">
                  <c:v>2002 Q2</c:v>
                </c:pt>
                <c:pt idx="34">
                  <c:v>2002 Q3</c:v>
                </c:pt>
                <c:pt idx="35">
                  <c:v>2002 Q4</c:v>
                </c:pt>
                <c:pt idx="36">
                  <c:v>2003 Q1</c:v>
                </c:pt>
                <c:pt idx="37">
                  <c:v>2003 Q2</c:v>
                </c:pt>
                <c:pt idx="38">
                  <c:v>2003 Q3</c:v>
                </c:pt>
                <c:pt idx="39">
                  <c:v>2003 Q4</c:v>
                </c:pt>
                <c:pt idx="40">
                  <c:v>2004 Q1</c:v>
                </c:pt>
                <c:pt idx="41">
                  <c:v>2004 Q2</c:v>
                </c:pt>
                <c:pt idx="42">
                  <c:v>2004 Q3</c:v>
                </c:pt>
                <c:pt idx="43">
                  <c:v>2004 Q4</c:v>
                </c:pt>
                <c:pt idx="44">
                  <c:v>2005 Q1</c:v>
                </c:pt>
                <c:pt idx="45">
                  <c:v>2005 Q2</c:v>
                </c:pt>
                <c:pt idx="46">
                  <c:v>2005 Q3</c:v>
                </c:pt>
                <c:pt idx="47">
                  <c:v>2005 Q4</c:v>
                </c:pt>
                <c:pt idx="48">
                  <c:v>2006 Q1</c:v>
                </c:pt>
                <c:pt idx="49">
                  <c:v>2006 Q2</c:v>
                </c:pt>
                <c:pt idx="50">
                  <c:v>2006 Q3</c:v>
                </c:pt>
                <c:pt idx="51">
                  <c:v>2006 Q4</c:v>
                </c:pt>
                <c:pt idx="52">
                  <c:v>2007 Q1</c:v>
                </c:pt>
                <c:pt idx="53">
                  <c:v>2007 Q2</c:v>
                </c:pt>
                <c:pt idx="54">
                  <c:v>2007 Q3</c:v>
                </c:pt>
                <c:pt idx="55">
                  <c:v>2007 Q4</c:v>
                </c:pt>
                <c:pt idx="56">
                  <c:v>2008 Q1</c:v>
                </c:pt>
                <c:pt idx="57">
                  <c:v>2008 Q2</c:v>
                </c:pt>
                <c:pt idx="58">
                  <c:v>2008 Q3</c:v>
                </c:pt>
                <c:pt idx="59">
                  <c:v>2008 Q4</c:v>
                </c:pt>
                <c:pt idx="60">
                  <c:v>2009 Q1</c:v>
                </c:pt>
                <c:pt idx="61">
                  <c:v>2009 Q2</c:v>
                </c:pt>
                <c:pt idx="62">
                  <c:v>2009 Q3</c:v>
                </c:pt>
                <c:pt idx="63">
                  <c:v>2009 Q4</c:v>
                </c:pt>
                <c:pt idx="64">
                  <c:v>2010 Q1</c:v>
                </c:pt>
                <c:pt idx="65">
                  <c:v>2010 Q2</c:v>
                </c:pt>
                <c:pt idx="66">
                  <c:v>2010 Q3</c:v>
                </c:pt>
                <c:pt idx="67">
                  <c:v>2010 Q4</c:v>
                </c:pt>
                <c:pt idx="68">
                  <c:v>2011 Q1</c:v>
                </c:pt>
                <c:pt idx="69">
                  <c:v>2011 Q2</c:v>
                </c:pt>
                <c:pt idx="70">
                  <c:v>2011 Q3</c:v>
                </c:pt>
                <c:pt idx="71">
                  <c:v>2011 Q4</c:v>
                </c:pt>
                <c:pt idx="72">
                  <c:v>2012 Q1</c:v>
                </c:pt>
                <c:pt idx="73">
                  <c:v>2012 Q2</c:v>
                </c:pt>
                <c:pt idx="74">
                  <c:v>2012 Q3</c:v>
                </c:pt>
                <c:pt idx="75">
                  <c:v>2012 Q4</c:v>
                </c:pt>
                <c:pt idx="76">
                  <c:v>2013 Q1</c:v>
                </c:pt>
                <c:pt idx="77">
                  <c:v>2013 Q2</c:v>
                </c:pt>
                <c:pt idx="78">
                  <c:v>2013 Q3</c:v>
                </c:pt>
                <c:pt idx="79">
                  <c:v>2013 Q4</c:v>
                </c:pt>
                <c:pt idx="80">
                  <c:v>2014 Q1</c:v>
                </c:pt>
                <c:pt idx="81">
                  <c:v>2014 Q2</c:v>
                </c:pt>
                <c:pt idx="82">
                  <c:v>2014 Q3</c:v>
                </c:pt>
                <c:pt idx="83">
                  <c:v>2014 Q4</c:v>
                </c:pt>
                <c:pt idx="84">
                  <c:v>2015 Q1</c:v>
                </c:pt>
                <c:pt idx="85">
                  <c:v>2015 Q2</c:v>
                </c:pt>
                <c:pt idx="86">
                  <c:v>2015 Q3</c:v>
                </c:pt>
                <c:pt idx="87">
                  <c:v>2015 Q4</c:v>
                </c:pt>
                <c:pt idx="88">
                  <c:v>2016 Q1</c:v>
                </c:pt>
                <c:pt idx="89">
                  <c:v>2016 Q2</c:v>
                </c:pt>
                <c:pt idx="90">
                  <c:v>2016 Q3</c:v>
                </c:pt>
                <c:pt idx="91">
                  <c:v>2016 Q4</c:v>
                </c:pt>
                <c:pt idx="92">
                  <c:v>2017 Q1</c:v>
                </c:pt>
                <c:pt idx="93">
                  <c:v>2017 Q2</c:v>
                </c:pt>
              </c:strCache>
            </c:strRef>
          </c:cat>
          <c:val>
            <c:numRef>
              <c:f>'20. Metals and credit rating'!$D$4:$D$97</c:f>
              <c:numCache>
                <c:formatCode>General</c:formatCode>
                <c:ptCount val="94"/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C5D-44FB-8D7B-F711D8087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68928"/>
        <c:axId val="192614784"/>
      </c:lineChart>
      <c:catAx>
        <c:axId val="19226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2614784"/>
        <c:crosses val="autoZero"/>
        <c:auto val="1"/>
        <c:lblAlgn val="ctr"/>
        <c:lblOffset val="100"/>
        <c:noMultiLvlLbl val="0"/>
      </c:catAx>
      <c:valAx>
        <c:axId val="192614784"/>
        <c:scaling>
          <c:orientation val="minMax"/>
          <c:min val="1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Numerical rating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268928"/>
        <c:crosses val="autoZero"/>
        <c:crossBetween val="between"/>
      </c:valAx>
      <c:valAx>
        <c:axId val="19261632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Metals price index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617856"/>
        <c:crosses val="max"/>
        <c:crossBetween val="between"/>
      </c:valAx>
      <c:catAx>
        <c:axId val="19261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616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ndard"/>
        <c:varyColors val="0"/>
        <c:ser>
          <c:idx val="1"/>
          <c:order val="0"/>
          <c:tx>
            <c:strRef>
              <c:f>'21.All countries'' credit rating'!$C$3</c:f>
              <c:strCache>
                <c:ptCount val="1"/>
                <c:pt idx="0">
                  <c:v>Speculative status</c:v>
                </c:pt>
              </c:strCache>
            </c:strRef>
          </c:tx>
          <c:spPr>
            <a:solidFill>
              <a:sysClr val="window" lastClr="FFFFFF">
                <a:lumMod val="85000"/>
                <a:alpha val="77000"/>
              </a:sysClr>
            </a:solidFill>
          </c:spPr>
          <c:cat>
            <c:strRef>
              <c:f>'21.All countries'' credit rating'!$A$4:$A$149</c:f>
              <c:strCache>
                <c:ptCount val="146"/>
                <c:pt idx="0">
                  <c:v>Australia</c:v>
                </c:pt>
                <c:pt idx="1">
                  <c:v>Canada</c:v>
                </c:pt>
                <c:pt idx="2">
                  <c:v>Denmark</c:v>
                </c:pt>
                <c:pt idx="3">
                  <c:v>Germany</c:v>
                </c:pt>
                <c:pt idx="4">
                  <c:v>Liechtenstein</c:v>
                </c:pt>
                <c:pt idx="5">
                  <c:v>Luxembourg</c:v>
                </c:pt>
                <c:pt idx="6">
                  <c:v>Netherlands</c:v>
                </c:pt>
                <c:pt idx="7">
                  <c:v>Norway</c:v>
                </c:pt>
                <c:pt idx="8">
                  <c:v>Singapore</c:v>
                </c:pt>
                <c:pt idx="9">
                  <c:v>Sweden</c:v>
                </c:pt>
                <c:pt idx="10">
                  <c:v>Switzerland</c:v>
                </c:pt>
                <c:pt idx="11">
                  <c:v>United States</c:v>
                </c:pt>
                <c:pt idx="12">
                  <c:v>Austria</c:v>
                </c:pt>
                <c:pt idx="13">
                  <c:v>Finland</c:v>
                </c:pt>
                <c:pt idx="14">
                  <c:v>Hong Kong</c:v>
                </c:pt>
                <c:pt idx="15">
                  <c:v>Isle of Man</c:v>
                </c:pt>
                <c:pt idx="16">
                  <c:v>New Zealand</c:v>
                </c:pt>
                <c:pt idx="17">
                  <c:v>United Kingdom</c:v>
                </c:pt>
                <c:pt idx="18">
                  <c:v>European Union</c:v>
                </c:pt>
                <c:pt idx="19">
                  <c:v>France</c:v>
                </c:pt>
                <c:pt idx="20">
                  <c:v>Kuwait</c:v>
                </c:pt>
                <c:pt idx="21">
                  <c:v>United Arab Emirates</c:v>
                </c:pt>
                <c:pt idx="22">
                  <c:v>Qatar</c:v>
                </c:pt>
                <c:pt idx="23">
                  <c:v>South Korea</c:v>
                </c:pt>
                <c:pt idx="24">
                  <c:v>Belgium</c:v>
                </c:pt>
                <c:pt idx="25">
                  <c:v>Cayman Islands</c:v>
                </c:pt>
                <c:pt idx="26">
                  <c:v>Macau</c:v>
                </c:pt>
                <c:pt idx="27">
                  <c:v>Taiwan</c:v>
                </c:pt>
                <c:pt idx="28">
                  <c:v>Chile</c:v>
                </c:pt>
                <c:pt idx="29">
                  <c:v>China</c:v>
                </c:pt>
                <c:pt idx="30">
                  <c:v>Czech Republic</c:v>
                </c:pt>
                <c:pt idx="31">
                  <c:v>Estonia</c:v>
                </c:pt>
                <c:pt idx="32">
                  <c:v>Israel</c:v>
                </c:pt>
                <c:pt idx="33">
                  <c:v>Japan</c:v>
                </c:pt>
                <c:pt idx="34">
                  <c:v>Slovakia</c:v>
                </c:pt>
                <c:pt idx="35">
                  <c:v>Bermuda</c:v>
                </c:pt>
                <c:pt idx="36">
                  <c:v>Saudi Arabia</c:v>
                </c:pt>
                <c:pt idx="37">
                  <c:v>Ireland</c:v>
                </c:pt>
                <c:pt idx="38">
                  <c:v>Botswana</c:v>
                </c:pt>
                <c:pt idx="39">
                  <c:v>Malta</c:v>
                </c:pt>
                <c:pt idx="40">
                  <c:v>Iceland</c:v>
                </c:pt>
                <c:pt idx="41">
                  <c:v>Latvia</c:v>
                </c:pt>
                <c:pt idx="42">
                  <c:v>Lithuania</c:v>
                </c:pt>
                <c:pt idx="43">
                  <c:v>Malaysia</c:v>
                </c:pt>
                <c:pt idx="44">
                  <c:v>Poland</c:v>
                </c:pt>
                <c:pt idx="45">
                  <c:v>Mexico</c:v>
                </c:pt>
                <c:pt idx="46">
                  <c:v>Peru</c:v>
                </c:pt>
                <c:pt idx="47">
                  <c:v>Slovenia</c:v>
                </c:pt>
                <c:pt idx="48">
                  <c:v>Mauritius</c:v>
                </c:pt>
                <c:pt idx="49">
                  <c:v>Thailand</c:v>
                </c:pt>
                <c:pt idx="50">
                  <c:v>Spain</c:v>
                </c:pt>
                <c:pt idx="51">
                  <c:v>Aruba</c:v>
                </c:pt>
                <c:pt idx="52">
                  <c:v>Colombia</c:v>
                </c:pt>
                <c:pt idx="53">
                  <c:v>Panama</c:v>
                </c:pt>
                <c:pt idx="54">
                  <c:v>Italy</c:v>
                </c:pt>
                <c:pt idx="55">
                  <c:v>Philippines</c:v>
                </c:pt>
                <c:pt idx="56">
                  <c:v>Uruguay</c:v>
                </c:pt>
                <c:pt idx="57">
                  <c:v>Andorra</c:v>
                </c:pt>
                <c:pt idx="58">
                  <c:v>Oman</c:v>
                </c:pt>
                <c:pt idx="59">
                  <c:v>Trinidad and Tobago</c:v>
                </c:pt>
                <c:pt idx="60">
                  <c:v>Kazakhstan</c:v>
                </c:pt>
                <c:pt idx="61">
                  <c:v>Bulgaria</c:v>
                </c:pt>
                <c:pt idx="62">
                  <c:v>Hungary</c:v>
                </c:pt>
                <c:pt idx="63">
                  <c:v>India</c:v>
                </c:pt>
                <c:pt idx="64">
                  <c:v>Indonesia</c:v>
                </c:pt>
                <c:pt idx="65">
                  <c:v>Montserrat</c:v>
                </c:pt>
                <c:pt idx="66">
                  <c:v>Namibia</c:v>
                </c:pt>
                <c:pt idx="67">
                  <c:v>Romania</c:v>
                </c:pt>
                <c:pt idx="68">
                  <c:v>San Marino</c:v>
                </c:pt>
                <c:pt idx="69">
                  <c:v>Morocco</c:v>
                </c:pt>
                <c:pt idx="70">
                  <c:v>Bahamas</c:v>
                </c:pt>
                <c:pt idx="71">
                  <c:v>South Africa</c:v>
                </c:pt>
                <c:pt idx="72">
                  <c:v>Russia</c:v>
                </c:pt>
                <c:pt idx="73">
                  <c:v>Azerbaijan</c:v>
                </c:pt>
                <c:pt idx="74">
                  <c:v>Portugal</c:v>
                </c:pt>
                <c:pt idx="75">
                  <c:v>Turkey</c:v>
                </c:pt>
                <c:pt idx="76">
                  <c:v>Guatemala</c:v>
                </c:pt>
                <c:pt idx="77">
                  <c:v>Paraguay</c:v>
                </c:pt>
                <c:pt idx="78">
                  <c:v>Bahrain</c:v>
                </c:pt>
                <c:pt idx="79">
                  <c:v>Brazil</c:v>
                </c:pt>
                <c:pt idx="80">
                  <c:v>Croatia</c:v>
                </c:pt>
                <c:pt idx="81">
                  <c:v>Costa Rica</c:v>
                </c:pt>
                <c:pt idx="82">
                  <c:v>Macedonia</c:v>
                </c:pt>
                <c:pt idx="83">
                  <c:v>Bolivia</c:v>
                </c:pt>
                <c:pt idx="84">
                  <c:v>Cyprus</c:v>
                </c:pt>
                <c:pt idx="85">
                  <c:v>Bangladesh</c:v>
                </c:pt>
                <c:pt idx="86">
                  <c:v>Georgia</c:v>
                </c:pt>
                <c:pt idx="87">
                  <c:v>Serbia</c:v>
                </c:pt>
                <c:pt idx="88">
                  <c:v>Seychelles</c:v>
                </c:pt>
                <c:pt idx="89">
                  <c:v>Dominican Republic</c:v>
                </c:pt>
                <c:pt idx="90">
                  <c:v>Tunisia</c:v>
                </c:pt>
                <c:pt idx="91">
                  <c:v>Vietnam</c:v>
                </c:pt>
                <c:pt idx="92">
                  <c:v>Ivory Coast</c:v>
                </c:pt>
                <c:pt idx="93">
                  <c:v>Jordan</c:v>
                </c:pt>
                <c:pt idx="94">
                  <c:v>Senegal</c:v>
                </c:pt>
                <c:pt idx="95">
                  <c:v>Albania</c:v>
                </c:pt>
                <c:pt idx="96">
                  <c:v>Armenia</c:v>
                </c:pt>
                <c:pt idx="97">
                  <c:v>Fiji</c:v>
                </c:pt>
                <c:pt idx="98">
                  <c:v>Kenya</c:v>
                </c:pt>
                <c:pt idx="99">
                  <c:v>Lesotho</c:v>
                </c:pt>
                <c:pt idx="100">
                  <c:v>Montenegro</c:v>
                </c:pt>
                <c:pt idx="101">
                  <c:v>Sri Lanka</c:v>
                </c:pt>
                <c:pt idx="102">
                  <c:v>Gabon</c:v>
                </c:pt>
                <c:pt idx="103">
                  <c:v>Nicaragua</c:v>
                </c:pt>
                <c:pt idx="104">
                  <c:v>Nigeria</c:v>
                </c:pt>
                <c:pt idx="105">
                  <c:v>Honduras</c:v>
                </c:pt>
                <c:pt idx="106">
                  <c:v>Maldives</c:v>
                </c:pt>
                <c:pt idx="107">
                  <c:v>Papua New Guinea</c:v>
                </c:pt>
                <c:pt idx="108">
                  <c:v>Angola</c:v>
                </c:pt>
                <c:pt idx="109">
                  <c:v>Ethiopia</c:v>
                </c:pt>
                <c:pt idx="110">
                  <c:v>Rwanda</c:v>
                </c:pt>
                <c:pt idx="111">
                  <c:v>Uganda</c:v>
                </c:pt>
                <c:pt idx="112">
                  <c:v>Burkina Faso</c:v>
                </c:pt>
                <c:pt idx="113">
                  <c:v>Cambodia</c:v>
                </c:pt>
                <c:pt idx="114">
                  <c:v>Cameroon</c:v>
                </c:pt>
                <c:pt idx="115">
                  <c:v>Cape Verde</c:v>
                </c:pt>
                <c:pt idx="116">
                  <c:v>Kyrgyzstan</c:v>
                </c:pt>
                <c:pt idx="117">
                  <c:v>Suriname</c:v>
                </c:pt>
                <c:pt idx="118">
                  <c:v>Argentina</c:v>
                </c:pt>
                <c:pt idx="119">
                  <c:v>Ecuador</c:v>
                </c:pt>
                <c:pt idx="120">
                  <c:v>Jamaica</c:v>
                </c:pt>
                <c:pt idx="121">
                  <c:v>Pakistan</c:v>
                </c:pt>
                <c:pt idx="122">
                  <c:v>Zambia</c:v>
                </c:pt>
                <c:pt idx="123">
                  <c:v>Bosnia and Herzegovina</c:v>
                </c:pt>
                <c:pt idx="124">
                  <c:v>Egypt</c:v>
                </c:pt>
                <c:pt idx="125">
                  <c:v>Ghana</c:v>
                </c:pt>
                <c:pt idx="126">
                  <c:v>Lebanon</c:v>
                </c:pt>
                <c:pt idx="127">
                  <c:v>Belize</c:v>
                </c:pt>
                <c:pt idx="128">
                  <c:v>Congo</c:v>
                </c:pt>
                <c:pt idx="129">
                  <c:v>Iraq</c:v>
                </c:pt>
                <c:pt idx="130">
                  <c:v>Moldova</c:v>
                </c:pt>
                <c:pt idx="131">
                  <c:v>Solomon Islands</c:v>
                </c:pt>
                <c:pt idx="132">
                  <c:v>St Vincent/Grenadines</c:v>
                </c:pt>
                <c:pt idx="133">
                  <c:v>Belarus</c:v>
                </c:pt>
                <c:pt idx="134">
                  <c:v>Mongolia</c:v>
                </c:pt>
                <c:pt idx="135">
                  <c:v>Republic of the Congo</c:v>
                </c:pt>
                <c:pt idx="136">
                  <c:v>Ukraine</c:v>
                </c:pt>
                <c:pt idx="137">
                  <c:v>Greece</c:v>
                </c:pt>
                <c:pt idx="138">
                  <c:v>Barbados</c:v>
                </c:pt>
                <c:pt idx="139">
                  <c:v>Cuba</c:v>
                </c:pt>
                <c:pt idx="140">
                  <c:v>El Salvador</c:v>
                </c:pt>
                <c:pt idx="141">
                  <c:v>Venezuela</c:v>
                </c:pt>
                <c:pt idx="142">
                  <c:v>Mozambique</c:v>
                </c:pt>
                <c:pt idx="143">
                  <c:v>Grenada</c:v>
                </c:pt>
                <c:pt idx="144">
                  <c:v>Puerto Rico</c:v>
                </c:pt>
                <c:pt idx="145">
                  <c:v>Benin</c:v>
                </c:pt>
              </c:strCache>
            </c:strRef>
          </c:cat>
          <c:val>
            <c:numRef>
              <c:f>'21.All countries'' credit rating'!$C$4:$C$149</c:f>
              <c:numCache>
                <c:formatCode>General</c:formatCode>
                <c:ptCount val="14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14</c:v>
                </c:pt>
                <c:pt idx="79">
                  <c:v>14</c:v>
                </c:pt>
                <c:pt idx="80">
                  <c:v>14</c:v>
                </c:pt>
                <c:pt idx="81">
                  <c:v>14</c:v>
                </c:pt>
                <c:pt idx="82">
                  <c:v>14</c:v>
                </c:pt>
                <c:pt idx="83">
                  <c:v>14</c:v>
                </c:pt>
                <c:pt idx="84">
                  <c:v>14</c:v>
                </c:pt>
                <c:pt idx="85">
                  <c:v>14</c:v>
                </c:pt>
                <c:pt idx="86">
                  <c:v>14</c:v>
                </c:pt>
                <c:pt idx="87">
                  <c:v>14</c:v>
                </c:pt>
                <c:pt idx="88">
                  <c:v>14</c:v>
                </c:pt>
                <c:pt idx="89">
                  <c:v>14</c:v>
                </c:pt>
                <c:pt idx="90">
                  <c:v>14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14</c:v>
                </c:pt>
                <c:pt idx="98">
                  <c:v>14</c:v>
                </c:pt>
                <c:pt idx="99">
                  <c:v>14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14</c:v>
                </c:pt>
                <c:pt idx="119">
                  <c:v>14</c:v>
                </c:pt>
                <c:pt idx="120">
                  <c:v>14</c:v>
                </c:pt>
                <c:pt idx="121">
                  <c:v>14</c:v>
                </c:pt>
                <c:pt idx="122">
                  <c:v>14</c:v>
                </c:pt>
                <c:pt idx="123">
                  <c:v>14</c:v>
                </c:pt>
                <c:pt idx="124">
                  <c:v>14</c:v>
                </c:pt>
                <c:pt idx="125">
                  <c:v>14</c:v>
                </c:pt>
                <c:pt idx="126">
                  <c:v>14</c:v>
                </c:pt>
                <c:pt idx="127">
                  <c:v>14</c:v>
                </c:pt>
                <c:pt idx="128">
                  <c:v>14</c:v>
                </c:pt>
                <c:pt idx="129">
                  <c:v>14</c:v>
                </c:pt>
                <c:pt idx="130">
                  <c:v>14</c:v>
                </c:pt>
                <c:pt idx="131">
                  <c:v>14</c:v>
                </c:pt>
                <c:pt idx="132">
                  <c:v>14</c:v>
                </c:pt>
                <c:pt idx="133">
                  <c:v>14</c:v>
                </c:pt>
                <c:pt idx="134">
                  <c:v>14</c:v>
                </c:pt>
                <c:pt idx="135">
                  <c:v>14</c:v>
                </c:pt>
                <c:pt idx="136">
                  <c:v>14</c:v>
                </c:pt>
                <c:pt idx="137">
                  <c:v>14</c:v>
                </c:pt>
                <c:pt idx="138">
                  <c:v>14</c:v>
                </c:pt>
                <c:pt idx="139">
                  <c:v>14</c:v>
                </c:pt>
                <c:pt idx="140">
                  <c:v>14</c:v>
                </c:pt>
                <c:pt idx="141">
                  <c:v>14</c:v>
                </c:pt>
                <c:pt idx="142">
                  <c:v>14</c:v>
                </c:pt>
                <c:pt idx="143">
                  <c:v>14</c:v>
                </c:pt>
                <c:pt idx="144">
                  <c:v>14</c:v>
                </c:pt>
                <c:pt idx="14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5-4C34-B7FA-3002384B7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75040"/>
        <c:axId val="192389120"/>
      </c:areaChart>
      <c:barChart>
        <c:barDir val="col"/>
        <c:grouping val="clustered"/>
        <c:varyColors val="0"/>
        <c:ser>
          <c:idx val="0"/>
          <c:order val="1"/>
          <c:tx>
            <c:strRef>
              <c:f>'21.All countries'' credit rating'!$B$3</c:f>
              <c:strCache>
                <c:ptCount val="1"/>
                <c:pt idx="0">
                  <c:v>Rating</c:v>
                </c:pt>
              </c:strCache>
            </c:strRef>
          </c:tx>
          <c:invertIfNegative val="0"/>
          <c:dPt>
            <c:idx val="7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F85-4C34-B7FA-3002384B7E48}"/>
              </c:ext>
            </c:extLst>
          </c:dPt>
          <c:dLbls>
            <c:dLbl>
              <c:idx val="71"/>
              <c:layout/>
              <c:spPr/>
              <c:txPr>
                <a:bodyPr/>
                <a:lstStyle/>
                <a:p>
                  <a:pPr>
                    <a:defRPr sz="1100" b="1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85-4C34-B7FA-3002384B7E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'21.All countries'' credit rating'!$A$4:$A$149</c:f>
              <c:strCache>
                <c:ptCount val="146"/>
                <c:pt idx="0">
                  <c:v>Australia</c:v>
                </c:pt>
                <c:pt idx="1">
                  <c:v>Canada</c:v>
                </c:pt>
                <c:pt idx="2">
                  <c:v>Denmark</c:v>
                </c:pt>
                <c:pt idx="3">
                  <c:v>Germany</c:v>
                </c:pt>
                <c:pt idx="4">
                  <c:v>Liechtenstein</c:v>
                </c:pt>
                <c:pt idx="5">
                  <c:v>Luxembourg</c:v>
                </c:pt>
                <c:pt idx="6">
                  <c:v>Netherlands</c:v>
                </c:pt>
                <c:pt idx="7">
                  <c:v>Norway</c:v>
                </c:pt>
                <c:pt idx="8">
                  <c:v>Singapore</c:v>
                </c:pt>
                <c:pt idx="9">
                  <c:v>Sweden</c:v>
                </c:pt>
                <c:pt idx="10">
                  <c:v>Switzerland</c:v>
                </c:pt>
                <c:pt idx="11">
                  <c:v>United States</c:v>
                </c:pt>
                <c:pt idx="12">
                  <c:v>Austria</c:v>
                </c:pt>
                <c:pt idx="13">
                  <c:v>Finland</c:v>
                </c:pt>
                <c:pt idx="14">
                  <c:v>Hong Kong</c:v>
                </c:pt>
                <c:pt idx="15">
                  <c:v>Isle of Man</c:v>
                </c:pt>
                <c:pt idx="16">
                  <c:v>New Zealand</c:v>
                </c:pt>
                <c:pt idx="17">
                  <c:v>United Kingdom</c:v>
                </c:pt>
                <c:pt idx="18">
                  <c:v>European Union</c:v>
                </c:pt>
                <c:pt idx="19">
                  <c:v>France</c:v>
                </c:pt>
                <c:pt idx="20">
                  <c:v>Kuwait</c:v>
                </c:pt>
                <c:pt idx="21">
                  <c:v>United Arab Emirates</c:v>
                </c:pt>
                <c:pt idx="22">
                  <c:v>Qatar</c:v>
                </c:pt>
                <c:pt idx="23">
                  <c:v>South Korea</c:v>
                </c:pt>
                <c:pt idx="24">
                  <c:v>Belgium</c:v>
                </c:pt>
                <c:pt idx="25">
                  <c:v>Cayman Islands</c:v>
                </c:pt>
                <c:pt idx="26">
                  <c:v>Macau</c:v>
                </c:pt>
                <c:pt idx="27">
                  <c:v>Taiwan</c:v>
                </c:pt>
                <c:pt idx="28">
                  <c:v>Chile</c:v>
                </c:pt>
                <c:pt idx="29">
                  <c:v>China</c:v>
                </c:pt>
                <c:pt idx="30">
                  <c:v>Czech Republic</c:v>
                </c:pt>
                <c:pt idx="31">
                  <c:v>Estonia</c:v>
                </c:pt>
                <c:pt idx="32">
                  <c:v>Israel</c:v>
                </c:pt>
                <c:pt idx="33">
                  <c:v>Japan</c:v>
                </c:pt>
                <c:pt idx="34">
                  <c:v>Slovakia</c:v>
                </c:pt>
                <c:pt idx="35">
                  <c:v>Bermuda</c:v>
                </c:pt>
                <c:pt idx="36">
                  <c:v>Saudi Arabia</c:v>
                </c:pt>
                <c:pt idx="37">
                  <c:v>Ireland</c:v>
                </c:pt>
                <c:pt idx="38">
                  <c:v>Botswana</c:v>
                </c:pt>
                <c:pt idx="39">
                  <c:v>Malta</c:v>
                </c:pt>
                <c:pt idx="40">
                  <c:v>Iceland</c:v>
                </c:pt>
                <c:pt idx="41">
                  <c:v>Latvia</c:v>
                </c:pt>
                <c:pt idx="42">
                  <c:v>Lithuania</c:v>
                </c:pt>
                <c:pt idx="43">
                  <c:v>Malaysia</c:v>
                </c:pt>
                <c:pt idx="44">
                  <c:v>Poland</c:v>
                </c:pt>
                <c:pt idx="45">
                  <c:v>Mexico</c:v>
                </c:pt>
                <c:pt idx="46">
                  <c:v>Peru</c:v>
                </c:pt>
                <c:pt idx="47">
                  <c:v>Slovenia</c:v>
                </c:pt>
                <c:pt idx="48">
                  <c:v>Mauritius</c:v>
                </c:pt>
                <c:pt idx="49">
                  <c:v>Thailand</c:v>
                </c:pt>
                <c:pt idx="50">
                  <c:v>Spain</c:v>
                </c:pt>
                <c:pt idx="51">
                  <c:v>Aruba</c:v>
                </c:pt>
                <c:pt idx="52">
                  <c:v>Colombia</c:v>
                </c:pt>
                <c:pt idx="53">
                  <c:v>Panama</c:v>
                </c:pt>
                <c:pt idx="54">
                  <c:v>Italy</c:v>
                </c:pt>
                <c:pt idx="55">
                  <c:v>Philippines</c:v>
                </c:pt>
                <c:pt idx="56">
                  <c:v>Uruguay</c:v>
                </c:pt>
                <c:pt idx="57">
                  <c:v>Andorra</c:v>
                </c:pt>
                <c:pt idx="58">
                  <c:v>Oman</c:v>
                </c:pt>
                <c:pt idx="59">
                  <c:v>Trinidad and Tobago</c:v>
                </c:pt>
                <c:pt idx="60">
                  <c:v>Kazakhstan</c:v>
                </c:pt>
                <c:pt idx="61">
                  <c:v>Bulgaria</c:v>
                </c:pt>
                <c:pt idx="62">
                  <c:v>Hungary</c:v>
                </c:pt>
                <c:pt idx="63">
                  <c:v>India</c:v>
                </c:pt>
                <c:pt idx="64">
                  <c:v>Indonesia</c:v>
                </c:pt>
                <c:pt idx="65">
                  <c:v>Montserrat</c:v>
                </c:pt>
                <c:pt idx="66">
                  <c:v>Namibia</c:v>
                </c:pt>
                <c:pt idx="67">
                  <c:v>Romania</c:v>
                </c:pt>
                <c:pt idx="68">
                  <c:v>San Marino</c:v>
                </c:pt>
                <c:pt idx="69">
                  <c:v>Morocco</c:v>
                </c:pt>
                <c:pt idx="70">
                  <c:v>Bahamas</c:v>
                </c:pt>
                <c:pt idx="71">
                  <c:v>South Africa</c:v>
                </c:pt>
                <c:pt idx="72">
                  <c:v>Russia</c:v>
                </c:pt>
                <c:pt idx="73">
                  <c:v>Azerbaijan</c:v>
                </c:pt>
                <c:pt idx="74">
                  <c:v>Portugal</c:v>
                </c:pt>
                <c:pt idx="75">
                  <c:v>Turkey</c:v>
                </c:pt>
                <c:pt idx="76">
                  <c:v>Guatemala</c:v>
                </c:pt>
                <c:pt idx="77">
                  <c:v>Paraguay</c:v>
                </c:pt>
                <c:pt idx="78">
                  <c:v>Bahrain</c:v>
                </c:pt>
                <c:pt idx="79">
                  <c:v>Brazil</c:v>
                </c:pt>
                <c:pt idx="80">
                  <c:v>Croatia</c:v>
                </c:pt>
                <c:pt idx="81">
                  <c:v>Costa Rica</c:v>
                </c:pt>
                <c:pt idx="82">
                  <c:v>Macedonia</c:v>
                </c:pt>
                <c:pt idx="83">
                  <c:v>Bolivia</c:v>
                </c:pt>
                <c:pt idx="84">
                  <c:v>Cyprus</c:v>
                </c:pt>
                <c:pt idx="85">
                  <c:v>Bangladesh</c:v>
                </c:pt>
                <c:pt idx="86">
                  <c:v>Georgia</c:v>
                </c:pt>
                <c:pt idx="87">
                  <c:v>Serbia</c:v>
                </c:pt>
                <c:pt idx="88">
                  <c:v>Seychelles</c:v>
                </c:pt>
                <c:pt idx="89">
                  <c:v>Dominican Republic</c:v>
                </c:pt>
                <c:pt idx="90">
                  <c:v>Tunisia</c:v>
                </c:pt>
                <c:pt idx="91">
                  <c:v>Vietnam</c:v>
                </c:pt>
                <c:pt idx="92">
                  <c:v>Ivory Coast</c:v>
                </c:pt>
                <c:pt idx="93">
                  <c:v>Jordan</c:v>
                </c:pt>
                <c:pt idx="94">
                  <c:v>Senegal</c:v>
                </c:pt>
                <c:pt idx="95">
                  <c:v>Albania</c:v>
                </c:pt>
                <c:pt idx="96">
                  <c:v>Armenia</c:v>
                </c:pt>
                <c:pt idx="97">
                  <c:v>Fiji</c:v>
                </c:pt>
                <c:pt idx="98">
                  <c:v>Kenya</c:v>
                </c:pt>
                <c:pt idx="99">
                  <c:v>Lesotho</c:v>
                </c:pt>
                <c:pt idx="100">
                  <c:v>Montenegro</c:v>
                </c:pt>
                <c:pt idx="101">
                  <c:v>Sri Lanka</c:v>
                </c:pt>
                <c:pt idx="102">
                  <c:v>Gabon</c:v>
                </c:pt>
                <c:pt idx="103">
                  <c:v>Nicaragua</c:v>
                </c:pt>
                <c:pt idx="104">
                  <c:v>Nigeria</c:v>
                </c:pt>
                <c:pt idx="105">
                  <c:v>Honduras</c:v>
                </c:pt>
                <c:pt idx="106">
                  <c:v>Maldives</c:v>
                </c:pt>
                <c:pt idx="107">
                  <c:v>Papua New Guinea</c:v>
                </c:pt>
                <c:pt idx="108">
                  <c:v>Angola</c:v>
                </c:pt>
                <c:pt idx="109">
                  <c:v>Ethiopia</c:v>
                </c:pt>
                <c:pt idx="110">
                  <c:v>Rwanda</c:v>
                </c:pt>
                <c:pt idx="111">
                  <c:v>Uganda</c:v>
                </c:pt>
                <c:pt idx="112">
                  <c:v>Burkina Faso</c:v>
                </c:pt>
                <c:pt idx="113">
                  <c:v>Cambodia</c:v>
                </c:pt>
                <c:pt idx="114">
                  <c:v>Cameroon</c:v>
                </c:pt>
                <c:pt idx="115">
                  <c:v>Cape Verde</c:v>
                </c:pt>
                <c:pt idx="116">
                  <c:v>Kyrgyzstan</c:v>
                </c:pt>
                <c:pt idx="117">
                  <c:v>Suriname</c:v>
                </c:pt>
                <c:pt idx="118">
                  <c:v>Argentina</c:v>
                </c:pt>
                <c:pt idx="119">
                  <c:v>Ecuador</c:v>
                </c:pt>
                <c:pt idx="120">
                  <c:v>Jamaica</c:v>
                </c:pt>
                <c:pt idx="121">
                  <c:v>Pakistan</c:v>
                </c:pt>
                <c:pt idx="122">
                  <c:v>Zambia</c:v>
                </c:pt>
                <c:pt idx="123">
                  <c:v>Bosnia and Herzegovina</c:v>
                </c:pt>
                <c:pt idx="124">
                  <c:v>Egypt</c:v>
                </c:pt>
                <c:pt idx="125">
                  <c:v>Ghana</c:v>
                </c:pt>
                <c:pt idx="126">
                  <c:v>Lebanon</c:v>
                </c:pt>
                <c:pt idx="127">
                  <c:v>Belize</c:v>
                </c:pt>
                <c:pt idx="128">
                  <c:v>Congo</c:v>
                </c:pt>
                <c:pt idx="129">
                  <c:v>Iraq</c:v>
                </c:pt>
                <c:pt idx="130">
                  <c:v>Moldova</c:v>
                </c:pt>
                <c:pt idx="131">
                  <c:v>Solomon Islands</c:v>
                </c:pt>
                <c:pt idx="132">
                  <c:v>St Vincent/Grenadines</c:v>
                </c:pt>
                <c:pt idx="133">
                  <c:v>Belarus</c:v>
                </c:pt>
                <c:pt idx="134">
                  <c:v>Mongolia</c:v>
                </c:pt>
                <c:pt idx="135">
                  <c:v>Republic of the Congo</c:v>
                </c:pt>
                <c:pt idx="136">
                  <c:v>Ukraine</c:v>
                </c:pt>
                <c:pt idx="137">
                  <c:v>Greece</c:v>
                </c:pt>
                <c:pt idx="138">
                  <c:v>Barbados</c:v>
                </c:pt>
                <c:pt idx="139">
                  <c:v>Cuba</c:v>
                </c:pt>
                <c:pt idx="140">
                  <c:v>El Salvador</c:v>
                </c:pt>
                <c:pt idx="141">
                  <c:v>Venezuela</c:v>
                </c:pt>
                <c:pt idx="142">
                  <c:v>Mozambique</c:v>
                </c:pt>
                <c:pt idx="143">
                  <c:v>Grenada</c:v>
                </c:pt>
                <c:pt idx="144">
                  <c:v>Puerto Rico</c:v>
                </c:pt>
                <c:pt idx="145">
                  <c:v>Benin</c:v>
                </c:pt>
              </c:strCache>
            </c:strRef>
          </c:cat>
          <c:val>
            <c:numRef>
              <c:f>'21.All countries'' credit rating'!$B$4:$B$149</c:f>
              <c:numCache>
                <c:formatCode>General</c:formatCode>
                <c:ptCount val="14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23.6666666666667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22.666666666666668</c:v>
                </c:pt>
                <c:pt idx="17">
                  <c:v>22.333333333333332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21.666666666666668</c:v>
                </c:pt>
                <c:pt idx="23">
                  <c:v>21.666666666666668</c:v>
                </c:pt>
                <c:pt idx="24">
                  <c:v>21.333333333333332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20.666666666666668</c:v>
                </c:pt>
                <c:pt idx="29">
                  <c:v>20.333333333333332</c:v>
                </c:pt>
                <c:pt idx="30">
                  <c:v>20.333333333333332</c:v>
                </c:pt>
                <c:pt idx="31">
                  <c:v>20.333333333333332</c:v>
                </c:pt>
                <c:pt idx="32">
                  <c:v>20</c:v>
                </c:pt>
                <c:pt idx="33">
                  <c:v>19.666666666666668</c:v>
                </c:pt>
                <c:pt idx="34">
                  <c:v>19.666666666666668</c:v>
                </c:pt>
                <c:pt idx="35">
                  <c:v>19.5</c:v>
                </c:pt>
                <c:pt idx="36">
                  <c:v>19.333333333333332</c:v>
                </c:pt>
                <c:pt idx="37">
                  <c:v>19</c:v>
                </c:pt>
                <c:pt idx="38">
                  <c:v>18.5</c:v>
                </c:pt>
                <c:pt idx="39">
                  <c:v>18.333333333333332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17.333333333333332</c:v>
                </c:pt>
                <c:pt idx="46">
                  <c:v>17.333333333333332</c:v>
                </c:pt>
                <c:pt idx="47">
                  <c:v>17.333333333333332</c:v>
                </c:pt>
                <c:pt idx="48">
                  <c:v>17</c:v>
                </c:pt>
                <c:pt idx="49">
                  <c:v>17</c:v>
                </c:pt>
                <c:pt idx="50">
                  <c:v>16.666666666666668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15.666666666666666</c:v>
                </c:pt>
                <c:pt idx="55">
                  <c:v>15.666666666666666</c:v>
                </c:pt>
                <c:pt idx="56">
                  <c:v>15.666666666666666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15.333333333333334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14.666666666666666</c:v>
                </c:pt>
                <c:pt idx="70">
                  <c:v>14.5</c:v>
                </c:pt>
                <c:pt idx="71">
                  <c:v>14.3333333333333</c:v>
                </c:pt>
                <c:pt idx="72">
                  <c:v>14.3333333333333</c:v>
                </c:pt>
                <c:pt idx="73">
                  <c:v>14</c:v>
                </c:pt>
                <c:pt idx="74">
                  <c:v>14</c:v>
                </c:pt>
                <c:pt idx="75">
                  <c:v>13.666666666666666</c:v>
                </c:pt>
                <c:pt idx="76">
                  <c:v>13.333333333333334</c:v>
                </c:pt>
                <c:pt idx="77">
                  <c:v>13.333333333333334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12.666666666666666</c:v>
                </c:pt>
                <c:pt idx="82">
                  <c:v>12.5</c:v>
                </c:pt>
                <c:pt idx="83">
                  <c:v>12.333333333333334</c:v>
                </c:pt>
                <c:pt idx="84">
                  <c:v>12.333333333333334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11.666666666666666</c:v>
                </c:pt>
                <c:pt idx="90">
                  <c:v>11.666666666666666</c:v>
                </c:pt>
                <c:pt idx="91">
                  <c:v>11.666666666666666</c:v>
                </c:pt>
                <c:pt idx="92">
                  <c:v>11.5</c:v>
                </c:pt>
                <c:pt idx="93">
                  <c:v>11.5</c:v>
                </c:pt>
                <c:pt idx="94">
                  <c:v>11.5</c:v>
                </c:pt>
                <c:pt idx="95">
                  <c:v>11</c:v>
                </c:pt>
                <c:pt idx="96">
                  <c:v>11</c:v>
                </c:pt>
                <c:pt idx="97">
                  <c:v>11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10.666666666666666</c:v>
                </c:pt>
                <c:pt idx="103">
                  <c:v>10.666666666666666</c:v>
                </c:pt>
                <c:pt idx="104">
                  <c:v>10.666666666666666</c:v>
                </c:pt>
                <c:pt idx="105">
                  <c:v>10.5</c:v>
                </c:pt>
                <c:pt idx="106">
                  <c:v>10.5</c:v>
                </c:pt>
                <c:pt idx="107">
                  <c:v>10.5</c:v>
                </c:pt>
                <c:pt idx="108">
                  <c:v>10.333333333333334</c:v>
                </c:pt>
                <c:pt idx="109">
                  <c:v>10.333333333333334</c:v>
                </c:pt>
                <c:pt idx="110">
                  <c:v>10.333333333333334</c:v>
                </c:pt>
                <c:pt idx="111">
                  <c:v>10.333333333333334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9.6666666666666661</c:v>
                </c:pt>
                <c:pt idx="119">
                  <c:v>9.6666666666666661</c:v>
                </c:pt>
                <c:pt idx="120">
                  <c:v>9.6666666666666661</c:v>
                </c:pt>
                <c:pt idx="121">
                  <c:v>9.6666666666666661</c:v>
                </c:pt>
                <c:pt idx="122">
                  <c:v>9.6666666666666661</c:v>
                </c:pt>
                <c:pt idx="123">
                  <c:v>9.5</c:v>
                </c:pt>
                <c:pt idx="124">
                  <c:v>9.3333333333333339</c:v>
                </c:pt>
                <c:pt idx="125">
                  <c:v>9.3333333333333339</c:v>
                </c:pt>
                <c:pt idx="126">
                  <c:v>9.3333333333333339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8.6666666666666661</c:v>
                </c:pt>
                <c:pt idx="134">
                  <c:v>8.6666666666666661</c:v>
                </c:pt>
                <c:pt idx="135">
                  <c:v>8.3333333333333339</c:v>
                </c:pt>
                <c:pt idx="136">
                  <c:v>8</c:v>
                </c:pt>
                <c:pt idx="137">
                  <c:v>7.333333333333333</c:v>
                </c:pt>
                <c:pt idx="138">
                  <c:v>7</c:v>
                </c:pt>
                <c:pt idx="139">
                  <c:v>7</c:v>
                </c:pt>
                <c:pt idx="140">
                  <c:v>6.666666666666667</c:v>
                </c:pt>
                <c:pt idx="141">
                  <c:v>6.666666666666667</c:v>
                </c:pt>
                <c:pt idx="142">
                  <c:v>4.333333333333333</c:v>
                </c:pt>
                <c:pt idx="143">
                  <c:v>2</c:v>
                </c:pt>
                <c:pt idx="144">
                  <c:v>1</c:v>
                </c:pt>
                <c:pt idx="1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5-4C34-B7FA-3002384B7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9"/>
        <c:axId val="192375040"/>
        <c:axId val="192389120"/>
      </c:barChart>
      <c:catAx>
        <c:axId val="1923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192389120"/>
        <c:crosses val="autoZero"/>
        <c:auto val="1"/>
        <c:lblAlgn val="ctr"/>
        <c:lblOffset val="100"/>
        <c:noMultiLvlLbl val="0"/>
      </c:catAx>
      <c:valAx>
        <c:axId val="192389120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37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'22. SA growth compared to UMIC'!$B$3</c:f>
              <c:strCache>
                <c:ptCount val="1"/>
                <c:pt idx="0">
                  <c:v>South Africa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'22. SA growth compared to UMIC'!$A$4:$A$25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'22. SA growth compared to UMIC'!$B$4:$B$25</c:f>
              <c:numCache>
                <c:formatCode>0.0</c:formatCode>
                <c:ptCount val="22"/>
                <c:pt idx="0">
                  <c:v>3.199999998800962</c:v>
                </c:pt>
                <c:pt idx="1">
                  <c:v>3.1000000046958291</c:v>
                </c:pt>
                <c:pt idx="2">
                  <c:v>4.2999999967718452</c:v>
                </c:pt>
                <c:pt idx="3">
                  <c:v>2.6000000016544504</c:v>
                </c:pt>
                <c:pt idx="4">
                  <c:v>0.49999999747699064</c:v>
                </c:pt>
                <c:pt idx="5">
                  <c:v>2.4000000048899324</c:v>
                </c:pt>
                <c:pt idx="6">
                  <c:v>4.1999999969301456</c:v>
                </c:pt>
                <c:pt idx="7">
                  <c:v>2.7000000026392286</c:v>
                </c:pt>
                <c:pt idx="8">
                  <c:v>3.7003744032864319</c:v>
                </c:pt>
                <c:pt idx="9">
                  <c:v>2.9490754657419274</c:v>
                </c:pt>
                <c:pt idx="10">
                  <c:v>4.5545599082035864</c:v>
                </c:pt>
                <c:pt idx="11">
                  <c:v>5.2770519707346466</c:v>
                </c:pt>
                <c:pt idx="12">
                  <c:v>5.5850459615114403</c:v>
                </c:pt>
                <c:pt idx="13">
                  <c:v>5.3604740532845057</c:v>
                </c:pt>
                <c:pt idx="14">
                  <c:v>3.1910438877832235</c:v>
                </c:pt>
                <c:pt idx="15">
                  <c:v>-1.538089134774097</c:v>
                </c:pt>
                <c:pt idx="16">
                  <c:v>3.0397346250347113</c:v>
                </c:pt>
                <c:pt idx="17">
                  <c:v>3.28419713479731</c:v>
                </c:pt>
                <c:pt idx="18">
                  <c:v>2.2132589778659906</c:v>
                </c:pt>
                <c:pt idx="19">
                  <c:v>2.3303422592169341</c:v>
                </c:pt>
                <c:pt idx="20">
                  <c:v>1.6288715426143767</c:v>
                </c:pt>
                <c:pt idx="21">
                  <c:v>1.2646513781567847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00-4A6E-9B7F-6FB8C6CD2CA9}"/>
            </c:ext>
          </c:extLst>
        </c:ser>
        <c:ser>
          <c:idx val="1"/>
          <c:order val="1"/>
          <c:tx>
            <c:strRef>
              <c:f>'22. SA growth compared to UMIC'!$C$3</c:f>
              <c:strCache>
                <c:ptCount val="1"/>
                <c:pt idx="0">
                  <c:v>China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'22. SA growth compared to UMIC'!$A$4:$A$25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'22. SA growth compared to UMIC'!$C$4:$C$25</c:f>
              <c:numCache>
                <c:formatCode>0.0</c:formatCode>
                <c:ptCount val="22"/>
                <c:pt idx="0">
                  <c:v>13.052158722236058</c:v>
                </c:pt>
                <c:pt idx="1">
                  <c:v>10.94922737306878</c:v>
                </c:pt>
                <c:pt idx="2">
                  <c:v>9.928372463190712</c:v>
                </c:pt>
                <c:pt idx="3">
                  <c:v>9.2307692307695959</c:v>
                </c:pt>
                <c:pt idx="4">
                  <c:v>7.8376139188070653</c:v>
                </c:pt>
                <c:pt idx="5">
                  <c:v>7.66748617086688</c:v>
                </c:pt>
                <c:pt idx="6">
                  <c:v>8.4915084915084122</c:v>
                </c:pt>
                <c:pt idx="7">
                  <c:v>8.3399105498551194</c:v>
                </c:pt>
                <c:pt idx="8">
                  <c:v>9.130645944632974</c:v>
                </c:pt>
                <c:pt idx="9">
                  <c:v>10.035603026257306</c:v>
                </c:pt>
                <c:pt idx="10">
                  <c:v>10.111223458038538</c:v>
                </c:pt>
                <c:pt idx="11">
                  <c:v>11.395775941230497</c:v>
                </c:pt>
                <c:pt idx="12">
                  <c:v>12.719479020690699</c:v>
                </c:pt>
                <c:pt idx="13">
                  <c:v>14.231388035688354</c:v>
                </c:pt>
                <c:pt idx="14">
                  <c:v>9.6542893725992514</c:v>
                </c:pt>
                <c:pt idx="15">
                  <c:v>9.3998131714153175</c:v>
                </c:pt>
                <c:pt idx="16">
                  <c:v>10.636140463229651</c:v>
                </c:pt>
                <c:pt idx="17">
                  <c:v>9.5364430080555849</c:v>
                </c:pt>
                <c:pt idx="18">
                  <c:v>7.8562621102693981</c:v>
                </c:pt>
                <c:pt idx="19">
                  <c:v>7.7576351461703155</c:v>
                </c:pt>
                <c:pt idx="20">
                  <c:v>7.297665959381618</c:v>
                </c:pt>
                <c:pt idx="21">
                  <c:v>6.9183364228735229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00-4A6E-9B7F-6FB8C6CD2CA9}"/>
            </c:ext>
          </c:extLst>
        </c:ser>
        <c:ser>
          <c:idx val="2"/>
          <c:order val="2"/>
          <c:tx>
            <c:strRef>
              <c:f>'22. SA growth compared to UMIC'!$D$3</c:f>
              <c:strCache>
                <c:ptCount val="1"/>
                <c:pt idx="0">
                  <c:v>Russian Federation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'22. SA growth compared to UMIC'!$A$4:$A$25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'22. SA growth compared to UMIC'!$D$4:$D$25</c:f>
              <c:numCache>
                <c:formatCode>0.0</c:formatCode>
                <c:ptCount val="22"/>
                <c:pt idx="0">
                  <c:v>-12.569755979622215</c:v>
                </c:pt>
                <c:pt idx="1">
                  <c:v>-4.1435284057342585</c:v>
                </c:pt>
                <c:pt idx="2">
                  <c:v>-3.6000000002550507</c:v>
                </c:pt>
                <c:pt idx="3">
                  <c:v>1.399999999360162</c:v>
                </c:pt>
                <c:pt idx="4">
                  <c:v>-5.2999999987816722</c:v>
                </c:pt>
                <c:pt idx="5">
                  <c:v>6.400000000012767</c:v>
                </c:pt>
                <c:pt idx="6">
                  <c:v>9.9999999992468958</c:v>
                </c:pt>
                <c:pt idx="7">
                  <c:v>5.0919842312747505</c:v>
                </c:pt>
                <c:pt idx="8">
                  <c:v>4.7436698968428743</c:v>
                </c:pt>
                <c:pt idx="9">
                  <c:v>7.2958543311196991</c:v>
                </c:pt>
                <c:pt idx="10">
                  <c:v>7.1759491922491492</c:v>
                </c:pt>
                <c:pt idx="11">
                  <c:v>6.3761870270434713</c:v>
                </c:pt>
                <c:pt idx="12">
                  <c:v>8.1534319728838511</c:v>
                </c:pt>
                <c:pt idx="13">
                  <c:v>8.5350802093819595</c:v>
                </c:pt>
                <c:pt idx="14">
                  <c:v>5.2479535322338648</c:v>
                </c:pt>
                <c:pt idx="15">
                  <c:v>-7.8208850269372618</c:v>
                </c:pt>
                <c:pt idx="16">
                  <c:v>4.503725625772546</c:v>
                </c:pt>
                <c:pt idx="17">
                  <c:v>4.2641765649052132</c:v>
                </c:pt>
                <c:pt idx="18">
                  <c:v>3.5179418653700907</c:v>
                </c:pt>
                <c:pt idx="19">
                  <c:v>1.2794539109324745</c:v>
                </c:pt>
                <c:pt idx="20">
                  <c:v>0.73145821200819228</c:v>
                </c:pt>
                <c:pt idx="21">
                  <c:v>-2.8282408135250279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B00-4A6E-9B7F-6FB8C6CD2CA9}"/>
            </c:ext>
          </c:extLst>
        </c:ser>
        <c:ser>
          <c:idx val="3"/>
          <c:order val="3"/>
          <c:tx>
            <c:strRef>
              <c:f>'22. SA growth compared to UMIC'!$E$3</c:f>
              <c:strCache>
                <c:ptCount val="1"/>
                <c:pt idx="0">
                  <c:v>Brazil</c:v>
                </c:pt>
              </c:strCache>
            </c:strRef>
          </c:tx>
          <c:marker>
            <c:symbol val="none"/>
          </c:marker>
          <c:cat>
            <c:numRef>
              <c:f>'22. SA growth compared to UMIC'!$A$4:$A$25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'22. SA growth compared to UMIC'!$E$4:$E$25</c:f>
              <c:numCache>
                <c:formatCode>0.0</c:formatCode>
                <c:ptCount val="22"/>
                <c:pt idx="0">
                  <c:v>5.334551702473675</c:v>
                </c:pt>
                <c:pt idx="1">
                  <c:v>4.416731353885055</c:v>
                </c:pt>
                <c:pt idx="2">
                  <c:v>2.2075355279435058</c:v>
                </c:pt>
                <c:pt idx="3">
                  <c:v>3.3950286372117944</c:v>
                </c:pt>
                <c:pt idx="4">
                  <c:v>0.33835617927024941</c:v>
                </c:pt>
                <c:pt idx="5">
                  <c:v>0.46906658749279018</c:v>
                </c:pt>
                <c:pt idx="6">
                  <c:v>4.1125649096987331</c:v>
                </c:pt>
                <c:pt idx="7">
                  <c:v>1.3898671662664981</c:v>
                </c:pt>
                <c:pt idx="8">
                  <c:v>3.0533037312214617</c:v>
                </c:pt>
                <c:pt idx="9">
                  <c:v>1.1410070130228149</c:v>
                </c:pt>
                <c:pt idx="10">
                  <c:v>5.7598760039478094</c:v>
                </c:pt>
                <c:pt idx="11">
                  <c:v>3.2021352130020091</c:v>
                </c:pt>
                <c:pt idx="12">
                  <c:v>3.961902656412434</c:v>
                </c:pt>
                <c:pt idx="13">
                  <c:v>6.0698728460750715</c:v>
                </c:pt>
                <c:pt idx="14">
                  <c:v>5.0943422702255816</c:v>
                </c:pt>
                <c:pt idx="15">
                  <c:v>-0.12587306153925226</c:v>
                </c:pt>
                <c:pt idx="16">
                  <c:v>7.5282235621652518</c:v>
                </c:pt>
                <c:pt idx="17">
                  <c:v>3.9744254062939177</c:v>
                </c:pt>
                <c:pt idx="18">
                  <c:v>1.9211503175374958</c:v>
                </c:pt>
                <c:pt idx="19">
                  <c:v>3.0048653588617356</c:v>
                </c:pt>
                <c:pt idx="20">
                  <c:v>0.50396179089715076</c:v>
                </c:pt>
                <c:pt idx="21">
                  <c:v>-3.7692526693952288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B00-4A6E-9B7F-6FB8C6CD2CA9}"/>
            </c:ext>
          </c:extLst>
        </c:ser>
        <c:ser>
          <c:idx val="4"/>
          <c:order val="4"/>
          <c:tx>
            <c:strRef>
              <c:f>'22. SA growth compared to UMIC'!$F$3</c:f>
              <c:strCache>
                <c:ptCount val="1"/>
                <c:pt idx="0">
                  <c:v>Other UMIC</c:v>
                </c:pt>
              </c:strCache>
            </c:strRef>
          </c:tx>
          <c:marker>
            <c:symbol val="none"/>
          </c:marker>
          <c:cat>
            <c:numRef>
              <c:f>'22. SA growth compared to UMIC'!$A$4:$A$25</c:f>
              <c:numCache>
                <c:formatCode>General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'22. SA growth compared to UMIC'!$F$4:$F$25</c:f>
              <c:numCache>
                <c:formatCode>0.0</c:formatCode>
                <c:ptCount val="22"/>
                <c:pt idx="0">
                  <c:v>2.0277166485878286</c:v>
                </c:pt>
                <c:pt idx="1">
                  <c:v>3.7235150588972643</c:v>
                </c:pt>
                <c:pt idx="2">
                  <c:v>7.0800939471284323</c:v>
                </c:pt>
                <c:pt idx="3">
                  <c:v>7.3631842785976822</c:v>
                </c:pt>
                <c:pt idx="4">
                  <c:v>4.419007629850098</c:v>
                </c:pt>
                <c:pt idx="5">
                  <c:v>2.7328016860683872</c:v>
                </c:pt>
                <c:pt idx="6">
                  <c:v>3.9610942495940176</c:v>
                </c:pt>
                <c:pt idx="7">
                  <c:v>3.717866488659181</c:v>
                </c:pt>
                <c:pt idx="8">
                  <c:v>3.3679969600785387</c:v>
                </c:pt>
                <c:pt idx="9">
                  <c:v>4.0547717332154853</c:v>
                </c:pt>
                <c:pt idx="10">
                  <c:v>7.549220223276369</c:v>
                </c:pt>
                <c:pt idx="11">
                  <c:v>5.7008885913024576</c:v>
                </c:pt>
                <c:pt idx="12">
                  <c:v>6.8225513834851768</c:v>
                </c:pt>
                <c:pt idx="13">
                  <c:v>7.0622266958883744</c:v>
                </c:pt>
                <c:pt idx="14">
                  <c:v>4.9393133596195833</c:v>
                </c:pt>
                <c:pt idx="15">
                  <c:v>-0.72665903280232003</c:v>
                </c:pt>
                <c:pt idx="16">
                  <c:v>4.0339142241266206</c:v>
                </c:pt>
                <c:pt idx="17">
                  <c:v>2.9957171550883026</c:v>
                </c:pt>
                <c:pt idx="18">
                  <c:v>2.8251008957377857</c:v>
                </c:pt>
                <c:pt idx="19">
                  <c:v>3.2940941247801492</c:v>
                </c:pt>
                <c:pt idx="20">
                  <c:v>2.9294105767275571</c:v>
                </c:pt>
                <c:pt idx="21">
                  <c:v>2.6276669793767513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B00-4A6E-9B7F-6FB8C6CD2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53632"/>
        <c:axId val="192455424"/>
      </c:lineChart>
      <c:catAx>
        <c:axId val="1924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2455424"/>
        <c:crosses val="autoZero"/>
        <c:auto val="1"/>
        <c:lblAlgn val="ctr"/>
        <c:lblOffset val="100"/>
        <c:noMultiLvlLbl val="0"/>
      </c:catAx>
      <c:valAx>
        <c:axId val="1924554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Percentage change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45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'23. GDP and elec supply'!$B$2:$B$3</c:f>
              <c:strCache>
                <c:ptCount val="2"/>
                <c:pt idx="1">
                  <c:v>GDP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'23. GDP and elec supply'!$A$4:$A$20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'23. GDP and elec supply'!$B$4:$B$20</c:f>
              <c:numCache>
                <c:formatCode>General</c:formatCode>
                <c:ptCount val="17"/>
                <c:pt idx="0">
                  <c:v>100</c:v>
                </c:pt>
                <c:pt idx="1">
                  <c:v>102.73549529086156</c:v>
                </c:pt>
                <c:pt idx="2">
                  <c:v>106.50362457858198</c:v>
                </c:pt>
                <c:pt idx="3">
                  <c:v>109.64449969560701</c:v>
                </c:pt>
                <c:pt idx="4">
                  <c:v>114.63833509830104</c:v>
                </c:pt>
                <c:pt idx="5">
                  <c:v>120.68792813256186</c:v>
                </c:pt>
                <c:pt idx="6">
                  <c:v>127.45087506586654</c:v>
                </c:pt>
                <c:pt idx="7">
                  <c:v>134.28283479390805</c:v>
                </c:pt>
                <c:pt idx="8">
                  <c:v>138.56786940262239</c:v>
                </c:pt>
                <c:pt idx="9">
                  <c:v>136.43655580623212</c:v>
                </c:pt>
                <c:pt idx="10">
                  <c:v>140.58392293485991</c:v>
                </c:pt>
                <c:pt idx="11">
                  <c:v>145.20097610387219</c:v>
                </c:pt>
                <c:pt idx="12">
                  <c:v>148.41464974344021</c:v>
                </c:pt>
                <c:pt idx="13">
                  <c:v>152.10911081439193</c:v>
                </c:pt>
                <c:pt idx="14">
                  <c:v>154.69435363813557</c:v>
                </c:pt>
                <c:pt idx="15">
                  <c:v>156.70360309201877</c:v>
                </c:pt>
                <c:pt idx="16">
                  <c:v>157.14136623847014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37-4180-B9A4-25C9259538F2}"/>
            </c:ext>
          </c:extLst>
        </c:ser>
        <c:ser>
          <c:idx val="1"/>
          <c:order val="1"/>
          <c:tx>
            <c:strRef>
              <c:f>'23. GDP and elec supply'!$C$2:$C$3</c:f>
              <c:strCache>
                <c:ptCount val="2"/>
                <c:pt idx="1">
                  <c:v>Eskom production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'23. GDP and elec supply'!$A$4:$A$20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'23. GDP and elec supply'!$C$4:$C$20</c:f>
              <c:numCache>
                <c:formatCode>General</c:formatCode>
                <c:ptCount val="17"/>
                <c:pt idx="0">
                  <c:v>100</c:v>
                </c:pt>
                <c:pt idx="1">
                  <c:v>100.24355258046201</c:v>
                </c:pt>
                <c:pt idx="2">
                  <c:v>106.05444819651555</c:v>
                </c:pt>
                <c:pt idx="3">
                  <c:v>112.8440366972477</c:v>
                </c:pt>
                <c:pt idx="4">
                  <c:v>116.37679427028857</c:v>
                </c:pt>
                <c:pt idx="5">
                  <c:v>117.0830469473747</c:v>
                </c:pt>
                <c:pt idx="6">
                  <c:v>122.55725228859737</c:v>
                </c:pt>
                <c:pt idx="7">
                  <c:v>126.0646086722649</c:v>
                </c:pt>
                <c:pt idx="8">
                  <c:v>120.7448027174292</c:v>
                </c:pt>
                <c:pt idx="9">
                  <c:v>122.78038430505333</c:v>
                </c:pt>
                <c:pt idx="10">
                  <c:v>125.21242367191626</c:v>
                </c:pt>
                <c:pt idx="11">
                  <c:v>125.13372979111257</c:v>
                </c:pt>
                <c:pt idx="12">
                  <c:v>122.70069429917621</c:v>
                </c:pt>
                <c:pt idx="13">
                  <c:v>121.8211158593073</c:v>
                </c:pt>
                <c:pt idx="14">
                  <c:v>119.26107442050424</c:v>
                </c:pt>
                <c:pt idx="15">
                  <c:v>115.73379553536742</c:v>
                </c:pt>
                <c:pt idx="16">
                  <c:v>115.91758061142157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37-4180-B9A4-25C9259538F2}"/>
            </c:ext>
          </c:extLst>
        </c:ser>
        <c:ser>
          <c:idx val="2"/>
          <c:order val="2"/>
          <c:tx>
            <c:strRef>
              <c:f>'23. GDP and elec supply'!$D$2:$D$3</c:f>
              <c:strCache>
                <c:ptCount val="2"/>
                <c:pt idx="1">
                  <c:v>Electricity available in SA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strRef>
              <c:f>'23. GDP and elec supply'!$A$4:$A$20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'23. GDP and elec supply'!$D$4:$D$20</c:f>
              <c:numCache>
                <c:formatCode>General</c:formatCode>
                <c:ptCount val="17"/>
                <c:pt idx="0">
                  <c:v>100</c:v>
                </c:pt>
                <c:pt idx="1">
                  <c:v>99.748957938613131</c:v>
                </c:pt>
                <c:pt idx="2">
                  <c:v>106.20737021599092</c:v>
                </c:pt>
                <c:pt idx="3">
                  <c:v>112.79509283819631</c:v>
                </c:pt>
                <c:pt idx="4">
                  <c:v>116.1618984463812</c:v>
                </c:pt>
                <c:pt idx="5">
                  <c:v>116.731242895036</c:v>
                </c:pt>
                <c:pt idx="6">
                  <c:v>121.3688897309587</c:v>
                </c:pt>
                <c:pt idx="7">
                  <c:v>124.95737021599092</c:v>
                </c:pt>
                <c:pt idx="8">
                  <c:v>119.6608563849943</c:v>
                </c:pt>
                <c:pt idx="9">
                  <c:v>120.57834406972339</c:v>
                </c:pt>
                <c:pt idx="10">
                  <c:v>123.42317165593029</c:v>
                </c:pt>
                <c:pt idx="11">
                  <c:v>124.13461538461542</c:v>
                </c:pt>
                <c:pt idx="12">
                  <c:v>121.55409245926489</c:v>
                </c:pt>
                <c:pt idx="13">
                  <c:v>121.37125805229255</c:v>
                </c:pt>
                <c:pt idx="14">
                  <c:v>120.71996968548694</c:v>
                </c:pt>
                <c:pt idx="15">
                  <c:v>118.13755210306935</c:v>
                </c:pt>
                <c:pt idx="16">
                  <c:v>119.6873815839333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37-4180-B9A4-25C92595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009920"/>
        <c:axId val="193011712"/>
      </c:lineChart>
      <c:catAx>
        <c:axId val="1930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3011712"/>
        <c:crosses val="autoZero"/>
        <c:auto val="1"/>
        <c:lblAlgn val="ctr"/>
        <c:lblOffset val="100"/>
        <c:noMultiLvlLbl val="0"/>
      </c:catAx>
      <c:valAx>
        <c:axId val="193011712"/>
        <c:scaling>
          <c:orientation val="minMax"/>
          <c:max val="160"/>
          <c:min val="9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2000 = 100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300992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'24. NERSA demand estimates'!$C$3</c:f>
              <c:strCache>
                <c:ptCount val="1"/>
                <c:pt idx="0">
                  <c:v>annual peak demand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'24. NERSA demand estimates'!$A$4:$B$22</c:f>
              <c:multiLvlStrCache>
                <c:ptCount val="1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2024</c:v>
                  </c:pt>
                  <c:pt idx="18">
                    <c:v>2025</c:v>
                  </c:pt>
                </c:lvl>
                <c:lvl>
                  <c:pt idx="0">
                    <c:v>actual</c:v>
                  </c:pt>
                  <c:pt idx="10">
                    <c:v>projected</c:v>
                  </c:pt>
                </c:lvl>
              </c:multiLvlStrCache>
            </c:multiLvlStrRef>
          </c:cat>
          <c:val>
            <c:numRef>
              <c:f>'24. NERSA demand estimates'!$C$4:$C$22</c:f>
              <c:numCache>
                <c:formatCode>General</c:formatCode>
                <c:ptCount val="19"/>
                <c:pt idx="0">
                  <c:v>36139</c:v>
                </c:pt>
                <c:pt idx="1">
                  <c:v>35910</c:v>
                </c:pt>
                <c:pt idx="2">
                  <c:v>36970</c:v>
                </c:pt>
                <c:pt idx="3">
                  <c:v>36212</c:v>
                </c:pt>
                <c:pt idx="4">
                  <c:v>35895</c:v>
                </c:pt>
                <c:pt idx="5">
                  <c:v>34979</c:v>
                </c:pt>
                <c:pt idx="6">
                  <c:v>34590</c:v>
                </c:pt>
                <c:pt idx="7">
                  <c:v>32985</c:v>
                </c:pt>
                <c:pt idx="8">
                  <c:v>34177</c:v>
                </c:pt>
                <c:pt idx="10">
                  <c:v>41206</c:v>
                </c:pt>
                <c:pt idx="11">
                  <c:v>42327</c:v>
                </c:pt>
                <c:pt idx="12">
                  <c:v>43218</c:v>
                </c:pt>
                <c:pt idx="13">
                  <c:v>44081</c:v>
                </c:pt>
                <c:pt idx="14">
                  <c:v>45044</c:v>
                </c:pt>
                <c:pt idx="15">
                  <c:v>45928</c:v>
                </c:pt>
                <c:pt idx="16">
                  <c:v>46793</c:v>
                </c:pt>
                <c:pt idx="17">
                  <c:v>47514</c:v>
                </c:pt>
                <c:pt idx="18">
                  <c:v>48606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7-43CD-BD9B-A44131B4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3066496"/>
        <c:axId val="193068032"/>
      </c:barChart>
      <c:lineChart>
        <c:grouping val="standard"/>
        <c:varyColors val="0"/>
        <c:ser>
          <c:idx val="1"/>
          <c:order val="1"/>
          <c:tx>
            <c:strRef>
              <c:f>'24. NERSA demand estimates'!$D$3</c:f>
              <c:strCache>
                <c:ptCount val="1"/>
                <c:pt idx="0">
                  <c:v>as projected from 2010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'24. NERSA demand estimates'!$A$4:$B$22</c:f>
              <c:multiLvlStrCache>
                <c:ptCount val="19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2024</c:v>
                  </c:pt>
                  <c:pt idx="18">
                    <c:v>2025</c:v>
                  </c:pt>
                </c:lvl>
                <c:lvl>
                  <c:pt idx="0">
                    <c:v>actual</c:v>
                  </c:pt>
                  <c:pt idx="10">
                    <c:v>projected</c:v>
                  </c:pt>
                </c:lvl>
              </c:multiLvlStrCache>
            </c:multiLvlStrRef>
          </c:cat>
          <c:val>
            <c:numRef>
              <c:f>'24. NERSA demand estimates'!$D$4:$D$22</c:f>
              <c:numCache>
                <c:formatCode>General</c:formatCode>
                <c:ptCount val="19"/>
                <c:pt idx="3">
                  <c:v>36212</c:v>
                </c:pt>
                <c:pt idx="4">
                  <c:v>36967.381528768186</c:v>
                </c:pt>
                <c:pt idx="5">
                  <c:v>37738.5202997214</c:v>
                </c:pt>
                <c:pt idx="6">
                  <c:v>38525.745008587328</c:v>
                </c:pt>
                <c:pt idx="7">
                  <c:v>39329.391207679342</c:v>
                </c:pt>
                <c:pt idx="8">
                  <c:v>40149.801448924758</c:v>
                </c:pt>
                <c:pt idx="9">
                  <c:v>40677.900724462379</c:v>
                </c:pt>
                <c:pt idx="10">
                  <c:v>41206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7-43CD-BD9B-A44131B4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66496"/>
        <c:axId val="193068032"/>
      </c:lineChart>
      <c:catAx>
        <c:axId val="1930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3068032"/>
        <c:crosses val="autoZero"/>
        <c:auto val="1"/>
        <c:lblAlgn val="ctr"/>
        <c:lblOffset val="100"/>
        <c:noMultiLvlLbl val="0"/>
      </c:catAx>
      <c:valAx>
        <c:axId val="1930680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3066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Sectoral growth'!$B$6</c:f>
              <c:strCache>
                <c:ptCount val="1"/>
                <c:pt idx="0">
                  <c:v>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'3. Sectoral growth'!$A$7:$A$15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 and logistics</c:v>
                </c:pt>
                <c:pt idx="5">
                  <c:v>Trade</c:v>
                </c:pt>
                <c:pt idx="6">
                  <c:v>Business services</c:v>
                </c:pt>
                <c:pt idx="7">
                  <c:v>Government services</c:v>
                </c:pt>
                <c:pt idx="8">
                  <c:v>Personal Sevices</c:v>
                </c:pt>
              </c:strCache>
            </c:strRef>
          </c:cat>
          <c:val>
            <c:numRef>
              <c:f>'3. Sectoral growth'!$B$7:$B$15</c:f>
              <c:numCache>
                <c:formatCode>0.0%</c:formatCode>
                <c:ptCount val="9"/>
                <c:pt idx="0">
                  <c:v>2.7219679935550412E-2</c:v>
                </c:pt>
                <c:pt idx="1">
                  <c:v>-5.7361896495367048E-4</c:v>
                </c:pt>
                <c:pt idx="2">
                  <c:v>1.7498604459240896E-2</c:v>
                </c:pt>
                <c:pt idx="3">
                  <c:v>2.9615745871686805E-2</c:v>
                </c:pt>
                <c:pt idx="4">
                  <c:v>2.2169126927525706E-2</c:v>
                </c:pt>
                <c:pt idx="5">
                  <c:v>3.2007502218005301E-2</c:v>
                </c:pt>
                <c:pt idx="6">
                  <c:v>3.2379347880542531E-2</c:v>
                </c:pt>
                <c:pt idx="7">
                  <c:v>3.4637063560927661E-2</c:v>
                </c:pt>
                <c:pt idx="8">
                  <c:v>2.2901713985810312E-2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A-4EF3-8933-ECF39B202571}"/>
            </c:ext>
          </c:extLst>
        </c:ser>
        <c:ser>
          <c:idx val="1"/>
          <c:order val="1"/>
          <c:tx>
            <c:strRef>
              <c:f>'3. Sectoral growth'!$C$6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'3. Sectoral growth'!$A$7:$A$15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 and logistics</c:v>
                </c:pt>
                <c:pt idx="5">
                  <c:v>Trade</c:v>
                </c:pt>
                <c:pt idx="6">
                  <c:v>Business services</c:v>
                </c:pt>
                <c:pt idx="7">
                  <c:v>Government services</c:v>
                </c:pt>
                <c:pt idx="8">
                  <c:v>Personal Sevices</c:v>
                </c:pt>
              </c:strCache>
            </c:strRef>
          </c:cat>
          <c:val>
            <c:numRef>
              <c:f>'3. Sectoral growth'!$C$7:$C$15</c:f>
              <c:numCache>
                <c:formatCode>0.0%</c:formatCode>
                <c:ptCount val="9"/>
                <c:pt idx="0">
                  <c:v>9.5709292922122602E-2</c:v>
                </c:pt>
                <c:pt idx="1">
                  <c:v>6.6256879849755368E-3</c:v>
                </c:pt>
                <c:pt idx="2">
                  <c:v>-1.7275475133934348E-3</c:v>
                </c:pt>
                <c:pt idx="3">
                  <c:v>3.1250453289059621E-2</c:v>
                </c:pt>
                <c:pt idx="4">
                  <c:v>2.2336759804618911E-2</c:v>
                </c:pt>
                <c:pt idx="5">
                  <c:v>1.4517417938967547E-2</c:v>
                </c:pt>
                <c:pt idx="6">
                  <c:v>2.25635904971766E-2</c:v>
                </c:pt>
                <c:pt idx="7">
                  <c:v>2.5095667009724876E-2</c:v>
                </c:pt>
                <c:pt idx="8">
                  <c:v>1.6985066180771335E-2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A-4EF3-8933-ECF39B202571}"/>
            </c:ext>
          </c:extLst>
        </c:ser>
        <c:ser>
          <c:idx val="2"/>
          <c:order val="2"/>
          <c:tx>
            <c:strRef>
              <c:f>'3. Sectoral growth'!$D$6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cat>
            <c:strRef>
              <c:f>'3. Sectoral growth'!$A$7:$A$15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Utilities and logistics</c:v>
                </c:pt>
                <c:pt idx="5">
                  <c:v>Trade</c:v>
                </c:pt>
                <c:pt idx="6">
                  <c:v>Business services</c:v>
                </c:pt>
                <c:pt idx="7">
                  <c:v>Government services</c:v>
                </c:pt>
                <c:pt idx="8">
                  <c:v>Personal Sevices</c:v>
                </c:pt>
              </c:strCache>
            </c:strRef>
          </c:cat>
          <c:val>
            <c:numRef>
              <c:f>'3. Sectoral growth'!$D$7:$D$15</c:f>
              <c:numCache>
                <c:formatCode>0.0%</c:formatCode>
                <c:ptCount val="9"/>
                <c:pt idx="0">
                  <c:v>-4.2415374904490322E-2</c:v>
                </c:pt>
                <c:pt idx="1">
                  <c:v>-4.4243809900952336E-3</c:v>
                </c:pt>
                <c:pt idx="2">
                  <c:v>6.4124566145771222E-3</c:v>
                </c:pt>
                <c:pt idx="3">
                  <c:v>2.1938688275680018E-3</c:v>
                </c:pt>
                <c:pt idx="4">
                  <c:v>2.6830261777162079E-3</c:v>
                </c:pt>
                <c:pt idx="5">
                  <c:v>6.7750664697678875E-3</c:v>
                </c:pt>
                <c:pt idx="6">
                  <c:v>1.5974617313247785E-2</c:v>
                </c:pt>
                <c:pt idx="7">
                  <c:v>1.2853586457647559E-2</c:v>
                </c:pt>
                <c:pt idx="8">
                  <c:v>1.1043004039254178E-2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A-4EF3-8933-ECF39B20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8397824"/>
        <c:axId val="168399616"/>
      </c:barChart>
      <c:catAx>
        <c:axId val="1683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68399616"/>
        <c:crosses val="autoZero"/>
        <c:auto val="1"/>
        <c:lblAlgn val="ctr"/>
        <c:lblOffset val="100"/>
        <c:noMultiLvlLbl val="0"/>
      </c:catAx>
      <c:valAx>
        <c:axId val="168399616"/>
        <c:scaling>
          <c:orientation val="minMax"/>
          <c:max val="0.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397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Formal non-agricultural employment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'25.Quarterly employment change '!$G$4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'!$H$4:$K$4</c:f>
              <c:numCache>
                <c:formatCode>0.0%</c:formatCode>
                <c:ptCount val="4"/>
                <c:pt idx="1">
                  <c:v>1.3202208543034777E-2</c:v>
                </c:pt>
                <c:pt idx="2">
                  <c:v>4.7432196525429848E-3</c:v>
                </c:pt>
                <c:pt idx="3">
                  <c:v>1.0731794202001543E-2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8-4294-B02B-ABB328532FCE}"/>
            </c:ext>
          </c:extLst>
        </c:ser>
        <c:ser>
          <c:idx val="1"/>
          <c:order val="1"/>
          <c:tx>
            <c:strRef>
              <c:f>'25.Quarterly employment change '!$G$5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'!$H$5:$K$5</c:f>
              <c:numCache>
                <c:formatCode>0.0%</c:formatCode>
                <c:ptCount val="4"/>
                <c:pt idx="0">
                  <c:v>-5.8985667174165091E-3</c:v>
                </c:pt>
                <c:pt idx="1">
                  <c:v>-8.3361979369034334E-3</c:v>
                </c:pt>
                <c:pt idx="2">
                  <c:v>-2.8781885038787203E-2</c:v>
                </c:pt>
                <c:pt idx="3">
                  <c:v>5.9424844196900306E-3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8-4294-B02B-ABB328532FCE}"/>
            </c:ext>
          </c:extLst>
        </c:ser>
        <c:ser>
          <c:idx val="2"/>
          <c:order val="2"/>
          <c:tx>
            <c:strRef>
              <c:f>'25.Quarterly employment change '!$G$6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'!$H$6:$K$6</c:f>
              <c:numCache>
                <c:formatCode>0.0%</c:formatCode>
                <c:ptCount val="4"/>
                <c:pt idx="0">
                  <c:v>-1.5149884734706687E-2</c:v>
                </c:pt>
                <c:pt idx="1">
                  <c:v>-8.759419678015079E-3</c:v>
                </c:pt>
                <c:pt idx="2">
                  <c:v>-1.3437071747801954E-2</c:v>
                </c:pt>
                <c:pt idx="3">
                  <c:v>2.5175183607346163E-2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88-4294-B02B-ABB328532FCE}"/>
            </c:ext>
          </c:extLst>
        </c:ser>
        <c:ser>
          <c:idx val="3"/>
          <c:order val="3"/>
          <c:tx>
            <c:strRef>
              <c:f>'25.Quarterly employment change '!$G$7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'!$H$7:$K$7</c:f>
              <c:numCache>
                <c:formatCode>0.0%</c:formatCode>
                <c:ptCount val="4"/>
                <c:pt idx="0">
                  <c:v>6.7474825632007907E-3</c:v>
                </c:pt>
                <c:pt idx="1">
                  <c:v>-1.2674548035758182E-3</c:v>
                </c:pt>
                <c:pt idx="2">
                  <c:v>2.3300451135973343E-2</c:v>
                </c:pt>
                <c:pt idx="3">
                  <c:v>2.094948488889159E-2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88-4294-B02B-ABB328532FCE}"/>
            </c:ext>
          </c:extLst>
        </c:ser>
        <c:ser>
          <c:idx val="4"/>
          <c:order val="4"/>
          <c:tx>
            <c:strRef>
              <c:f>'25.Quarterly employment change '!$G$8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'!$H$8:$K$8</c:f>
              <c:numCache>
                <c:formatCode>0.0%</c:formatCode>
                <c:ptCount val="4"/>
                <c:pt idx="0">
                  <c:v>-8.7608023842487004E-3</c:v>
                </c:pt>
                <c:pt idx="1">
                  <c:v>6.9904126898094887E-3</c:v>
                </c:pt>
                <c:pt idx="2">
                  <c:v>1.1676141467465984E-2</c:v>
                </c:pt>
                <c:pt idx="3">
                  <c:v>-4.3326924867279626E-3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8-4294-B02B-ABB328532FCE}"/>
            </c:ext>
          </c:extLst>
        </c:ser>
        <c:ser>
          <c:idx val="5"/>
          <c:order val="5"/>
          <c:tx>
            <c:strRef>
              <c:f>'25.Quarterly employment change '!$G$9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'!$H$9:$K$9</c:f>
              <c:numCache>
                <c:formatCode>0.0%</c:formatCode>
                <c:ptCount val="4"/>
                <c:pt idx="0">
                  <c:v>-2.374078301242033E-3</c:v>
                </c:pt>
                <c:pt idx="1">
                  <c:v>1.2934045696965102E-2</c:v>
                </c:pt>
                <c:pt idx="2">
                  <c:v>3.2303651682990209E-2</c:v>
                </c:pt>
                <c:pt idx="3">
                  <c:v>5.9686185520031465E-3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88-4294-B02B-ABB328532FCE}"/>
            </c:ext>
          </c:extLst>
        </c:ser>
        <c:ser>
          <c:idx val="6"/>
          <c:order val="6"/>
          <c:tx>
            <c:strRef>
              <c:f>'25.Quarterly employment change '!$G$10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'!$H$10:$K$10</c:f>
              <c:numCache>
                <c:formatCode>0.0%</c:formatCode>
                <c:ptCount val="4"/>
                <c:pt idx="0">
                  <c:v>6.0956390305877406E-4</c:v>
                </c:pt>
                <c:pt idx="1">
                  <c:v>-2.2664134829379901E-3</c:v>
                </c:pt>
                <c:pt idx="2">
                  <c:v>8.1756233200052097E-3</c:v>
                </c:pt>
                <c:pt idx="3">
                  <c:v>6.2613102472133253E-3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88-4294-B02B-ABB328532FCE}"/>
            </c:ext>
          </c:extLst>
        </c:ser>
        <c:ser>
          <c:idx val="7"/>
          <c:order val="7"/>
          <c:tx>
            <c:strRef>
              <c:f>'25.Quarterly employment change '!$G$11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</c:spPr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'!$H$11:$K$11</c:f>
              <c:numCache>
                <c:formatCode>0.0%</c:formatCode>
                <c:ptCount val="4"/>
                <c:pt idx="0">
                  <c:v>-1.0500983015330312E-2</c:v>
                </c:pt>
                <c:pt idx="1">
                  <c:v>3.5933026476104857E-3</c:v>
                </c:pt>
                <c:pt idx="2">
                  <c:v>8.7432231965125506E-3</c:v>
                </c:pt>
                <c:pt idx="3">
                  <c:v>2.2893249019513284E-2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88-4294-B02B-ABB328532FCE}"/>
            </c:ext>
          </c:extLst>
        </c:ser>
        <c:ser>
          <c:idx val="8"/>
          <c:order val="8"/>
          <c:tx>
            <c:strRef>
              <c:f>'25.Quarterly employment change '!$G$12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'!$H$12:$K$12</c:f>
              <c:numCache>
                <c:formatCode>0.0%</c:formatCode>
                <c:ptCount val="4"/>
                <c:pt idx="0">
                  <c:v>-1.761531686406137E-2</c:v>
                </c:pt>
                <c:pt idx="1">
                  <c:v>-6.0059557791963814E-3</c:v>
                </c:pt>
                <c:pt idx="2">
                  <c:v>1.022223345106843E-2</c:v>
                </c:pt>
                <c:pt idx="3">
                  <c:v>1.1502256462925464E-2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88-4294-B02B-ABB328532FCE}"/>
            </c:ext>
          </c:extLst>
        </c:ser>
        <c:ser>
          <c:idx val="9"/>
          <c:order val="9"/>
          <c:tx>
            <c:strRef>
              <c:f>'25.Quarterly employment change '!$G$13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'!$H$13:$K$13</c:f>
              <c:numCache>
                <c:formatCode>0.0%</c:formatCode>
                <c:ptCount val="4"/>
                <c:pt idx="0">
                  <c:v>1.6247869454086628E-2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88-4294-B02B-ABB328532FCE}"/>
            </c:ext>
          </c:extLst>
        </c:ser>
        <c:ser>
          <c:idx val="10"/>
          <c:order val="10"/>
          <c:tx>
            <c:strRef>
              <c:f>'25.Quarterly employment change '!$G$14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'25.Quarterly employment change '!$H$3:$K$3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'!$H$14:$K$14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7088-4294-B02B-ABB328532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2920576"/>
        <c:axId val="192930560"/>
      </c:barChart>
      <c:catAx>
        <c:axId val="19292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92930560"/>
        <c:crosses val="autoZero"/>
        <c:auto val="1"/>
        <c:lblAlgn val="ctr"/>
        <c:lblOffset val="100"/>
        <c:noMultiLvlLbl val="0"/>
      </c:catAx>
      <c:valAx>
        <c:axId val="192930560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292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Informal non-agricultural employment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'25.Quarterly employment change '!$M$4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'!$N$4:$Q$4</c:f>
              <c:numCache>
                <c:formatCode>0.0%</c:formatCode>
                <c:ptCount val="4"/>
                <c:pt idx="1">
                  <c:v>4.3830860670026617E-3</c:v>
                </c:pt>
                <c:pt idx="2">
                  <c:v>-6.8012345203939728E-2</c:v>
                </c:pt>
                <c:pt idx="3">
                  <c:v>3.8385781996595147E-2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3-4429-A3B6-1CB187DF5345}"/>
            </c:ext>
          </c:extLst>
        </c:ser>
        <c:ser>
          <c:idx val="1"/>
          <c:order val="1"/>
          <c:tx>
            <c:strRef>
              <c:f>'25.Quarterly employment change '!$M$5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'!$N$5:$Q$5</c:f>
              <c:numCache>
                <c:formatCode>0.0%</c:formatCode>
                <c:ptCount val="4"/>
                <c:pt idx="0">
                  <c:v>-3.4351047983089966E-2</c:v>
                </c:pt>
                <c:pt idx="1">
                  <c:v>-1.8131369763827343E-2</c:v>
                </c:pt>
                <c:pt idx="2">
                  <c:v>-6.0014912507261209E-2</c:v>
                </c:pt>
                <c:pt idx="3">
                  <c:v>6.7146711656135061E-2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3-4429-A3B6-1CB187DF5345}"/>
            </c:ext>
          </c:extLst>
        </c:ser>
        <c:ser>
          <c:idx val="2"/>
          <c:order val="2"/>
          <c:tx>
            <c:strRef>
              <c:f>'25.Quarterly employment change '!$M$6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'!$N$6:$Q$6</c:f>
              <c:numCache>
                <c:formatCode>0.0%</c:formatCode>
                <c:ptCount val="4"/>
                <c:pt idx="0">
                  <c:v>-4.5067065066850986E-2</c:v>
                </c:pt>
                <c:pt idx="1">
                  <c:v>6.7098864451365481E-2</c:v>
                </c:pt>
                <c:pt idx="2">
                  <c:v>-6.6503390137373497E-3</c:v>
                </c:pt>
                <c:pt idx="3">
                  <c:v>1.7698750399787633E-2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3-4429-A3B6-1CB187DF5345}"/>
            </c:ext>
          </c:extLst>
        </c:ser>
        <c:ser>
          <c:idx val="3"/>
          <c:order val="3"/>
          <c:tx>
            <c:strRef>
              <c:f>'25.Quarterly employment change '!$M$7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'!$N$7:$Q$7</c:f>
              <c:numCache>
                <c:formatCode>0.0%</c:formatCode>
                <c:ptCount val="4"/>
                <c:pt idx="0">
                  <c:v>-1.7270149093578047E-2</c:v>
                </c:pt>
                <c:pt idx="1">
                  <c:v>1.306134747120713E-2</c:v>
                </c:pt>
                <c:pt idx="2">
                  <c:v>-1.8767370052163335E-2</c:v>
                </c:pt>
                <c:pt idx="3">
                  <c:v>-1.4009506580884734E-2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3-4429-A3B6-1CB187DF5345}"/>
            </c:ext>
          </c:extLst>
        </c:ser>
        <c:ser>
          <c:idx val="4"/>
          <c:order val="4"/>
          <c:tx>
            <c:strRef>
              <c:f>'25.Quarterly employment change '!$M$8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'!$N$8:$Q$8</c:f>
              <c:numCache>
                <c:formatCode>0.0%</c:formatCode>
                <c:ptCount val="4"/>
                <c:pt idx="0">
                  <c:v>-8.8211484025269016E-3</c:v>
                </c:pt>
                <c:pt idx="1">
                  <c:v>-1.5927931750024937E-3</c:v>
                </c:pt>
                <c:pt idx="2">
                  <c:v>5.3496714187851513E-2</c:v>
                </c:pt>
                <c:pt idx="3">
                  <c:v>1.0320544363986661E-2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3-4429-A3B6-1CB187DF5345}"/>
            </c:ext>
          </c:extLst>
        </c:ser>
        <c:ser>
          <c:idx val="5"/>
          <c:order val="5"/>
          <c:tx>
            <c:strRef>
              <c:f>'25.Quarterly employment change '!$M$9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'!$N$9:$Q$9</c:f>
              <c:numCache>
                <c:formatCode>0.0%</c:formatCode>
                <c:ptCount val="4"/>
                <c:pt idx="0">
                  <c:v>-7.2171035792237825E-3</c:v>
                </c:pt>
                <c:pt idx="1">
                  <c:v>1.1101213684763911E-2</c:v>
                </c:pt>
                <c:pt idx="2">
                  <c:v>-1.5757367461946781E-2</c:v>
                </c:pt>
                <c:pt idx="3">
                  <c:v>5.3089333299499497E-2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3-4429-A3B6-1CB187DF5345}"/>
            </c:ext>
          </c:extLst>
        </c:ser>
        <c:ser>
          <c:idx val="6"/>
          <c:order val="6"/>
          <c:tx>
            <c:strRef>
              <c:f>'25.Quarterly employment change '!$M$10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'!$N$10:$Q$10</c:f>
              <c:numCache>
                <c:formatCode>0.0%</c:formatCode>
                <c:ptCount val="4"/>
                <c:pt idx="0">
                  <c:v>-4.4981806138825742E-2</c:v>
                </c:pt>
                <c:pt idx="1">
                  <c:v>1.847031671742716E-2</c:v>
                </c:pt>
                <c:pt idx="2">
                  <c:v>1.1859857580969191E-2</c:v>
                </c:pt>
                <c:pt idx="3">
                  <c:v>1.6936464009223551E-2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3-4429-A3B6-1CB187DF5345}"/>
            </c:ext>
          </c:extLst>
        </c:ser>
        <c:ser>
          <c:idx val="7"/>
          <c:order val="7"/>
          <c:tx>
            <c:strRef>
              <c:f>'25.Quarterly employment change '!$M$11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</c:spPr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'!$N$11:$Q$11</c:f>
              <c:numCache>
                <c:formatCode>0.0%</c:formatCode>
                <c:ptCount val="4"/>
                <c:pt idx="0">
                  <c:v>1.444417818385535E-2</c:v>
                </c:pt>
                <c:pt idx="1">
                  <c:v>7.1374689172211347E-2</c:v>
                </c:pt>
                <c:pt idx="2">
                  <c:v>2.2664020362493487E-2</c:v>
                </c:pt>
                <c:pt idx="3">
                  <c:v>-1.3608343868011685E-2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D3-4429-A3B6-1CB187DF5345}"/>
            </c:ext>
          </c:extLst>
        </c:ser>
        <c:ser>
          <c:idx val="8"/>
          <c:order val="8"/>
          <c:tx>
            <c:strRef>
              <c:f>'25.Quarterly employment change '!$M$12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'!$N$12:$Q$12</c:f>
              <c:numCache>
                <c:formatCode>0.0%</c:formatCode>
                <c:ptCount val="4"/>
                <c:pt idx="0">
                  <c:v>-4.432930243282307E-2</c:v>
                </c:pt>
                <c:pt idx="1">
                  <c:v>-2.2763932825743849E-2</c:v>
                </c:pt>
                <c:pt idx="2">
                  <c:v>5.381308267375351E-2</c:v>
                </c:pt>
                <c:pt idx="3">
                  <c:v>2.0248905024275787E-2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D3-4429-A3B6-1CB187DF5345}"/>
            </c:ext>
          </c:extLst>
        </c:ser>
        <c:ser>
          <c:idx val="9"/>
          <c:order val="9"/>
          <c:tx>
            <c:strRef>
              <c:f>'25.Quarterly employment change '!$M$13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'!$N$13:$Q$13</c:f>
              <c:numCache>
                <c:formatCode>0.0%</c:formatCode>
                <c:ptCount val="4"/>
                <c:pt idx="0">
                  <c:v>-5.2340760680392728E-3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D3-4429-A3B6-1CB187DF5345}"/>
            </c:ext>
          </c:extLst>
        </c:ser>
        <c:ser>
          <c:idx val="10"/>
          <c:order val="10"/>
          <c:tx>
            <c:strRef>
              <c:f>'25.Quarterly employment change '!$M$14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'25.Quarterly employment change '!$N$3:$Q$3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'25.Quarterly employment change '!$N$14:$Q$14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48D3-4429-A3B6-1CB187DF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3130880"/>
        <c:axId val="193132416"/>
      </c:barChart>
      <c:catAx>
        <c:axId val="1931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93132416"/>
        <c:crosses val="autoZero"/>
        <c:auto val="1"/>
        <c:lblAlgn val="ctr"/>
        <c:lblOffset val="100"/>
        <c:noMultiLvlLbl val="0"/>
      </c:catAx>
      <c:valAx>
        <c:axId val="1931324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313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'26. GDP and employment change'!$A$5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D1F35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change'!$B$5:$I$5</c:f>
              <c:numCache>
                <c:formatCode>0.0%</c:formatCode>
                <c:ptCount val="8"/>
                <c:pt idx="0">
                  <c:v>-5.8985667174165091E-3</c:v>
                </c:pt>
                <c:pt idx="1">
                  <c:v>-5.6407318995019273E-2</c:v>
                </c:pt>
                <c:pt idx="2">
                  <c:v>-8.3361979369034334E-3</c:v>
                </c:pt>
                <c:pt idx="3">
                  <c:v>1.9756445534578004E-2</c:v>
                </c:pt>
                <c:pt idx="4">
                  <c:v>-2.8781885038787203E-2</c:v>
                </c:pt>
                <c:pt idx="5">
                  <c:v>1.508739539219528E-2</c:v>
                </c:pt>
                <c:pt idx="6">
                  <c:v>5.9424844196900306E-3</c:v>
                </c:pt>
                <c:pt idx="7">
                  <c:v>1.8280512544968319E-2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19-4EDA-85CA-B82562F51786}"/>
            </c:ext>
          </c:extLst>
        </c:ser>
        <c:ser>
          <c:idx val="1"/>
          <c:order val="1"/>
          <c:tx>
            <c:strRef>
              <c:f>'26. GDP and employment change'!$A$6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C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change'!$B$6:$I$6</c:f>
              <c:numCache>
                <c:formatCode>0.0%</c:formatCode>
                <c:ptCount val="8"/>
                <c:pt idx="0">
                  <c:v>-1.5149884734706687E-2</c:v>
                </c:pt>
                <c:pt idx="1">
                  <c:v>-2.931688457856152E-2</c:v>
                </c:pt>
                <c:pt idx="2">
                  <c:v>-8.759419678015079E-3</c:v>
                </c:pt>
                <c:pt idx="3">
                  <c:v>2.7225307489368911E-2</c:v>
                </c:pt>
                <c:pt idx="4">
                  <c:v>-1.3437071747801954E-2</c:v>
                </c:pt>
                <c:pt idx="5">
                  <c:v>1.7747827514629888E-2</c:v>
                </c:pt>
                <c:pt idx="6">
                  <c:v>2.5175183607346163E-2</c:v>
                </c:pt>
                <c:pt idx="7">
                  <c:v>1.9015519786828028E-2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19-4EDA-85CA-B82562F51786}"/>
            </c:ext>
          </c:extLst>
        </c:ser>
        <c:ser>
          <c:idx val="2"/>
          <c:order val="2"/>
          <c:tx>
            <c:strRef>
              <c:f>'26. GDP and employment change'!$A$7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F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change'!$B$7:$I$7</c:f>
              <c:numCache>
                <c:formatCode>0.0%</c:formatCode>
                <c:ptCount val="8"/>
                <c:pt idx="0">
                  <c:v>6.7474825632007907E-3</c:v>
                </c:pt>
                <c:pt idx="1">
                  <c:v>-2.8564886208314877E-2</c:v>
                </c:pt>
                <c:pt idx="2">
                  <c:v>-1.2674548035758182E-3</c:v>
                </c:pt>
                <c:pt idx="3">
                  <c:v>2.642637224488853E-2</c:v>
                </c:pt>
                <c:pt idx="4">
                  <c:v>2.3300451135973343E-2</c:v>
                </c:pt>
                <c:pt idx="5">
                  <c:v>1.4150234608678369E-2</c:v>
                </c:pt>
                <c:pt idx="6">
                  <c:v>2.094948488889159E-2</c:v>
                </c:pt>
                <c:pt idx="7">
                  <c:v>2.0597921197855307E-2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019-4EDA-85CA-B82562F51786}"/>
            </c:ext>
          </c:extLst>
        </c:ser>
        <c:ser>
          <c:idx val="3"/>
          <c:order val="3"/>
          <c:tx>
            <c:strRef>
              <c:f>'26. GDP and employment change'!$A$8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8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A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C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E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change'!$B$8:$I$8</c:f>
              <c:numCache>
                <c:formatCode>0.0%</c:formatCode>
                <c:ptCount val="8"/>
                <c:pt idx="0">
                  <c:v>-8.7608023842487004E-3</c:v>
                </c:pt>
                <c:pt idx="1">
                  <c:v>-3.833469378810872E-2</c:v>
                </c:pt>
                <c:pt idx="2">
                  <c:v>6.9904126898094887E-3</c:v>
                </c:pt>
                <c:pt idx="3">
                  <c:v>3.2234910091460955E-2</c:v>
                </c:pt>
                <c:pt idx="4">
                  <c:v>1.1676141467465984E-2</c:v>
                </c:pt>
                <c:pt idx="5">
                  <c:v>7.4945639576595724E-3</c:v>
                </c:pt>
                <c:pt idx="6">
                  <c:v>-4.3326924867279626E-3</c:v>
                </c:pt>
                <c:pt idx="7">
                  <c:v>1.8731238633624692E-2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019-4EDA-85CA-B82562F51786}"/>
            </c:ext>
          </c:extLst>
        </c:ser>
        <c:ser>
          <c:idx val="4"/>
          <c:order val="4"/>
          <c:tx>
            <c:strRef>
              <c:f>'26. GDP and employment change'!$A$9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3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5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7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change'!$B$9:$I$9</c:f>
              <c:numCache>
                <c:formatCode>0.0%</c:formatCode>
                <c:ptCount val="8"/>
                <c:pt idx="0">
                  <c:v>-2.374078301242033E-3</c:v>
                </c:pt>
                <c:pt idx="1">
                  <c:v>-3.5472414377162531E-2</c:v>
                </c:pt>
                <c:pt idx="2">
                  <c:v>1.2934045696965102E-2</c:v>
                </c:pt>
                <c:pt idx="3">
                  <c:v>3.5820903842991303E-2</c:v>
                </c:pt>
                <c:pt idx="4">
                  <c:v>3.2303651682990209E-2</c:v>
                </c:pt>
                <c:pt idx="5">
                  <c:v>3.3153215216035203E-3</c:v>
                </c:pt>
                <c:pt idx="6">
                  <c:v>5.9686185520031465E-3</c:v>
                </c:pt>
                <c:pt idx="7">
                  <c:v>2.8433108035618604E-2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019-4EDA-85CA-B82562F51786}"/>
            </c:ext>
          </c:extLst>
        </c:ser>
        <c:ser>
          <c:idx val="5"/>
          <c:order val="5"/>
          <c:tx>
            <c:strRef>
              <c:f>'26. GDP and employment change'!$A$10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A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C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E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0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change'!$B$10:$I$10</c:f>
              <c:numCache>
                <c:formatCode>0.0%</c:formatCode>
                <c:ptCount val="8"/>
                <c:pt idx="0">
                  <c:v>6.0956390305877406E-4</c:v>
                </c:pt>
                <c:pt idx="1">
                  <c:v>-4.6583437869189837E-2</c:v>
                </c:pt>
                <c:pt idx="2">
                  <c:v>-2.2664134829379901E-3</c:v>
                </c:pt>
                <c:pt idx="3">
                  <c:v>3.230355135278562E-2</c:v>
                </c:pt>
                <c:pt idx="4">
                  <c:v>8.1756233200052097E-3</c:v>
                </c:pt>
                <c:pt idx="5">
                  <c:v>5.2412831869546039E-3</c:v>
                </c:pt>
                <c:pt idx="6">
                  <c:v>6.2613102472133253E-3</c:v>
                </c:pt>
                <c:pt idx="7">
                  <c:v>2.6919878270748709E-2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019-4EDA-85CA-B82562F51786}"/>
            </c:ext>
          </c:extLst>
        </c:ser>
        <c:ser>
          <c:idx val="6"/>
          <c:order val="6"/>
          <c:tx>
            <c:strRef>
              <c:f>'26. GDP and employment change'!$A$11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3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5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7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rgbClr val="F79646">
                  <a:lumMod val="20000"/>
                  <a:lumOff val="8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9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change'!$B$11:$I$11</c:f>
              <c:numCache>
                <c:formatCode>0.0%</c:formatCode>
                <c:ptCount val="8"/>
                <c:pt idx="0">
                  <c:v>-1.0500983015330312E-2</c:v>
                </c:pt>
                <c:pt idx="1">
                  <c:v>-3.7647049763976037E-2</c:v>
                </c:pt>
                <c:pt idx="2">
                  <c:v>3.5933026476104857E-3</c:v>
                </c:pt>
                <c:pt idx="3">
                  <c:v>1.9288500650151752E-2</c:v>
                </c:pt>
                <c:pt idx="4">
                  <c:v>8.7432231965125506E-3</c:v>
                </c:pt>
                <c:pt idx="5">
                  <c:v>1.509902026461285E-3</c:v>
                </c:pt>
                <c:pt idx="6">
                  <c:v>2.2893249019513284E-2</c:v>
                </c:pt>
                <c:pt idx="7">
                  <c:v>2.3651694053893113E-2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C019-4EDA-85CA-B82562F51786}"/>
            </c:ext>
          </c:extLst>
        </c:ser>
        <c:ser>
          <c:idx val="7"/>
          <c:order val="7"/>
          <c:tx>
            <c:strRef>
              <c:f>'26. GDP and employment change'!$A$12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3C-C019-4EDA-85CA-B82562F51786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3E-C019-4EDA-85CA-B82562F51786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40-C019-4EDA-85CA-B82562F51786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/>
              </a:solidFill>
            </c:spPr>
            <c:extLst>
              <c:ext xmlns:c16="http://schemas.microsoft.com/office/drawing/2014/chart" uri="{C3380CC4-5D6E-409C-BE32-E72D297353CC}">
                <c16:uniqueId val="{00000042-C019-4EDA-85CA-B82562F51786}"/>
              </c:ext>
            </c:extLst>
          </c:dPt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change'!$B$12:$I$12</c:f>
              <c:numCache>
                <c:formatCode>0.0%</c:formatCode>
                <c:ptCount val="8"/>
                <c:pt idx="0">
                  <c:v>-1.761531686406137E-2</c:v>
                </c:pt>
                <c:pt idx="1">
                  <c:v>-4.8830572806191297E-2</c:v>
                </c:pt>
                <c:pt idx="2">
                  <c:v>-6.0059557791963814E-3</c:v>
                </c:pt>
                <c:pt idx="3">
                  <c:v>2.8969251266619755E-2</c:v>
                </c:pt>
                <c:pt idx="4">
                  <c:v>1.022223345106843E-2</c:v>
                </c:pt>
                <c:pt idx="5">
                  <c:v>4.8336030198226076E-3</c:v>
                </c:pt>
                <c:pt idx="6">
                  <c:v>1.1502256462925464E-2</c:v>
                </c:pt>
                <c:pt idx="7">
                  <c:v>2.3794520997858948E-2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C019-4EDA-85CA-B82562F51786}"/>
            </c:ext>
          </c:extLst>
        </c:ser>
        <c:ser>
          <c:idx val="8"/>
          <c:order val="8"/>
          <c:tx>
            <c:strRef>
              <c:f>'26. GDP and employment change'!$A$13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change'!$B$13:$I$13</c:f>
              <c:numCache>
                <c:formatCode>0.0%</c:formatCode>
                <c:ptCount val="8"/>
                <c:pt idx="0">
                  <c:v>1.6247869454086628E-2</c:v>
                </c:pt>
                <c:pt idx="1">
                  <c:v>-4.6201935315324238E-2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C019-4EDA-85CA-B82562F51786}"/>
            </c:ext>
          </c:extLst>
        </c:ser>
        <c:ser>
          <c:idx val="9"/>
          <c:order val="9"/>
          <c:tx>
            <c:strRef>
              <c:f>'26. GDP and employment change'!$A$14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multiLvlStrRef>
              <c:f>'26. GDP and employment change'!$B$3:$I$4</c:f>
              <c:multiLvlStrCache>
                <c:ptCount val="8"/>
                <c:lvl>
                  <c:pt idx="0">
                    <c:v>formal employment</c:v>
                  </c:pt>
                  <c:pt idx="1">
                    <c:v>GDP</c:v>
                  </c:pt>
                  <c:pt idx="2">
                    <c:v>formal employment</c:v>
                  </c:pt>
                  <c:pt idx="3">
                    <c:v>GDP</c:v>
                  </c:pt>
                  <c:pt idx="4">
                    <c:v>formal employment</c:v>
                  </c:pt>
                  <c:pt idx="5">
                    <c:v>GDP</c:v>
                  </c:pt>
                  <c:pt idx="6">
                    <c:v>formal employment</c:v>
                  </c:pt>
                  <c:pt idx="7">
                    <c:v>GDP</c:v>
                  </c:pt>
                </c:lvl>
                <c:lvl>
                  <c:pt idx="0">
                    <c:v> 1 </c:v>
                  </c:pt>
                  <c:pt idx="2">
                    <c:v> 2 </c:v>
                  </c:pt>
                  <c:pt idx="4">
                    <c:v> 3 </c:v>
                  </c:pt>
                  <c:pt idx="6">
                    <c:v> 4 </c:v>
                  </c:pt>
                </c:lvl>
              </c:multiLvlStrCache>
            </c:multiLvlStrRef>
          </c:cat>
          <c:val>
            <c:numRef>
              <c:f>'26. GDP and employment change'!$B$14:$I$14</c:f>
              <c:numCache>
                <c:formatCode>0%</c:formatCode>
                <c:ptCount val="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C019-4EDA-85CA-B82562F51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0350848"/>
        <c:axId val="190352384"/>
      </c:barChart>
      <c:catAx>
        <c:axId val="1903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90352384"/>
        <c:crosses val="autoZero"/>
        <c:auto val="1"/>
        <c:lblAlgn val="ctr"/>
        <c:lblOffset val="100"/>
        <c:noMultiLvlLbl val="0"/>
      </c:catAx>
      <c:valAx>
        <c:axId val="190352384"/>
        <c:scaling>
          <c:orientation val="minMax"/>
          <c:max val="4.0000000000000008E-2"/>
          <c:min val="-6.0000000000000012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350848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9033610483265687E-2"/>
          <c:y val="1.8351478498184359E-2"/>
          <c:w val="0.88922926039570171"/>
          <c:h val="8.489148303547904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'Real economy shares of GDP'!$A$10</c:f>
              <c:strCache>
                <c:ptCount val="1"/>
                <c:pt idx="0">
                  <c:v>Agriculture, forestry and fishing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'Real economy shares of GDP'!$B$8:$AD$9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'Real economy shares of GDP'!$B$10:$AD$10</c:f>
              <c:numCache>
                <c:formatCode>0.0%</c:formatCode>
                <c:ptCount val="29"/>
                <c:pt idx="0">
                  <c:v>2.4638976852860345E-2</c:v>
                </c:pt>
                <c:pt idx="1">
                  <c:v>4.52058932232021E-2</c:v>
                </c:pt>
                <c:pt idx="2">
                  <c:v>2.454560501077032E-2</c:v>
                </c:pt>
                <c:pt idx="3">
                  <c:v>1.1209977582392361E-2</c:v>
                </c:pt>
                <c:pt idx="4">
                  <c:v>2.1263878675699999E-2</c:v>
                </c:pt>
                <c:pt idx="5">
                  <c:v>3.8795081520496329E-2</c:v>
                </c:pt>
                <c:pt idx="6">
                  <c:v>2.7912327364605114E-2</c:v>
                </c:pt>
                <c:pt idx="7">
                  <c:v>1.3599710281832014E-2</c:v>
                </c:pt>
                <c:pt idx="8">
                  <c:v>1.9240963687848129E-2</c:v>
                </c:pt>
                <c:pt idx="9">
                  <c:v>4.0512488871525393E-2</c:v>
                </c:pt>
                <c:pt idx="10">
                  <c:v>2.4088460742615444E-2</c:v>
                </c:pt>
                <c:pt idx="11">
                  <c:v>1.2342858936811878E-2</c:v>
                </c:pt>
                <c:pt idx="12">
                  <c:v>1.9363900476143683E-2</c:v>
                </c:pt>
                <c:pt idx="13">
                  <c:v>4.1243793339203104E-2</c:v>
                </c:pt>
                <c:pt idx="14">
                  <c:v>2.1804842848558489E-2</c:v>
                </c:pt>
                <c:pt idx="15">
                  <c:v>1.0929859736920065E-2</c:v>
                </c:pt>
                <c:pt idx="16">
                  <c:v>1.9533729555341592E-2</c:v>
                </c:pt>
                <c:pt idx="17">
                  <c:v>4.1118593949087061E-2</c:v>
                </c:pt>
                <c:pt idx="18">
                  <c:v>2.5129569975148827E-2</c:v>
                </c:pt>
                <c:pt idx="19">
                  <c:v>1.1276707193411006E-2</c:v>
                </c:pt>
                <c:pt idx="20">
                  <c:v>2.172423246838117E-2</c:v>
                </c:pt>
                <c:pt idx="21">
                  <c:v>3.7867444964630528E-2</c:v>
                </c:pt>
                <c:pt idx="22">
                  <c:v>2.1397297927607261E-2</c:v>
                </c:pt>
                <c:pt idx="23">
                  <c:v>1.2139415165337781E-2</c:v>
                </c:pt>
                <c:pt idx="24">
                  <c:v>2.4499291072503596E-2</c:v>
                </c:pt>
                <c:pt idx="25">
                  <c:v>3.5539074742112119E-2</c:v>
                </c:pt>
                <c:pt idx="26">
                  <c:v>2.4466547905447975E-2</c:v>
                </c:pt>
                <c:pt idx="27">
                  <c:v>1.3242322925409422E-2</c:v>
                </c:pt>
                <c:pt idx="28">
                  <c:v>2.5001391904219992E-2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8-4B63-8F58-DD5DD61C460F}"/>
            </c:ext>
          </c:extLst>
        </c:ser>
        <c:ser>
          <c:idx val="1"/>
          <c:order val="1"/>
          <c:tx>
            <c:strRef>
              <c:f>'Real economy shares of GDP'!$A$11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multiLvlStrRef>
              <c:f>'Real economy shares of GDP'!$B$8:$AD$9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'Real economy shares of GDP'!$B$11:$AD$11</c:f>
              <c:numCache>
                <c:formatCode>0.0%</c:formatCode>
                <c:ptCount val="29"/>
                <c:pt idx="0">
                  <c:v>7.9367724804168385E-2</c:v>
                </c:pt>
                <c:pt idx="1">
                  <c:v>9.2989560393017812E-2</c:v>
                </c:pt>
                <c:pt idx="2">
                  <c:v>0.1007009328499073</c:v>
                </c:pt>
                <c:pt idx="3">
                  <c:v>9.5203811885015185E-2</c:v>
                </c:pt>
                <c:pt idx="4">
                  <c:v>9.0754672662238745E-2</c:v>
                </c:pt>
                <c:pt idx="5">
                  <c:v>9.3070441773093815E-2</c:v>
                </c:pt>
                <c:pt idx="6">
                  <c:v>0.1006835178451749</c:v>
                </c:pt>
                <c:pt idx="7">
                  <c:v>9.8962158787712126E-2</c:v>
                </c:pt>
                <c:pt idx="8">
                  <c:v>8.8893357411711879E-2</c:v>
                </c:pt>
                <c:pt idx="9">
                  <c:v>9.094071937586326E-2</c:v>
                </c:pt>
                <c:pt idx="10">
                  <c:v>9.615387823450347E-2</c:v>
                </c:pt>
                <c:pt idx="11">
                  <c:v>8.8505148307885848E-2</c:v>
                </c:pt>
                <c:pt idx="12">
                  <c:v>8.9963170765522432E-2</c:v>
                </c:pt>
                <c:pt idx="13">
                  <c:v>8.6081766036726848E-2</c:v>
                </c:pt>
                <c:pt idx="14">
                  <c:v>9.5659976588770776E-2</c:v>
                </c:pt>
                <c:pt idx="15">
                  <c:v>9.0464182601109985E-2</c:v>
                </c:pt>
                <c:pt idx="16">
                  <c:v>8.3364130720026977E-2</c:v>
                </c:pt>
                <c:pt idx="17">
                  <c:v>7.8335459581730896E-2</c:v>
                </c:pt>
                <c:pt idx="18">
                  <c:v>8.8607188224703676E-2</c:v>
                </c:pt>
                <c:pt idx="19">
                  <c:v>8.5183836348054778E-2</c:v>
                </c:pt>
                <c:pt idx="20">
                  <c:v>7.7201510050938421E-2</c:v>
                </c:pt>
                <c:pt idx="21">
                  <c:v>7.5220580363411671E-2</c:v>
                </c:pt>
                <c:pt idx="22">
                  <c:v>8.0742326451957627E-2</c:v>
                </c:pt>
                <c:pt idx="23">
                  <c:v>8.0089719510369403E-2</c:v>
                </c:pt>
                <c:pt idx="24">
                  <c:v>7.227719648704295E-2</c:v>
                </c:pt>
                <c:pt idx="25">
                  <c:v>7.6972315211099027E-2</c:v>
                </c:pt>
                <c:pt idx="26">
                  <c:v>8.0648158523851834E-2</c:v>
                </c:pt>
                <c:pt idx="27">
                  <c:v>8.5968751092622364E-2</c:v>
                </c:pt>
                <c:pt idx="28">
                  <c:v>7.3668609151454637E-2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8-4B63-8F58-DD5DD61C460F}"/>
            </c:ext>
          </c:extLst>
        </c:ser>
        <c:ser>
          <c:idx val="2"/>
          <c:order val="2"/>
          <c:tx>
            <c:strRef>
              <c:f>'Real economy shares of GDP'!$A$12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cat>
            <c:multiLvlStrRef>
              <c:f>'Real economy shares of GDP'!$B$8:$AD$9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'Real economy shares of GDP'!$B$12:$AD$12</c:f>
              <c:numCache>
                <c:formatCode>0.0%</c:formatCode>
                <c:ptCount val="29"/>
                <c:pt idx="0">
                  <c:v>0.14934230082309755</c:v>
                </c:pt>
                <c:pt idx="1">
                  <c:v>0.1379814817743085</c:v>
                </c:pt>
                <c:pt idx="2">
                  <c:v>0.14493735132923927</c:v>
                </c:pt>
                <c:pt idx="3">
                  <c:v>0.14321829119793819</c:v>
                </c:pt>
                <c:pt idx="4">
                  <c:v>0.13979671592070347</c:v>
                </c:pt>
                <c:pt idx="5">
                  <c:v>0.1275844673143563</c:v>
                </c:pt>
                <c:pt idx="6">
                  <c:v>0.13314721944853142</c:v>
                </c:pt>
                <c:pt idx="7">
                  <c:v>0.13246697781150482</c:v>
                </c:pt>
                <c:pt idx="8">
                  <c:v>0.13666926717026187</c:v>
                </c:pt>
                <c:pt idx="9">
                  <c:v>0.12394798563096614</c:v>
                </c:pt>
                <c:pt idx="10">
                  <c:v>0.12951109023721874</c:v>
                </c:pt>
                <c:pt idx="11">
                  <c:v>0.13030282702854903</c:v>
                </c:pt>
                <c:pt idx="12">
                  <c:v>0.12873106331024531</c:v>
                </c:pt>
                <c:pt idx="13">
                  <c:v>0.12262693520222374</c:v>
                </c:pt>
                <c:pt idx="14">
                  <c:v>0.1304227304232437</c:v>
                </c:pt>
                <c:pt idx="15">
                  <c:v>0.13407472605203011</c:v>
                </c:pt>
                <c:pt idx="16">
                  <c:v>0.13409312974070323</c:v>
                </c:pt>
                <c:pt idx="17">
                  <c:v>0.1292061546757837</c:v>
                </c:pt>
                <c:pt idx="18">
                  <c:v>0.13498871657545417</c:v>
                </c:pt>
                <c:pt idx="19">
                  <c:v>0.13803361174978354</c:v>
                </c:pt>
                <c:pt idx="20">
                  <c:v>0.13457797531220417</c:v>
                </c:pt>
                <c:pt idx="21">
                  <c:v>0.12897443537024289</c:v>
                </c:pt>
                <c:pt idx="22">
                  <c:v>0.13658947032049015</c:v>
                </c:pt>
                <c:pt idx="23">
                  <c:v>0.13550260385159071</c:v>
                </c:pt>
                <c:pt idx="24">
                  <c:v>0.13287981378840374</c:v>
                </c:pt>
                <c:pt idx="25">
                  <c:v>0.13135391881673686</c:v>
                </c:pt>
                <c:pt idx="26">
                  <c:v>0.13700070512896539</c:v>
                </c:pt>
                <c:pt idx="27">
                  <c:v>0.1333685021168439</c:v>
                </c:pt>
                <c:pt idx="28">
                  <c:v>0.13176627608869143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88-4B63-8F58-DD5DD61C460F}"/>
            </c:ext>
          </c:extLst>
        </c:ser>
        <c:ser>
          <c:idx val="3"/>
          <c:order val="3"/>
          <c:tx>
            <c:strRef>
              <c:f>'Real economy shares of GDP'!$A$13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multiLvlStrRef>
              <c:f>'Real economy shares of GDP'!$B$8:$AD$9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</c:lvl>
              </c:multiLvlStrCache>
            </c:multiLvlStrRef>
          </c:cat>
          <c:val>
            <c:numRef>
              <c:f>'Real economy shares of GDP'!$B$13:$AD$13</c:f>
              <c:numCache>
                <c:formatCode>0.0%</c:formatCode>
                <c:ptCount val="29"/>
                <c:pt idx="0">
                  <c:v>3.8312845380713903E-2</c:v>
                </c:pt>
                <c:pt idx="1">
                  <c:v>3.9820765661234291E-2</c:v>
                </c:pt>
                <c:pt idx="2">
                  <c:v>3.8732644239817746E-2</c:v>
                </c:pt>
                <c:pt idx="3">
                  <c:v>3.6238923275100143E-2</c:v>
                </c:pt>
                <c:pt idx="4">
                  <c:v>3.6906466573281893E-2</c:v>
                </c:pt>
                <c:pt idx="5">
                  <c:v>3.952850574801927E-2</c:v>
                </c:pt>
                <c:pt idx="6">
                  <c:v>3.851337157407133E-2</c:v>
                </c:pt>
                <c:pt idx="7">
                  <c:v>3.7437499917382731E-2</c:v>
                </c:pt>
                <c:pt idx="8">
                  <c:v>3.8072992810175371E-2</c:v>
                </c:pt>
                <c:pt idx="9">
                  <c:v>4.0526703108941617E-2</c:v>
                </c:pt>
                <c:pt idx="10">
                  <c:v>3.8691675715592885E-2</c:v>
                </c:pt>
                <c:pt idx="11">
                  <c:v>3.7911361200626173E-2</c:v>
                </c:pt>
                <c:pt idx="12">
                  <c:v>3.8469469203553583E-2</c:v>
                </c:pt>
                <c:pt idx="13">
                  <c:v>4.196128324828928E-2</c:v>
                </c:pt>
                <c:pt idx="14">
                  <c:v>4.1028964866882518E-2</c:v>
                </c:pt>
                <c:pt idx="15">
                  <c:v>4.0002878067863755E-2</c:v>
                </c:pt>
                <c:pt idx="16">
                  <c:v>4.1569789840734978E-2</c:v>
                </c:pt>
                <c:pt idx="17">
                  <c:v>4.3574171894475405E-2</c:v>
                </c:pt>
                <c:pt idx="18">
                  <c:v>4.0319097916123037E-2</c:v>
                </c:pt>
                <c:pt idx="19">
                  <c:v>3.9064764257311653E-2</c:v>
                </c:pt>
                <c:pt idx="20">
                  <c:v>4.1278449162010379E-2</c:v>
                </c:pt>
                <c:pt idx="21">
                  <c:v>4.4178353356976091E-2</c:v>
                </c:pt>
                <c:pt idx="22">
                  <c:v>4.0776582158896187E-2</c:v>
                </c:pt>
                <c:pt idx="23">
                  <c:v>3.9602444329082352E-2</c:v>
                </c:pt>
                <c:pt idx="24">
                  <c:v>3.9943910144606042E-2</c:v>
                </c:pt>
                <c:pt idx="25">
                  <c:v>4.2519989790131503E-2</c:v>
                </c:pt>
                <c:pt idx="26">
                  <c:v>3.89961894279802E-2</c:v>
                </c:pt>
                <c:pt idx="27">
                  <c:v>3.8038420209036854E-2</c:v>
                </c:pt>
                <c:pt idx="28">
                  <c:v>3.989060465606218E-2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88-4B63-8F58-DD5DD61C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89971456"/>
        <c:axId val="168428288"/>
      </c:barChart>
      <c:catAx>
        <c:axId val="1899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428288"/>
        <c:crosses val="autoZero"/>
        <c:auto val="1"/>
        <c:lblAlgn val="ctr"/>
        <c:lblOffset val="100"/>
        <c:noMultiLvlLbl val="0"/>
      </c:catAx>
      <c:valAx>
        <c:axId val="1684282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8997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expenditure on GDP'!$B$8</c:f>
              <c:strCache>
                <c:ptCount val="1"/>
                <c:pt idx="0">
                  <c:v>average, 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 expenditure on GDP'!$A$9:$A$14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'4. expenditure on GDP'!$B$9:$B$14</c:f>
              <c:numCache>
                <c:formatCode>0.0%</c:formatCode>
                <c:ptCount val="6"/>
                <c:pt idx="0">
                  <c:v>3.1806879166850432E-2</c:v>
                </c:pt>
                <c:pt idx="1">
                  <c:v>3.0076030472133253E-2</c:v>
                </c:pt>
                <c:pt idx="2">
                  <c:v>5.3889681853145577E-2</c:v>
                </c:pt>
                <c:pt idx="3">
                  <c:v>3.0602055783629956E-2</c:v>
                </c:pt>
                <c:pt idx="4">
                  <c:v>6.1398327392218954E-2</c:v>
                </c:pt>
                <c:pt idx="5">
                  <c:v>2.6735873543557664E-2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6-4A78-B4C9-BA0E1A6BFEA6}"/>
            </c:ext>
          </c:extLst>
        </c:ser>
        <c:ser>
          <c:idx val="1"/>
          <c:order val="1"/>
          <c:tx>
            <c:strRef>
              <c:f>'4. expenditure on GDP'!$C$8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 expenditure on GDP'!$A$9:$A$14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'4. expenditure on GDP'!$C$9:$C$14</c:f>
              <c:numCache>
                <c:formatCode>0.0%</c:formatCode>
                <c:ptCount val="6"/>
                <c:pt idx="0">
                  <c:v>1.0023464171916574E-2</c:v>
                </c:pt>
                <c:pt idx="1">
                  <c:v>4.3642327519120006E-3</c:v>
                </c:pt>
                <c:pt idx="2">
                  <c:v>1.4933289051225485E-2</c:v>
                </c:pt>
                <c:pt idx="3">
                  <c:v>1.547658951930253E-2</c:v>
                </c:pt>
                <c:pt idx="4">
                  <c:v>7.4960232516159131E-3</c:v>
                </c:pt>
                <c:pt idx="5">
                  <c:v>1.7144584174960231E-2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6-4A78-B4C9-BA0E1A6BFEA6}"/>
            </c:ext>
          </c:extLst>
        </c:ser>
        <c:ser>
          <c:idx val="2"/>
          <c:order val="2"/>
          <c:tx>
            <c:strRef>
              <c:f>'4. expenditure on GDP'!$D$8</c:f>
              <c:strCache>
                <c:ptCount val="1"/>
                <c:pt idx="0">
                  <c:v>2016 to 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 expenditure on GDP'!$A$9:$A$14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'4. expenditure on GDP'!$D$9:$D$14</c:f>
              <c:numCache>
                <c:formatCode>0.0%</c:formatCode>
                <c:ptCount val="6"/>
                <c:pt idx="0">
                  <c:v>8.6914103391344533E-3</c:v>
                </c:pt>
                <c:pt idx="1">
                  <c:v>1.1053080508325985E-2</c:v>
                </c:pt>
                <c:pt idx="2">
                  <c:v>-3.703473764960219E-2</c:v>
                </c:pt>
                <c:pt idx="3">
                  <c:v>-2.9207489806304388E-4</c:v>
                </c:pt>
                <c:pt idx="4">
                  <c:v>-2.654020484623143E-2</c:v>
                </c:pt>
                <c:pt idx="5">
                  <c:v>5.4006598518496762E-3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6-4A78-B4C9-BA0E1A6BFE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168476032"/>
        <c:axId val="168481920"/>
      </c:barChart>
      <c:catAx>
        <c:axId val="168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8481920"/>
        <c:crosses val="autoZero"/>
        <c:auto val="1"/>
        <c:lblAlgn val="ctr"/>
        <c:lblOffset val="100"/>
        <c:noMultiLvlLbl val="0"/>
      </c:catAx>
      <c:valAx>
        <c:axId val="168481920"/>
        <c:scaling>
          <c:orientation val="minMax"/>
          <c:min val="-4.0000000000000008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476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Quarterly production volumes'!$A$9</c:f>
              <c:strCache>
                <c:ptCount val="1"/>
                <c:pt idx="0">
                  <c:v>Agriculture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9"/>
          </c:marker>
          <c:cat>
            <c:multiLvlStrRef>
              <c:f>'5. Quarterly production volumes'!$B$7:$Z$8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'5. Quarterly production volumes'!$B$9:$Z$9</c:f>
              <c:numCache>
                <c:formatCode>General</c:formatCode>
                <c:ptCount val="25"/>
                <c:pt idx="0">
                  <c:v>100</c:v>
                </c:pt>
                <c:pt idx="1">
                  <c:v>98.240425200183225</c:v>
                </c:pt>
                <c:pt idx="2">
                  <c:v>97.682269236502236</c:v>
                </c:pt>
                <c:pt idx="3">
                  <c:v>97.570333104886302</c:v>
                </c:pt>
                <c:pt idx="4">
                  <c:v>98.047525167366118</c:v>
                </c:pt>
                <c:pt idx="5">
                  <c:v>99.533789354608444</c:v>
                </c:pt>
                <c:pt idx="6">
                  <c:v>100.57462660061056</c:v>
                </c:pt>
                <c:pt idx="7">
                  <c:v>102.27594691495325</c:v>
                </c:pt>
                <c:pt idx="8">
                  <c:v>102.24339865443939</c:v>
                </c:pt>
                <c:pt idx="9">
                  <c:v>102.82920149563076</c:v>
                </c:pt>
                <c:pt idx="10">
                  <c:v>105.26072874725081</c:v>
                </c:pt>
                <c:pt idx="11">
                  <c:v>108.03751595579686</c:v>
                </c:pt>
                <c:pt idx="12">
                  <c:v>109.07525997001683</c:v>
                </c:pt>
                <c:pt idx="13">
                  <c:v>110.33081220219638</c:v>
                </c:pt>
                <c:pt idx="14">
                  <c:v>112.82824411115951</c:v>
                </c:pt>
                <c:pt idx="15">
                  <c:v>114.93883973345487</c:v>
                </c:pt>
                <c:pt idx="16">
                  <c:v>111.60383002126883</c:v>
                </c:pt>
                <c:pt idx="17">
                  <c:v>105.5056821332568</c:v>
                </c:pt>
                <c:pt idx="18">
                  <c:v>102.29580129578714</c:v>
                </c:pt>
                <c:pt idx="19">
                  <c:v>100.58309761785608</c:v>
                </c:pt>
                <c:pt idx="20">
                  <c:v>98.321239427863873</c:v>
                </c:pt>
                <c:pt idx="21">
                  <c:v>96.343890943822132</c:v>
                </c:pt>
                <c:pt idx="22">
                  <c:v>96.285972234964092</c:v>
                </c:pt>
                <c:pt idx="23">
                  <c:v>96.251879056508969</c:v>
                </c:pt>
                <c:pt idx="24">
                  <c:v>101.19170941742716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20-4D09-BDFB-7B892F1DB047}"/>
            </c:ext>
          </c:extLst>
        </c:ser>
        <c:ser>
          <c:idx val="1"/>
          <c:order val="1"/>
          <c:tx>
            <c:strRef>
              <c:f>'5. Quarterly production volumes'!$A$10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'5. Quarterly production volumes'!$B$7:$Z$8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'5. Quarterly production volumes'!$B$10:$Z$10</c:f>
              <c:numCache>
                <c:formatCode>General</c:formatCode>
                <c:ptCount val="25"/>
                <c:pt idx="0">
                  <c:v>100</c:v>
                </c:pt>
                <c:pt idx="1">
                  <c:v>99.268364064935909</c:v>
                </c:pt>
                <c:pt idx="2">
                  <c:v>94.436927258393879</c:v>
                </c:pt>
                <c:pt idx="3">
                  <c:v>94.023033388605484</c:v>
                </c:pt>
                <c:pt idx="4">
                  <c:v>91.472992719622425</c:v>
                </c:pt>
                <c:pt idx="5">
                  <c:v>96.902397928261337</c:v>
                </c:pt>
                <c:pt idx="6">
                  <c:v>94.863244414280445</c:v>
                </c:pt>
                <c:pt idx="7">
                  <c:v>93.20326322938574</c:v>
                </c:pt>
                <c:pt idx="8">
                  <c:v>96.325838888151296</c:v>
                </c:pt>
                <c:pt idx="9">
                  <c:v>95.190949950071229</c:v>
                </c:pt>
                <c:pt idx="10">
                  <c:v>97.945714925923184</c:v>
                </c:pt>
                <c:pt idx="11">
                  <c:v>101.87140339566598</c:v>
                </c:pt>
                <c:pt idx="12">
                  <c:v>95.598323221133199</c:v>
                </c:pt>
                <c:pt idx="13">
                  <c:v>94.96272203840843</c:v>
                </c:pt>
                <c:pt idx="14">
                  <c:v>95.942830788362571</c:v>
                </c:pt>
                <c:pt idx="15">
                  <c:v>99.318402273481695</c:v>
                </c:pt>
                <c:pt idx="16">
                  <c:v>102.41231790516952</c:v>
                </c:pt>
                <c:pt idx="17">
                  <c:v>100.82296689325678</c:v>
                </c:pt>
                <c:pt idx="18">
                  <c:v>98.501148547598603</c:v>
                </c:pt>
                <c:pt idx="19">
                  <c:v>99.239110149439938</c:v>
                </c:pt>
                <c:pt idx="20">
                  <c:v>93.319382211525749</c:v>
                </c:pt>
                <c:pt idx="21">
                  <c:v>96.557346021507641</c:v>
                </c:pt>
                <c:pt idx="22">
                  <c:v>97.550616426346409</c:v>
                </c:pt>
                <c:pt idx="23">
                  <c:v>94.628538414568368</c:v>
                </c:pt>
                <c:pt idx="24">
                  <c:v>97.514525778281921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420-4D09-BDFB-7B892F1DB047}"/>
            </c:ext>
          </c:extLst>
        </c:ser>
        <c:ser>
          <c:idx val="2"/>
          <c:order val="2"/>
          <c:tx>
            <c:strRef>
              <c:f>'5. Quarterly production volumes'!$A$11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'5. Quarterly production volumes'!$B$7:$Z$8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'5. Quarterly production volumes'!$B$11:$Z$11</c:f>
              <c:numCache>
                <c:formatCode>General</c:formatCode>
                <c:ptCount val="25"/>
                <c:pt idx="0">
                  <c:v>100</c:v>
                </c:pt>
                <c:pt idx="1">
                  <c:v>98.753415637957659</c:v>
                </c:pt>
                <c:pt idx="2">
                  <c:v>98.552076673000315</c:v>
                </c:pt>
                <c:pt idx="3">
                  <c:v>99.55324051666058</c:v>
                </c:pt>
                <c:pt idx="4">
                  <c:v>101.0634397481422</c:v>
                </c:pt>
                <c:pt idx="5">
                  <c:v>100.9404119046374</c:v>
                </c:pt>
                <c:pt idx="6">
                  <c:v>101.07136057173851</c:v>
                </c:pt>
                <c:pt idx="7">
                  <c:v>102.10345565362913</c:v>
                </c:pt>
                <c:pt idx="8">
                  <c:v>100.19469565944243</c:v>
                </c:pt>
                <c:pt idx="9">
                  <c:v>103.17676865643244</c:v>
                </c:pt>
                <c:pt idx="10">
                  <c:v>101.39222682795995</c:v>
                </c:pt>
                <c:pt idx="11">
                  <c:v>104.54162414437194</c:v>
                </c:pt>
                <c:pt idx="12">
                  <c:v>103.08067400255965</c:v>
                </c:pt>
                <c:pt idx="13">
                  <c:v>101.95882180340541</c:v>
                </c:pt>
                <c:pt idx="14">
                  <c:v>101.59301676292863</c:v>
                </c:pt>
                <c:pt idx="15">
                  <c:v>103.5672797623501</c:v>
                </c:pt>
                <c:pt idx="16">
                  <c:v>103.05816547549344</c:v>
                </c:pt>
                <c:pt idx="17">
                  <c:v>101.43107971446963</c:v>
                </c:pt>
                <c:pt idx="18">
                  <c:v>102.65760518175288</c:v>
                </c:pt>
                <c:pt idx="19">
                  <c:v>102.05627642910891</c:v>
                </c:pt>
                <c:pt idx="20">
                  <c:v>102.21335102794893</c:v>
                </c:pt>
                <c:pt idx="21">
                  <c:v>104.1037365701055</c:v>
                </c:pt>
                <c:pt idx="22">
                  <c:v>103.22259831118299</c:v>
                </c:pt>
                <c:pt idx="23">
                  <c:v>102.41350879685282</c:v>
                </c:pt>
                <c:pt idx="24">
                  <c:v>101.4477236232036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420-4D09-BDFB-7B892F1DB047}"/>
            </c:ext>
          </c:extLst>
        </c:ser>
        <c:ser>
          <c:idx val="3"/>
          <c:order val="3"/>
          <c:tx>
            <c:strRef>
              <c:f>'5. Quarterly production volumes'!$A$12</c:f>
              <c:strCache>
                <c:ptCount val="1"/>
                <c:pt idx="0">
                  <c:v>Construction</c:v>
                </c:pt>
              </c:strCache>
            </c:strRef>
          </c:tx>
          <c:spPr>
            <a:ln w="34925"/>
          </c:spPr>
          <c:marker>
            <c:symbol val="square"/>
            <c:size val="8"/>
          </c:marker>
          <c:cat>
            <c:multiLvlStrRef>
              <c:f>'5. Quarterly production volumes'!$B$7:$Z$8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'5. Quarterly production volumes'!$B$12:$Z$12</c:f>
              <c:numCache>
                <c:formatCode>General</c:formatCode>
                <c:ptCount val="25"/>
                <c:pt idx="0">
                  <c:v>100</c:v>
                </c:pt>
                <c:pt idx="1">
                  <c:v>101.06008827532405</c:v>
                </c:pt>
                <c:pt idx="2">
                  <c:v>102.17200968399808</c:v>
                </c:pt>
                <c:pt idx="3">
                  <c:v>103.20559840239471</c:v>
                </c:pt>
                <c:pt idx="4">
                  <c:v>102.87189478191925</c:v>
                </c:pt>
                <c:pt idx="5">
                  <c:v>103.37337239721352</c:v>
                </c:pt>
                <c:pt idx="6">
                  <c:v>104.50967339826079</c:v>
                </c:pt>
                <c:pt idx="7">
                  <c:v>106.15505208752909</c:v>
                </c:pt>
                <c:pt idx="8">
                  <c:v>106.40543898106026</c:v>
                </c:pt>
                <c:pt idx="9">
                  <c:v>108.69935086685352</c:v>
                </c:pt>
                <c:pt idx="10">
                  <c:v>109.57174596040755</c:v>
                </c:pt>
                <c:pt idx="11">
                  <c:v>111.26288832450722</c:v>
                </c:pt>
                <c:pt idx="12">
                  <c:v>112.14389895400949</c:v>
                </c:pt>
                <c:pt idx="13">
                  <c:v>112.57852560705186</c:v>
                </c:pt>
                <c:pt idx="14">
                  <c:v>113.06210224165052</c:v>
                </c:pt>
                <c:pt idx="15">
                  <c:v>113.79616116818528</c:v>
                </c:pt>
                <c:pt idx="16">
                  <c:v>114.39992707321936</c:v>
                </c:pt>
                <c:pt idx="17">
                  <c:v>114.730196351117</c:v>
                </c:pt>
                <c:pt idx="18">
                  <c:v>114.98371443229469</c:v>
                </c:pt>
                <c:pt idx="19">
                  <c:v>115.29352181231532</c:v>
                </c:pt>
                <c:pt idx="20">
                  <c:v>115.52382204169547</c:v>
                </c:pt>
                <c:pt idx="21">
                  <c:v>115.55216172785592</c:v>
                </c:pt>
                <c:pt idx="22">
                  <c:v>115.76304308191968</c:v>
                </c:pt>
                <c:pt idx="23">
                  <c:v>115.87316823459848</c:v>
                </c:pt>
                <c:pt idx="24">
                  <c:v>115.4997847001361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420-4D09-BDFB-7B892F1DB047}"/>
            </c:ext>
          </c:extLst>
        </c:ser>
        <c:ser>
          <c:idx val="4"/>
          <c:order val="4"/>
          <c:tx>
            <c:strRef>
              <c:f>'5. Quarterly production volumes'!$A$13</c:f>
              <c:strCache>
                <c:ptCount val="1"/>
                <c:pt idx="0">
                  <c:v>Other</c:v>
                </c:pt>
              </c:strCache>
            </c:strRef>
          </c:tx>
          <c:spPr>
            <a:ln w="34925"/>
          </c:spPr>
          <c:marker>
            <c:symbol val="triangle"/>
            <c:size val="8"/>
          </c:marker>
          <c:cat>
            <c:multiLvlStrRef>
              <c:f>'5. Quarterly production volumes'!$B$7:$Z$8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'5. Quarterly production volumes'!$B$13:$Z$13</c:f>
              <c:numCache>
                <c:formatCode>General</c:formatCode>
                <c:ptCount val="25"/>
                <c:pt idx="0">
                  <c:v>100</c:v>
                </c:pt>
                <c:pt idx="1">
                  <c:v>101.16215504943456</c:v>
                </c:pt>
                <c:pt idx="2">
                  <c:v>102.15549639696162</c:v>
                </c:pt>
                <c:pt idx="3">
                  <c:v>103.07633922706839</c:v>
                </c:pt>
                <c:pt idx="4">
                  <c:v>103.74274201843959</c:v>
                </c:pt>
                <c:pt idx="5">
                  <c:v>104.31494136369635</c:v>
                </c:pt>
                <c:pt idx="6">
                  <c:v>104.82500638769771</c:v>
                </c:pt>
                <c:pt idx="7">
                  <c:v>105.35453862806143</c:v>
                </c:pt>
                <c:pt idx="8">
                  <c:v>106.00844263391107</c:v>
                </c:pt>
                <c:pt idx="9">
                  <c:v>106.94373400678188</c:v>
                </c:pt>
                <c:pt idx="10">
                  <c:v>107.58501662429421</c:v>
                </c:pt>
                <c:pt idx="11">
                  <c:v>108.28283523307559</c:v>
                </c:pt>
                <c:pt idx="12">
                  <c:v>108.7460460745416</c:v>
                </c:pt>
                <c:pt idx="13">
                  <c:v>109.24465668359429</c:v>
                </c:pt>
                <c:pt idx="14">
                  <c:v>109.89859059738023</c:v>
                </c:pt>
                <c:pt idx="15">
                  <c:v>110.39003348240313</c:v>
                </c:pt>
                <c:pt idx="16">
                  <c:v>110.85413819161663</c:v>
                </c:pt>
                <c:pt idx="17">
                  <c:v>111.01726097248257</c:v>
                </c:pt>
                <c:pt idx="18">
                  <c:v>111.34949531141987</c:v>
                </c:pt>
                <c:pt idx="19">
                  <c:v>111.68402080368757</c:v>
                </c:pt>
                <c:pt idx="20">
                  <c:v>111.99697303549787</c:v>
                </c:pt>
                <c:pt idx="21">
                  <c:v>112.47157793489812</c:v>
                </c:pt>
                <c:pt idx="22">
                  <c:v>112.66661552724358</c:v>
                </c:pt>
                <c:pt idx="23">
                  <c:v>113.12132099645463</c:v>
                </c:pt>
                <c:pt idx="24">
                  <c:v>112.5151826934753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20-4D09-BDFB-7B892F1DB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53088"/>
        <c:axId val="190563072"/>
      </c:lineChart>
      <c:catAx>
        <c:axId val="1905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0563072"/>
        <c:crosses val="autoZero"/>
        <c:auto val="1"/>
        <c:lblAlgn val="ctr"/>
        <c:lblOffset val="100"/>
        <c:noMultiLvlLbl val="0"/>
      </c:catAx>
      <c:valAx>
        <c:axId val="190563072"/>
        <c:scaling>
          <c:orientation val="minMax"/>
          <c:max val="120"/>
          <c:min val="9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2011 = 100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553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Mfg sales in constant rand'!$B$4</c:f>
              <c:strCache>
                <c:ptCount val="1"/>
                <c:pt idx="0">
                  <c:v>Q1 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rand'!$B$5:$B$18</c:f>
              <c:numCache>
                <c:formatCode>General</c:formatCode>
                <c:ptCount val="14"/>
                <c:pt idx="0">
                  <c:v>99.949324324324323</c:v>
                </c:pt>
                <c:pt idx="1">
                  <c:v>84.37</c:v>
                </c:pt>
                <c:pt idx="2">
                  <c:v>63.37</c:v>
                </c:pt>
                <c:pt idx="3">
                  <c:v>56.25</c:v>
                </c:pt>
                <c:pt idx="4">
                  <c:v>57.69</c:v>
                </c:pt>
                <c:pt idx="5">
                  <c:v>29.26</c:v>
                </c:pt>
                <c:pt idx="6">
                  <c:v>24.4</c:v>
                </c:pt>
                <c:pt idx="7">
                  <c:v>12.38</c:v>
                </c:pt>
                <c:pt idx="8">
                  <c:v>13.13</c:v>
                </c:pt>
                <c:pt idx="9">
                  <c:v>14.16</c:v>
                </c:pt>
                <c:pt idx="10">
                  <c:v>13.39</c:v>
                </c:pt>
                <c:pt idx="11">
                  <c:v>17.190000000000001</c:v>
                </c:pt>
                <c:pt idx="12">
                  <c:v>4.58</c:v>
                </c:pt>
                <c:pt idx="13">
                  <c:v>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7-4540-AE54-C54167984349}"/>
            </c:ext>
          </c:extLst>
        </c:ser>
        <c:ser>
          <c:idx val="1"/>
          <c:order val="1"/>
          <c:tx>
            <c:strRef>
              <c:f>'6. Mfg sales in constant rand'!$C$4</c:f>
              <c:strCache>
                <c:ptCount val="1"/>
                <c:pt idx="0">
                  <c:v>Q1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rand'!$C$5:$C$18</c:f>
              <c:numCache>
                <c:formatCode>General</c:formatCode>
                <c:ptCount val="14"/>
                <c:pt idx="0">
                  <c:v>116.43581081081081</c:v>
                </c:pt>
                <c:pt idx="1">
                  <c:v>85.2</c:v>
                </c:pt>
                <c:pt idx="2">
                  <c:v>70.34</c:v>
                </c:pt>
                <c:pt idx="3">
                  <c:v>58.55</c:v>
                </c:pt>
                <c:pt idx="4">
                  <c:v>65.849999999999994</c:v>
                </c:pt>
                <c:pt idx="5">
                  <c:v>33.44</c:v>
                </c:pt>
                <c:pt idx="6">
                  <c:v>25.62</c:v>
                </c:pt>
                <c:pt idx="7">
                  <c:v>12.12</c:v>
                </c:pt>
                <c:pt idx="8">
                  <c:v>13.87</c:v>
                </c:pt>
                <c:pt idx="9">
                  <c:v>13.16</c:v>
                </c:pt>
                <c:pt idx="10">
                  <c:v>13.39</c:v>
                </c:pt>
                <c:pt idx="11">
                  <c:v>13.82</c:v>
                </c:pt>
                <c:pt idx="12">
                  <c:v>5.37</c:v>
                </c:pt>
                <c:pt idx="13">
                  <c:v>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7-4540-AE54-C54167984349}"/>
            </c:ext>
          </c:extLst>
        </c:ser>
        <c:ser>
          <c:idx val="2"/>
          <c:order val="2"/>
          <c:tx>
            <c:strRef>
              <c:f>'6. Mfg sales in constant rand'!$D$4</c:f>
              <c:strCache>
                <c:ptCount val="1"/>
                <c:pt idx="0">
                  <c:v>Q1 2016</c:v>
                </c:pt>
              </c:strCache>
            </c:strRef>
          </c:tx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rand'!$D$5:$D$18</c:f>
              <c:numCache>
                <c:formatCode>General</c:formatCode>
                <c:ptCount val="14"/>
                <c:pt idx="0">
                  <c:v>115.4054054054054</c:v>
                </c:pt>
                <c:pt idx="1">
                  <c:v>80.239999999999995</c:v>
                </c:pt>
                <c:pt idx="2">
                  <c:v>72.239999999999995</c:v>
                </c:pt>
                <c:pt idx="3">
                  <c:v>64.290000000000006</c:v>
                </c:pt>
                <c:pt idx="4">
                  <c:v>62.93</c:v>
                </c:pt>
                <c:pt idx="5">
                  <c:v>34.340000000000003</c:v>
                </c:pt>
                <c:pt idx="6">
                  <c:v>23.18</c:v>
                </c:pt>
                <c:pt idx="7">
                  <c:v>12.12</c:v>
                </c:pt>
                <c:pt idx="8">
                  <c:v>14.81</c:v>
                </c:pt>
                <c:pt idx="9">
                  <c:v>13.06</c:v>
                </c:pt>
                <c:pt idx="10">
                  <c:v>12.99</c:v>
                </c:pt>
                <c:pt idx="11">
                  <c:v>12.7</c:v>
                </c:pt>
                <c:pt idx="12">
                  <c:v>6.44</c:v>
                </c:pt>
                <c:pt idx="13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7-4540-AE54-C54167984349}"/>
            </c:ext>
          </c:extLst>
        </c:ser>
        <c:ser>
          <c:idx val="3"/>
          <c:order val="3"/>
          <c:tx>
            <c:strRef>
              <c:f>'6. Mfg sales in constant rand'!$E$4</c:f>
              <c:strCache>
                <c:ptCount val="1"/>
                <c:pt idx="0">
                  <c:v>Q4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rand'!$E$5:$E$18</c:f>
              <c:numCache>
                <c:formatCode>General</c:formatCode>
                <c:ptCount val="14"/>
                <c:pt idx="0">
                  <c:v>114.375</c:v>
                </c:pt>
                <c:pt idx="1">
                  <c:v>83.55</c:v>
                </c:pt>
                <c:pt idx="2">
                  <c:v>72.88</c:v>
                </c:pt>
                <c:pt idx="3">
                  <c:v>60.84</c:v>
                </c:pt>
                <c:pt idx="4">
                  <c:v>60.6</c:v>
                </c:pt>
                <c:pt idx="5">
                  <c:v>34.44</c:v>
                </c:pt>
                <c:pt idx="6">
                  <c:v>23.42</c:v>
                </c:pt>
                <c:pt idx="7">
                  <c:v>12.25</c:v>
                </c:pt>
                <c:pt idx="8">
                  <c:v>14.27</c:v>
                </c:pt>
                <c:pt idx="9">
                  <c:v>13.2</c:v>
                </c:pt>
                <c:pt idx="10">
                  <c:v>12.72</c:v>
                </c:pt>
                <c:pt idx="11">
                  <c:v>13.5</c:v>
                </c:pt>
                <c:pt idx="12">
                  <c:v>6.62</c:v>
                </c:pt>
                <c:pt idx="13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7-4540-AE54-C54167984349}"/>
            </c:ext>
          </c:extLst>
        </c:ser>
        <c:ser>
          <c:idx val="4"/>
          <c:order val="4"/>
          <c:tx>
            <c:strRef>
              <c:f>'6. Mfg sales in constant rand'!$F$4</c:f>
              <c:strCache>
                <c:ptCount val="1"/>
                <c:pt idx="0">
                  <c:v>Q1 2017</c:v>
                </c:pt>
              </c:strCache>
            </c:strRef>
          </c:tx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rand'!$F$5:$F$18</c:f>
              <c:numCache>
                <c:formatCode>General</c:formatCode>
                <c:ptCount val="14"/>
                <c:pt idx="0">
                  <c:v>114.375</c:v>
                </c:pt>
                <c:pt idx="1">
                  <c:v>82.72</c:v>
                </c:pt>
                <c:pt idx="2">
                  <c:v>70.97</c:v>
                </c:pt>
                <c:pt idx="3">
                  <c:v>60.84</c:v>
                </c:pt>
                <c:pt idx="4">
                  <c:v>61.77</c:v>
                </c:pt>
                <c:pt idx="5">
                  <c:v>33.44</c:v>
                </c:pt>
                <c:pt idx="6">
                  <c:v>24.16</c:v>
                </c:pt>
                <c:pt idx="7">
                  <c:v>11.86</c:v>
                </c:pt>
                <c:pt idx="8">
                  <c:v>13.33</c:v>
                </c:pt>
                <c:pt idx="9">
                  <c:v>12.65</c:v>
                </c:pt>
                <c:pt idx="10">
                  <c:v>12.59</c:v>
                </c:pt>
                <c:pt idx="11">
                  <c:v>12.21</c:v>
                </c:pt>
                <c:pt idx="12">
                  <c:v>6.34</c:v>
                </c:pt>
                <c:pt idx="13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7-4540-AE54-C54167984349}"/>
            </c:ext>
          </c:extLst>
        </c:ser>
        <c:ser>
          <c:idx val="5"/>
          <c:order val="5"/>
          <c:tx>
            <c:strRef>
              <c:f>'6. Mfg sales in constant rand'!$G$4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'6. Mfg sales in constant rand'!$A$5:$A$18</c:f>
              <c:strCache>
                <c:ptCount val="14"/>
                <c:pt idx="0">
                  <c:v>Food and 
beverages</c:v>
                </c:pt>
                <c:pt idx="1">
                  <c:v>Metal 
products</c:v>
                </c:pt>
                <c:pt idx="2">
                  <c:v>Chemicals, 
rubber, plastics</c:v>
                </c:pt>
                <c:pt idx="3">
                  <c:v>Wood and 
paper</c:v>
                </c:pt>
                <c:pt idx="4">
                  <c:v>Transport 
equipment</c:v>
                </c:pt>
                <c:pt idx="5">
                  <c:v>Petroleum</c:v>
                </c:pt>
                <c:pt idx="6">
                  <c:v>Machinery and 
appliances</c:v>
                </c:pt>
                <c:pt idx="7">
                  <c:v>Printing and 
publishing</c:v>
                </c:pt>
                <c:pt idx="8">
                  <c:v>Electrical 
machinery</c:v>
                </c:pt>
                <c:pt idx="9">
                  <c:v>Clothing and 
footwear</c:v>
                </c:pt>
                <c:pt idx="10">
                  <c:v>Glass and non-
metallic minerals</c:v>
                </c:pt>
                <c:pt idx="11">
                  <c:v>Other manufac-
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'6. Mfg sales in constant rand'!$G$5:$G$18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5-9A57-4540-AE54-C5416798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83473920"/>
        <c:axId val="129061248"/>
      </c:barChart>
      <c:catAx>
        <c:axId val="834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29061248"/>
        <c:crosses val="autoZero"/>
        <c:auto val="1"/>
        <c:lblAlgn val="ctr"/>
        <c:lblOffset val="100"/>
        <c:noMultiLvlLbl val="0"/>
      </c:catAx>
      <c:valAx>
        <c:axId val="12906124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/>
                  <a:t>Billions of constant (2017)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83473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'7. Employment by sector'!$A$4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 Employment by sector'!$B$3:$K$3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'7. Employment by sector'!$B$4:$K$4</c:f>
              <c:numCache>
                <c:formatCode>General</c:formatCode>
                <c:ptCount val="10"/>
                <c:pt idx="0">
                  <c:v>840</c:v>
                </c:pt>
                <c:pt idx="1">
                  <c:v>780</c:v>
                </c:pt>
                <c:pt idx="2">
                  <c:v>680</c:v>
                </c:pt>
                <c:pt idx="3">
                  <c:v>630</c:v>
                </c:pt>
                <c:pt idx="4">
                  <c:v>690</c:v>
                </c:pt>
                <c:pt idx="5">
                  <c:v>760</c:v>
                </c:pt>
                <c:pt idx="6">
                  <c:v>710</c:v>
                </c:pt>
                <c:pt idx="7">
                  <c:v>890</c:v>
                </c:pt>
                <c:pt idx="8">
                  <c:v>870</c:v>
                </c:pt>
                <c:pt idx="9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7-4080-8F8A-0F1E341FD9EF}"/>
            </c:ext>
          </c:extLst>
        </c:ser>
        <c:ser>
          <c:idx val="1"/>
          <c:order val="1"/>
          <c:tx>
            <c:strRef>
              <c:f>'7. Employment by sector'!$A$5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 Employment by sector'!$B$3:$K$3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'7. Employment by sector'!$B$5:$K$5</c:f>
              <c:numCache>
                <c:formatCode>General</c:formatCode>
                <c:ptCount val="10"/>
                <c:pt idx="0">
                  <c:v>2110</c:v>
                </c:pt>
                <c:pt idx="1">
                  <c:v>2030</c:v>
                </c:pt>
                <c:pt idx="2">
                  <c:v>1850</c:v>
                </c:pt>
                <c:pt idx="3">
                  <c:v>1910</c:v>
                </c:pt>
                <c:pt idx="4">
                  <c:v>1840</c:v>
                </c:pt>
                <c:pt idx="5">
                  <c:v>1860</c:v>
                </c:pt>
                <c:pt idx="6">
                  <c:v>1800</c:v>
                </c:pt>
                <c:pt idx="7">
                  <c:v>1780</c:v>
                </c:pt>
                <c:pt idx="8">
                  <c:v>1640</c:v>
                </c:pt>
                <c:pt idx="9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7-4080-8F8A-0F1E341FD9EF}"/>
            </c:ext>
          </c:extLst>
        </c:ser>
        <c:ser>
          <c:idx val="2"/>
          <c:order val="2"/>
          <c:tx>
            <c:strRef>
              <c:f>'7. Employment by sector'!$A$6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numRef>
              <c:f>'7. Employment by sector'!$B$3:$K$3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'7. Employment by sector'!$B$6:$K$6</c:f>
              <c:numCache>
                <c:formatCode>General</c:formatCode>
                <c:ptCount val="10"/>
                <c:pt idx="0">
                  <c:v>100</c:v>
                </c:pt>
                <c:pt idx="1">
                  <c:v>110</c:v>
                </c:pt>
                <c:pt idx="2">
                  <c:v>80</c:v>
                </c:pt>
                <c:pt idx="3">
                  <c:v>100</c:v>
                </c:pt>
                <c:pt idx="4">
                  <c:v>90</c:v>
                </c:pt>
                <c:pt idx="5">
                  <c:v>120</c:v>
                </c:pt>
                <c:pt idx="6">
                  <c:v>130</c:v>
                </c:pt>
                <c:pt idx="7">
                  <c:v>140</c:v>
                </c:pt>
                <c:pt idx="8">
                  <c:v>110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7-4080-8F8A-0F1E341FD9EF}"/>
            </c:ext>
          </c:extLst>
        </c:ser>
        <c:ser>
          <c:idx val="3"/>
          <c:order val="3"/>
          <c:tx>
            <c:strRef>
              <c:f>'7. Employment by sector'!$A$7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 Employment by sector'!$B$3:$K$3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'7. Employment by sector'!$B$7:$K$7</c:f>
              <c:numCache>
                <c:formatCode>General</c:formatCode>
                <c:ptCount val="10"/>
                <c:pt idx="0">
                  <c:v>1180</c:v>
                </c:pt>
                <c:pt idx="1">
                  <c:v>1220</c:v>
                </c:pt>
                <c:pt idx="2">
                  <c:v>1100</c:v>
                </c:pt>
                <c:pt idx="3">
                  <c:v>1090</c:v>
                </c:pt>
                <c:pt idx="4">
                  <c:v>1040</c:v>
                </c:pt>
                <c:pt idx="5">
                  <c:v>1080</c:v>
                </c:pt>
                <c:pt idx="6">
                  <c:v>1200</c:v>
                </c:pt>
                <c:pt idx="7">
                  <c:v>1320</c:v>
                </c:pt>
                <c:pt idx="8">
                  <c:v>1360</c:v>
                </c:pt>
                <c:pt idx="9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7-4080-8F8A-0F1E341FD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90655488"/>
        <c:axId val="190669568"/>
      </c:barChart>
      <c:lineChart>
        <c:grouping val="standard"/>
        <c:varyColors val="0"/>
        <c:ser>
          <c:idx val="4"/>
          <c:order val="4"/>
          <c:tx>
            <c:strRef>
              <c:f>'7. Employment by sector'!$A$8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'7. Employment by sector'!$B$3:$K$3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'7. Employment by sector'!$B$8:$K$8</c:f>
              <c:numCache>
                <c:formatCode>General</c:formatCode>
                <c:ptCount val="10"/>
                <c:pt idx="0">
                  <c:v>10.205421618896461</c:v>
                </c:pt>
                <c:pt idx="1">
                  <c:v>10.47265393896336</c:v>
                </c:pt>
                <c:pt idx="2">
                  <c:v>10.084792919698907</c:v>
                </c:pt>
                <c:pt idx="3">
                  <c:v>10.17731696152215</c:v>
                </c:pt>
                <c:pt idx="4">
                  <c:v>10.61601019717593</c:v>
                </c:pt>
                <c:pt idx="5">
                  <c:v>10.730523662317195</c:v>
                </c:pt>
                <c:pt idx="6">
                  <c:v>11.213037213440559</c:v>
                </c:pt>
                <c:pt idx="7">
                  <c:v>11.324768457460566</c:v>
                </c:pt>
                <c:pt idx="8">
                  <c:v>11.687868052061839</c:v>
                </c:pt>
                <c:pt idx="9">
                  <c:v>11.896543919969721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F27-4080-8F8A-0F1E341FD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73664"/>
        <c:axId val="190671488"/>
      </c:lineChart>
      <c:catAx>
        <c:axId val="19065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669568"/>
        <c:crosses val="autoZero"/>
        <c:auto val="1"/>
        <c:lblAlgn val="ctr"/>
        <c:lblOffset val="100"/>
        <c:noMultiLvlLbl val="0"/>
      </c:catAx>
      <c:valAx>
        <c:axId val="1906695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thousands employed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655488"/>
        <c:crosses val="autoZero"/>
        <c:crossBetween val="between"/>
      </c:valAx>
      <c:valAx>
        <c:axId val="190671488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 employed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673664"/>
        <c:crosses val="max"/>
        <c:crossBetween val="between"/>
      </c:valAx>
      <c:catAx>
        <c:axId val="19067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6714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 Employment in mfg and other'!$A$5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'8. Employment in mfg and other'!$B$4:$AL$4</c:f>
              <c:numCache>
                <c:formatCode>General</c:formatCode>
                <c:ptCount val="3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'8. Employment in mfg and other'!$B$5:$AL$5</c:f>
              <c:numCache>
                <c:formatCode>General</c:formatCode>
                <c:ptCount val="37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22-41C5-A348-35C3EF490ABC}"/>
            </c:ext>
          </c:extLst>
        </c:ser>
        <c:ser>
          <c:idx val="1"/>
          <c:order val="1"/>
          <c:tx>
            <c:strRef>
              <c:f>'8. Employment in mfg and other'!$A$6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'8. Employment in mfg and other'!$B$4:$AL$4</c:f>
              <c:numCache>
                <c:formatCode>General</c:formatCode>
                <c:ptCount val="3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'8. Employment in mfg and other'!$B$6:$AL$6</c:f>
              <c:numCache>
                <c:formatCode>General</c:formatCode>
                <c:ptCount val="37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B22-41C5-A348-35C3EF49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19104"/>
        <c:axId val="190721024"/>
      </c:lineChart>
      <c:catAx>
        <c:axId val="1907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0721024"/>
        <c:crosses val="autoZero"/>
        <c:auto val="1"/>
        <c:lblAlgn val="ctr"/>
        <c:lblOffset val="100"/>
        <c:noMultiLvlLbl val="0"/>
      </c:catAx>
      <c:valAx>
        <c:axId val="190721024"/>
        <c:scaling>
          <c:orientation val="minMax"/>
          <c:max val="12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2008 = 100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071910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676525" y="15097125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72124" y="523875"/>
    <xdr:ext cx="12842875" cy="7186839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500062</xdr:colOff>
      <xdr:row>18</xdr:row>
      <xdr:rowOff>90487</xdr:rowOff>
    </xdr:from>
    <xdr:to>
      <xdr:col>12</xdr:col>
      <xdr:colOff>195262</xdr:colOff>
      <xdr:row>31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3341235" y="6592655"/>
    <xdr:ext cx="5035881" cy="608134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548077" y="6592655"/>
    <xdr:ext cx="5202115" cy="6081346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374194" y="337984"/>
    <xdr:ext cx="6768360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411739" y="331304"/>
    <xdr:ext cx="5549348" cy="608134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7330109" y="6771033"/>
    <xdr:ext cx="6833152" cy="6081346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4432446" y="6771033"/>
    <xdr:ext cx="5528642" cy="6081346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486400" y="714375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315200" y="714375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609600" y="1857375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4000500" y="571499"/>
    <xdr:ext cx="9305192" cy="4770783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6705600" y="333375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6134100" y="1476375"/>
    <xdr:ext cx="11544300" cy="6124575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828800" y="1095375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7315200" y="1285876"/>
    <xdr:ext cx="9305192" cy="466725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3657600" y="1857375"/>
    <xdr:ext cx="10629900" cy="5799978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2438400" y="1285875"/>
    <xdr:ext cx="9305192" cy="570450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4267200" y="762000"/>
    <xdr:ext cx="9305192" cy="499502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889185" y="559076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3801487" y="249396"/>
    <xdr:ext cx="9305192" cy="4680209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23</xdr:col>
      <xdr:colOff>0</xdr:colOff>
      <xdr:row>0</xdr:row>
      <xdr:rowOff>0</xdr:rowOff>
    </xdr:from>
    <xdr:to>
      <xdr:col>44</xdr:col>
      <xdr:colOff>504200</xdr:colOff>
      <xdr:row>21</xdr:row>
      <xdr:rowOff>156662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7368" y="0"/>
          <a:ext cx="13137358" cy="4167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156060</xdr:colOff>
      <xdr:row>23</xdr:row>
      <xdr:rowOff>48918</xdr:rowOff>
    </xdr:from>
    <xdr:to>
      <xdr:col>45</xdr:col>
      <xdr:colOff>173620</xdr:colOff>
      <xdr:row>53</xdr:row>
      <xdr:rowOff>58022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428" y="4427076"/>
          <a:ext cx="13252297" cy="5523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7696200" y="3429000"/>
    <xdr:ext cx="6465454" cy="60691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305972" y="3429000"/>
    <xdr:ext cx="6840683" cy="606913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9515475" y="1143001"/>
    <xdr:ext cx="9305192" cy="41522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79915" y="5375975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705600" y="3571875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705600" y="714375"/>
    <xdr:ext cx="9305192" cy="516237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533525" y="3429000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849091" y="4704774"/>
    <xdr:ext cx="9305192" cy="4935682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705600" y="714375"/>
    <xdr:ext cx="9305192" cy="469336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9507200" y="2428875"/>
    <xdr:ext cx="9305192" cy="608134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zoomScale="85" zoomScaleNormal="85" workbookViewId="0">
      <pane xSplit="1" ySplit="1" topLeftCell="B76" activePane="bottomRight" state="frozen"/>
      <selection pane="topRight" activeCell="B1" sqref="B1"/>
      <selection pane="bottomLeft" activeCell="A2" sqref="A2"/>
      <selection pane="bottomRight" activeCell="E78" sqref="E78"/>
    </sheetView>
  </sheetViews>
  <sheetFormatPr defaultRowHeight="15" x14ac:dyDescent="0.25"/>
  <cols>
    <col min="3" max="3" width="12.7109375" customWidth="1"/>
  </cols>
  <sheetData>
    <row r="1" spans="1:26" ht="26.25" x14ac:dyDescent="0.4">
      <c r="A1" s="1" t="s">
        <v>58</v>
      </c>
      <c r="B1" s="1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6.25" x14ac:dyDescent="0.4">
      <c r="A2" s="1"/>
      <c r="B2" s="1"/>
      <c r="C2" s="27" t="s">
        <v>467</v>
      </c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6.25" x14ac:dyDescent="0.4">
      <c r="A3" s="1"/>
      <c r="B3" t="s">
        <v>468</v>
      </c>
      <c r="C3" s="4">
        <v>1624202.5</v>
      </c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x14ac:dyDescent="0.25">
      <c r="A4" s="29">
        <v>1994</v>
      </c>
      <c r="B4" s="67">
        <f>C4/C3-1</f>
        <v>-4.7130822665275574E-4</v>
      </c>
      <c r="C4" s="4">
        <v>1623437</v>
      </c>
      <c r="D4" s="30"/>
      <c r="E4" s="26"/>
      <c r="F4" s="26"/>
      <c r="G4" s="25"/>
      <c r="H4" s="3"/>
    </row>
    <row r="5" spans="1:26" x14ac:dyDescent="0.25">
      <c r="A5" s="29"/>
      <c r="B5" s="67">
        <f t="shared" ref="B5:B68" si="0">C5/C4-1</f>
        <v>9.7565843331155477E-3</v>
      </c>
      <c r="C5" s="4">
        <v>1639276.2</v>
      </c>
      <c r="D5" s="30"/>
      <c r="E5" s="26"/>
      <c r="F5" s="26"/>
      <c r="G5" s="25"/>
      <c r="H5" s="3"/>
    </row>
    <row r="6" spans="1:26" x14ac:dyDescent="0.25">
      <c r="A6" s="29"/>
      <c r="B6" s="67">
        <f t="shared" si="0"/>
        <v>1.1245145875966589E-2</v>
      </c>
      <c r="C6" s="4">
        <v>1657710.1</v>
      </c>
      <c r="D6" s="30"/>
      <c r="E6" s="26"/>
      <c r="F6" s="26"/>
      <c r="G6" s="25"/>
      <c r="H6" s="3"/>
    </row>
    <row r="7" spans="1:26" x14ac:dyDescent="0.25">
      <c r="A7" s="29"/>
      <c r="B7" s="67">
        <f t="shared" si="0"/>
        <v>1.8582983840178091E-2</v>
      </c>
      <c r="C7" s="4">
        <v>1688515.3</v>
      </c>
      <c r="D7" s="30"/>
      <c r="E7" s="26"/>
      <c r="F7" s="26"/>
      <c r="G7" s="25"/>
      <c r="H7" s="3"/>
    </row>
    <row r="8" spans="1:26" x14ac:dyDescent="0.25">
      <c r="A8" s="29">
        <v>1995</v>
      </c>
      <c r="B8" s="67">
        <f t="shared" si="0"/>
        <v>2.4994739461348114E-3</v>
      </c>
      <c r="C8" s="4">
        <v>1692735.7</v>
      </c>
      <c r="D8" s="30"/>
      <c r="E8" s="26"/>
      <c r="F8" s="26"/>
      <c r="G8" s="25"/>
      <c r="H8" s="3"/>
    </row>
    <row r="9" spans="1:26" x14ac:dyDescent="0.25">
      <c r="A9" s="29"/>
      <c r="B9" s="67">
        <f t="shared" si="0"/>
        <v>2.8748138294714121E-3</v>
      </c>
      <c r="C9" s="4">
        <v>1697602</v>
      </c>
      <c r="D9" s="30"/>
      <c r="E9" s="26"/>
      <c r="F9" s="26"/>
      <c r="G9" s="25"/>
      <c r="H9" s="3"/>
    </row>
    <row r="10" spans="1:26" x14ac:dyDescent="0.25">
      <c r="A10" s="29"/>
      <c r="B10" s="67">
        <f t="shared" si="0"/>
        <v>6.6346528809462235E-3</v>
      </c>
      <c r="C10" s="4">
        <v>1708865</v>
      </c>
      <c r="D10" s="30"/>
      <c r="E10" s="26"/>
      <c r="F10" s="26"/>
      <c r="G10" s="25"/>
      <c r="H10" s="3"/>
    </row>
    <row r="11" spans="1:26" x14ac:dyDescent="0.25">
      <c r="A11" s="29"/>
      <c r="B11" s="67">
        <f t="shared" si="0"/>
        <v>3.3636360976436741E-3</v>
      </c>
      <c r="C11" s="4">
        <v>1714613</v>
      </c>
      <c r="D11" s="30"/>
      <c r="E11" s="26"/>
      <c r="F11" s="26"/>
      <c r="G11" s="25"/>
      <c r="H11" s="3"/>
    </row>
    <row r="12" spans="1:26" x14ac:dyDescent="0.25">
      <c r="A12" s="29">
        <v>1996</v>
      </c>
      <c r="B12" s="67">
        <f t="shared" si="0"/>
        <v>1.852499660273188E-2</v>
      </c>
      <c r="C12" s="4">
        <v>1746376.2</v>
      </c>
      <c r="D12" s="30"/>
      <c r="E12" s="26"/>
      <c r="F12" s="26"/>
      <c r="G12" s="25"/>
      <c r="H12" s="3"/>
    </row>
    <row r="13" spans="1:26" x14ac:dyDescent="0.25">
      <c r="A13" s="29"/>
      <c r="B13" s="67">
        <f t="shared" si="0"/>
        <v>1.1913584255213827E-2</v>
      </c>
      <c r="C13" s="4">
        <v>1767181.8</v>
      </c>
      <c r="D13" s="30"/>
      <c r="E13" s="26"/>
      <c r="F13" s="26"/>
      <c r="G13" s="25"/>
      <c r="H13" s="3"/>
    </row>
    <row r="14" spans="1:26" x14ac:dyDescent="0.25">
      <c r="A14" s="29"/>
      <c r="B14" s="67">
        <f t="shared" si="0"/>
        <v>1.1914846565305171E-2</v>
      </c>
      <c r="C14" s="4">
        <v>1788237.5</v>
      </c>
      <c r="D14" s="30"/>
      <c r="E14" s="26"/>
      <c r="F14" s="26"/>
      <c r="G14" s="25"/>
      <c r="H14" s="3"/>
    </row>
    <row r="15" spans="1:26" x14ac:dyDescent="0.25">
      <c r="A15" s="29"/>
      <c r="B15" s="67">
        <f t="shared" si="0"/>
        <v>9.3816956640266902E-3</v>
      </c>
      <c r="C15" s="4">
        <v>1805014.2</v>
      </c>
      <c r="D15" s="30"/>
      <c r="E15" s="26"/>
      <c r="F15" s="26"/>
      <c r="G15" s="25"/>
      <c r="H15" s="3"/>
    </row>
    <row r="16" spans="1:26" x14ac:dyDescent="0.25">
      <c r="A16" s="29">
        <v>1997</v>
      </c>
      <c r="B16" s="67">
        <f t="shared" si="0"/>
        <v>4.6421795462883164E-3</v>
      </c>
      <c r="C16" s="4">
        <v>1813393.4</v>
      </c>
      <c r="D16" s="30"/>
      <c r="E16" s="26"/>
      <c r="F16" s="26"/>
      <c r="G16" s="25"/>
      <c r="H16" s="3"/>
    </row>
    <row r="17" spans="1:8" x14ac:dyDescent="0.25">
      <c r="A17" s="29"/>
      <c r="B17" s="67">
        <f t="shared" si="0"/>
        <v>6.2740936412364334E-3</v>
      </c>
      <c r="C17" s="4">
        <v>1824770.8</v>
      </c>
      <c r="D17" s="30"/>
      <c r="E17" s="26"/>
      <c r="F17" s="26"/>
      <c r="G17" s="25"/>
      <c r="H17" s="3"/>
    </row>
    <row r="18" spans="1:8" x14ac:dyDescent="0.25">
      <c r="A18" s="29"/>
      <c r="B18" s="67">
        <f t="shared" si="0"/>
        <v>9.9426185469431161E-4</v>
      </c>
      <c r="C18" s="4">
        <v>1826585.1</v>
      </c>
      <c r="D18" s="30"/>
      <c r="E18" s="26"/>
      <c r="F18" s="26"/>
      <c r="G18" s="25"/>
      <c r="H18" s="3"/>
    </row>
    <row r="19" spans="1:8" x14ac:dyDescent="0.25">
      <c r="A19" s="29"/>
      <c r="B19" s="67">
        <f t="shared" si="0"/>
        <v>1.3812660576273394E-4</v>
      </c>
      <c r="C19" s="4">
        <v>1826837.4</v>
      </c>
      <c r="D19" s="30"/>
      <c r="E19" s="26"/>
      <c r="F19" s="26"/>
      <c r="G19" s="25"/>
      <c r="H19" s="3"/>
    </row>
    <row r="20" spans="1:8" x14ac:dyDescent="0.25">
      <c r="A20" s="29">
        <v>1998</v>
      </c>
      <c r="B20" s="67">
        <f t="shared" si="0"/>
        <v>2.6270537268398009E-3</v>
      </c>
      <c r="C20" s="4">
        <v>1831636.6</v>
      </c>
      <c r="D20" s="30"/>
      <c r="E20" s="26"/>
      <c r="F20" s="26"/>
      <c r="G20" s="25"/>
      <c r="H20" s="3"/>
    </row>
    <row r="21" spans="1:8" x14ac:dyDescent="0.25">
      <c r="A21" s="29"/>
      <c r="B21" s="67">
        <f t="shared" si="0"/>
        <v>1.414254334074716E-3</v>
      </c>
      <c r="C21" s="4">
        <v>1834227</v>
      </c>
      <c r="D21" s="30"/>
      <c r="E21" s="26"/>
      <c r="F21" s="26"/>
      <c r="G21" s="25"/>
      <c r="H21" s="3"/>
    </row>
    <row r="22" spans="1:8" x14ac:dyDescent="0.25">
      <c r="A22" s="29"/>
      <c r="B22" s="67">
        <f t="shared" si="0"/>
        <v>-2.1903504855179667E-3</v>
      </c>
      <c r="C22" s="4">
        <v>1830209.4</v>
      </c>
      <c r="D22" s="30"/>
      <c r="E22" s="26"/>
      <c r="F22" s="26"/>
      <c r="G22" s="25"/>
      <c r="H22" s="3"/>
    </row>
    <row r="23" spans="1:8" x14ac:dyDescent="0.25">
      <c r="A23" s="29"/>
      <c r="B23" s="67">
        <f t="shared" si="0"/>
        <v>9.6284064544760462E-4</v>
      </c>
      <c r="C23" s="4">
        <v>1831971.6</v>
      </c>
      <c r="D23" s="30"/>
      <c r="E23" s="26"/>
      <c r="F23" s="26"/>
      <c r="G23" s="25"/>
      <c r="H23" s="3"/>
    </row>
    <row r="24" spans="1:8" x14ac:dyDescent="0.25">
      <c r="A24" s="29">
        <v>1999</v>
      </c>
      <c r="B24" s="67">
        <f t="shared" si="0"/>
        <v>9.6107385070816065E-3</v>
      </c>
      <c r="C24" s="4">
        <v>1849578.2</v>
      </c>
      <c r="D24" s="30"/>
      <c r="E24" s="26"/>
      <c r="F24" s="26"/>
      <c r="G24" s="25"/>
      <c r="H24" s="3"/>
    </row>
    <row r="25" spans="1:8" x14ac:dyDescent="0.25">
      <c r="A25" s="29"/>
      <c r="B25" s="67">
        <f t="shared" si="0"/>
        <v>7.9588957093028601E-3</v>
      </c>
      <c r="C25" s="4">
        <v>1864298.8</v>
      </c>
      <c r="D25" s="30"/>
      <c r="E25" s="26"/>
      <c r="F25" s="26"/>
      <c r="G25" s="25"/>
      <c r="H25" s="3"/>
    </row>
    <row r="26" spans="1:8" x14ac:dyDescent="0.25">
      <c r="A26" s="29"/>
      <c r="B26" s="67">
        <f t="shared" si="0"/>
        <v>1.0918957840878374E-2</v>
      </c>
      <c r="C26" s="4">
        <v>1884655</v>
      </c>
      <c r="D26" s="30"/>
      <c r="E26" s="26"/>
      <c r="F26" s="26"/>
      <c r="G26" s="25"/>
      <c r="H26" s="3"/>
    </row>
    <row r="27" spans="1:8" x14ac:dyDescent="0.25">
      <c r="A27" s="29"/>
      <c r="B27" s="67">
        <f t="shared" si="0"/>
        <v>1.0999838166667164E-2</v>
      </c>
      <c r="C27" s="4">
        <v>1905385.9</v>
      </c>
      <c r="D27" s="30"/>
      <c r="E27" s="26"/>
      <c r="F27" s="26"/>
      <c r="G27" s="25"/>
      <c r="H27" s="3"/>
    </row>
    <row r="28" spans="1:8" x14ac:dyDescent="0.25">
      <c r="A28" s="29">
        <v>2000</v>
      </c>
      <c r="B28" s="67">
        <f t="shared" si="0"/>
        <v>1.1688393411539488E-2</v>
      </c>
      <c r="C28" s="4">
        <v>1927656.8</v>
      </c>
      <c r="D28" s="30"/>
      <c r="E28" s="26"/>
      <c r="F28" s="26"/>
      <c r="G28" s="25"/>
      <c r="H28" s="3"/>
    </row>
    <row r="29" spans="1:8" x14ac:dyDescent="0.25">
      <c r="A29" s="29"/>
      <c r="B29" s="67">
        <f t="shared" si="0"/>
        <v>9.1998741684722329E-3</v>
      </c>
      <c r="C29" s="4">
        <v>1945391</v>
      </c>
      <c r="D29" s="30"/>
      <c r="E29" s="26"/>
      <c r="F29" s="26"/>
      <c r="G29" s="25"/>
      <c r="H29" s="3"/>
    </row>
    <row r="30" spans="1:8" x14ac:dyDescent="0.25">
      <c r="A30" s="29"/>
      <c r="B30" s="67">
        <f t="shared" si="0"/>
        <v>9.9039730316425878E-3</v>
      </c>
      <c r="C30" s="4">
        <v>1964658.1</v>
      </c>
      <c r="D30" s="30"/>
      <c r="E30" s="26"/>
      <c r="F30" s="26"/>
      <c r="G30" s="25"/>
      <c r="H30" s="3"/>
    </row>
    <row r="31" spans="1:8" x14ac:dyDescent="0.25">
      <c r="A31" s="29"/>
      <c r="B31" s="67">
        <f t="shared" si="0"/>
        <v>8.5095722253147876E-3</v>
      </c>
      <c r="C31" s="4">
        <v>1981376.5</v>
      </c>
      <c r="D31" s="30"/>
      <c r="E31" s="26"/>
      <c r="F31" s="26"/>
      <c r="G31" s="25"/>
      <c r="H31" s="3"/>
    </row>
    <row r="32" spans="1:8" x14ac:dyDescent="0.25">
      <c r="A32" s="29">
        <v>2001</v>
      </c>
      <c r="B32" s="67">
        <f t="shared" si="0"/>
        <v>6.1451218382775341E-3</v>
      </c>
      <c r="C32" s="4">
        <v>1993552.3</v>
      </c>
      <c r="D32" s="30"/>
      <c r="E32" s="26"/>
      <c r="F32" s="26"/>
      <c r="G32" s="25"/>
      <c r="H32" s="3"/>
    </row>
    <row r="33" spans="1:8" x14ac:dyDescent="0.25">
      <c r="A33" s="29"/>
      <c r="B33" s="67">
        <f t="shared" si="0"/>
        <v>4.9970096094293925E-3</v>
      </c>
      <c r="C33" s="4">
        <v>2003514.1</v>
      </c>
      <c r="D33" s="30"/>
      <c r="E33" s="26"/>
      <c r="F33" s="26"/>
      <c r="G33" s="25"/>
      <c r="H33" s="3"/>
    </row>
    <row r="34" spans="1:8" x14ac:dyDescent="0.25">
      <c r="A34" s="29"/>
      <c r="B34" s="67">
        <f t="shared" si="0"/>
        <v>2.6574806735824019E-3</v>
      </c>
      <c r="C34" s="4">
        <v>2008838.4</v>
      </c>
      <c r="D34" s="30"/>
      <c r="E34" s="26"/>
      <c r="F34" s="26"/>
      <c r="G34" s="25"/>
      <c r="H34" s="3"/>
    </row>
    <row r="35" spans="1:8" x14ac:dyDescent="0.25">
      <c r="A35" s="29"/>
      <c r="B35" s="67">
        <f t="shared" si="0"/>
        <v>7.6932022008342482E-3</v>
      </c>
      <c r="C35" s="4">
        <v>2024292.8</v>
      </c>
      <c r="D35" s="30"/>
      <c r="E35" s="26"/>
      <c r="F35" s="26"/>
      <c r="G35" s="25"/>
      <c r="H35" s="3"/>
    </row>
    <row r="36" spans="1:8" x14ac:dyDescent="0.25">
      <c r="A36" s="29">
        <v>2002</v>
      </c>
      <c r="B36" s="67">
        <f t="shared" si="0"/>
        <v>1.0859990214854287E-2</v>
      </c>
      <c r="C36" s="4">
        <v>2046276.6</v>
      </c>
      <c r="D36" s="30"/>
      <c r="E36" s="26"/>
      <c r="F36" s="26"/>
      <c r="G36" s="25"/>
      <c r="H36" s="3"/>
    </row>
    <row r="37" spans="1:8" x14ac:dyDescent="0.25">
      <c r="A37" s="29"/>
      <c r="B37" s="67">
        <f t="shared" si="0"/>
        <v>1.2688607200023627E-2</v>
      </c>
      <c r="C37" s="4">
        <v>2072241</v>
      </c>
      <c r="D37" s="30"/>
      <c r="E37" s="26"/>
      <c r="F37" s="26"/>
      <c r="G37" s="25"/>
      <c r="H37" s="3"/>
    </row>
    <row r="38" spans="1:8" x14ac:dyDescent="0.25">
      <c r="A38" s="29"/>
      <c r="B38" s="67">
        <f t="shared" si="0"/>
        <v>1.1318278134637705E-2</v>
      </c>
      <c r="C38" s="4">
        <v>2095695.2</v>
      </c>
      <c r="D38" s="30"/>
      <c r="E38" s="26"/>
      <c r="F38" s="26"/>
      <c r="G38" s="25"/>
      <c r="H38" s="3"/>
    </row>
    <row r="39" spans="1:8" x14ac:dyDescent="0.25">
      <c r="A39" s="29"/>
      <c r="B39" s="67">
        <f t="shared" si="0"/>
        <v>8.3199121704340406E-3</v>
      </c>
      <c r="C39" s="4">
        <v>2113131.2000000002</v>
      </c>
      <c r="D39" s="30"/>
      <c r="E39" s="26"/>
      <c r="F39" s="26"/>
      <c r="G39" s="25"/>
      <c r="H39" s="3"/>
    </row>
    <row r="40" spans="1:8" x14ac:dyDescent="0.25">
      <c r="A40" s="29">
        <v>2003</v>
      </c>
      <c r="B40" s="67">
        <f t="shared" si="0"/>
        <v>6.3476891543696734E-3</v>
      </c>
      <c r="C40" s="4">
        <v>2126544.7000000002</v>
      </c>
      <c r="D40" s="30"/>
      <c r="E40" s="26"/>
      <c r="F40" s="26"/>
      <c r="G40" s="25"/>
      <c r="H40" s="3"/>
    </row>
    <row r="41" spans="1:8" x14ac:dyDescent="0.25">
      <c r="A41" s="29"/>
      <c r="B41" s="67">
        <f t="shared" si="0"/>
        <v>4.8837440379221331E-3</v>
      </c>
      <c r="C41" s="4">
        <v>2136930.2000000002</v>
      </c>
      <c r="D41" s="30"/>
      <c r="E41" s="26"/>
      <c r="F41" s="26"/>
      <c r="G41" s="25"/>
      <c r="H41" s="3"/>
    </row>
    <row r="42" spans="1:8" x14ac:dyDescent="0.25">
      <c r="A42" s="29"/>
      <c r="B42" s="67">
        <f t="shared" si="0"/>
        <v>5.4268969571396042E-3</v>
      </c>
      <c r="C42" s="4">
        <v>2148527.1</v>
      </c>
      <c r="D42" s="30"/>
      <c r="E42" s="26"/>
      <c r="F42" s="26"/>
      <c r="G42" s="25"/>
      <c r="H42" s="3"/>
    </row>
    <row r="43" spans="1:8" x14ac:dyDescent="0.25">
      <c r="A43" s="29"/>
      <c r="B43" s="67">
        <f t="shared" si="0"/>
        <v>5.7693477545617267E-3</v>
      </c>
      <c r="C43" s="4">
        <v>2160922.7000000002</v>
      </c>
      <c r="D43" s="30"/>
      <c r="E43" s="26"/>
      <c r="F43" s="26"/>
      <c r="G43" s="25"/>
      <c r="H43" s="3"/>
    </row>
    <row r="44" spans="1:8" x14ac:dyDescent="0.25">
      <c r="A44" s="29">
        <v>2004</v>
      </c>
      <c r="B44" s="67">
        <f t="shared" si="0"/>
        <v>1.5137792758620927E-2</v>
      </c>
      <c r="C44" s="4">
        <v>2193634.2999999998</v>
      </c>
      <c r="D44" s="30"/>
      <c r="E44" s="26"/>
      <c r="F44" s="26"/>
      <c r="G44" s="25"/>
      <c r="H44" s="3"/>
    </row>
    <row r="45" spans="1:8" x14ac:dyDescent="0.25">
      <c r="A45" s="29"/>
      <c r="B45" s="67">
        <f t="shared" si="0"/>
        <v>1.3974480614202811E-2</v>
      </c>
      <c r="C45" s="4">
        <v>2224289.2000000002</v>
      </c>
      <c r="D45" s="30"/>
      <c r="E45" s="26"/>
      <c r="F45" s="26"/>
      <c r="G45" s="25"/>
      <c r="H45" s="3"/>
    </row>
    <row r="46" spans="1:8" x14ac:dyDescent="0.25">
      <c r="A46" s="29"/>
      <c r="B46" s="67">
        <f t="shared" si="0"/>
        <v>1.6351156135631983E-2</v>
      </c>
      <c r="C46" s="4">
        <v>2260658.9</v>
      </c>
      <c r="D46" s="30"/>
      <c r="E46" s="26"/>
      <c r="F46" s="26"/>
      <c r="G46" s="25"/>
      <c r="H46" s="3"/>
    </row>
    <row r="47" spans="1:8" x14ac:dyDescent="0.25">
      <c r="A47" s="29"/>
      <c r="B47" s="67">
        <f t="shared" si="0"/>
        <v>1.0679320086723454E-2</v>
      </c>
      <c r="C47" s="4">
        <v>2284801.2000000002</v>
      </c>
      <c r="D47" s="30"/>
      <c r="E47" s="26"/>
      <c r="F47" s="26"/>
      <c r="G47" s="25"/>
      <c r="H47" s="3"/>
    </row>
    <row r="48" spans="1:8" x14ac:dyDescent="0.25">
      <c r="A48" s="29">
        <v>2005</v>
      </c>
      <c r="B48" s="67">
        <f t="shared" si="0"/>
        <v>1.0166048582257448E-2</v>
      </c>
      <c r="C48" s="4">
        <v>2308028.6</v>
      </c>
      <c r="D48" s="30"/>
      <c r="E48" s="26"/>
      <c r="F48" s="26"/>
      <c r="G48" s="25"/>
      <c r="H48" s="3"/>
    </row>
    <row r="49" spans="1:8" x14ac:dyDescent="0.25">
      <c r="A49" s="29"/>
      <c r="B49" s="67">
        <f t="shared" si="0"/>
        <v>1.7945531524176106E-2</v>
      </c>
      <c r="C49" s="4">
        <v>2349447.4</v>
      </c>
      <c r="D49" s="30"/>
      <c r="E49" s="26"/>
      <c r="F49" s="26"/>
      <c r="G49" s="25"/>
      <c r="H49" s="3"/>
    </row>
    <row r="50" spans="1:8" x14ac:dyDescent="0.25">
      <c r="A50" s="29"/>
      <c r="B50" s="67">
        <f t="shared" si="0"/>
        <v>1.3636227821061331E-2</v>
      </c>
      <c r="C50" s="4">
        <v>2381485</v>
      </c>
      <c r="D50" s="30"/>
      <c r="E50" s="26"/>
      <c r="F50" s="26"/>
      <c r="G50" s="25"/>
      <c r="H50" s="3"/>
    </row>
    <row r="51" spans="1:8" x14ac:dyDescent="0.25">
      <c r="A51" s="29"/>
      <c r="B51" s="67">
        <f t="shared" si="0"/>
        <v>6.6935546518245292E-3</v>
      </c>
      <c r="C51" s="4">
        <v>2397425.6</v>
      </c>
      <c r="D51" s="30"/>
      <c r="E51" s="26"/>
      <c r="F51" s="26"/>
      <c r="G51" s="25"/>
      <c r="H51" s="3"/>
    </row>
    <row r="52" spans="1:8" x14ac:dyDescent="0.25">
      <c r="A52" s="29">
        <v>2006</v>
      </c>
      <c r="B52" s="67">
        <f t="shared" si="0"/>
        <v>1.7571723602183953E-2</v>
      </c>
      <c r="C52" s="4">
        <v>2439552.5</v>
      </c>
      <c r="D52" s="30"/>
      <c r="E52" s="26"/>
      <c r="F52" s="26"/>
      <c r="G52" s="25"/>
      <c r="H52" s="3"/>
    </row>
    <row r="53" spans="1:8" x14ac:dyDescent="0.25">
      <c r="A53" s="29"/>
      <c r="B53" s="67">
        <f t="shared" si="0"/>
        <v>1.4202440816502238E-2</v>
      </c>
      <c r="C53" s="4">
        <v>2474200.1</v>
      </c>
      <c r="D53" s="30"/>
      <c r="E53" s="26"/>
      <c r="F53" s="26"/>
      <c r="G53" s="25"/>
      <c r="H53" s="3"/>
    </row>
    <row r="54" spans="1:8" x14ac:dyDescent="0.25">
      <c r="A54" s="29"/>
      <c r="B54" s="67">
        <f t="shared" si="0"/>
        <v>1.3811494066304553E-2</v>
      </c>
      <c r="C54" s="4">
        <v>2508372.5</v>
      </c>
      <c r="D54" s="30"/>
      <c r="E54" s="26"/>
      <c r="F54" s="26"/>
      <c r="G54" s="25"/>
      <c r="H54" s="3"/>
    </row>
    <row r="55" spans="1:8" x14ac:dyDescent="0.25">
      <c r="A55" s="29"/>
      <c r="B55" s="67">
        <f t="shared" si="0"/>
        <v>1.3828169460476936E-2</v>
      </c>
      <c r="C55" s="4">
        <v>2543058.7000000002</v>
      </c>
      <c r="D55" s="30"/>
      <c r="E55" s="26"/>
      <c r="F55" s="26"/>
      <c r="G55" s="25"/>
      <c r="H55" s="3"/>
    </row>
    <row r="56" spans="1:8" x14ac:dyDescent="0.25">
      <c r="A56" s="29">
        <v>2007</v>
      </c>
      <c r="B56" s="67">
        <f t="shared" si="0"/>
        <v>1.6236668072191929E-2</v>
      </c>
      <c r="C56" s="4">
        <v>2584349.5</v>
      </c>
      <c r="D56" s="30"/>
      <c r="E56" s="26"/>
      <c r="F56" s="26"/>
      <c r="G56" s="25"/>
      <c r="H56" s="3"/>
    </row>
    <row r="57" spans="1:8" x14ac:dyDescent="0.25">
      <c r="A57" s="29"/>
      <c r="B57" s="67">
        <f t="shared" si="0"/>
        <v>8.1955633322816634E-3</v>
      </c>
      <c r="C57" s="4">
        <v>2605529.7000000002</v>
      </c>
      <c r="D57" s="30"/>
      <c r="E57" s="26"/>
      <c r="F57" s="26"/>
      <c r="G57" s="25"/>
      <c r="H57" s="3"/>
    </row>
    <row r="58" spans="1:8" x14ac:dyDescent="0.25">
      <c r="A58" s="29"/>
      <c r="B58" s="67">
        <f t="shared" si="0"/>
        <v>1.1719344438867685E-2</v>
      </c>
      <c r="C58" s="4">
        <v>2636064.7999999998</v>
      </c>
      <c r="D58" s="30"/>
      <c r="E58" s="26"/>
      <c r="F58" s="26"/>
      <c r="G58" s="25"/>
      <c r="H58" s="3"/>
    </row>
    <row r="59" spans="1:8" x14ac:dyDescent="0.25">
      <c r="A59" s="29"/>
      <c r="B59" s="67">
        <f t="shared" si="0"/>
        <v>1.4170782144657501E-2</v>
      </c>
      <c r="C59" s="4">
        <v>2673419.9</v>
      </c>
      <c r="D59" s="30"/>
      <c r="E59" s="26"/>
      <c r="F59" s="26"/>
      <c r="G59" s="25"/>
      <c r="H59" s="3"/>
    </row>
    <row r="60" spans="1:8" x14ac:dyDescent="0.25">
      <c r="A60" s="29">
        <v>2008</v>
      </c>
      <c r="B60" s="67">
        <f t="shared" si="0"/>
        <v>4.200088433545357E-3</v>
      </c>
      <c r="C60" s="4">
        <v>2684648.5</v>
      </c>
      <c r="D60" s="30"/>
      <c r="E60" s="26"/>
      <c r="F60" s="26"/>
      <c r="G60" s="25"/>
      <c r="H60" s="3"/>
    </row>
    <row r="61" spans="1:8" x14ac:dyDescent="0.25">
      <c r="A61" s="29"/>
      <c r="B61" s="67">
        <f t="shared" si="0"/>
        <v>1.2208898110870114E-2</v>
      </c>
      <c r="C61" s="4">
        <v>2717425.1</v>
      </c>
      <c r="D61" s="30"/>
      <c r="E61" s="26"/>
      <c r="F61" s="26"/>
      <c r="G61" s="25"/>
      <c r="H61" s="3"/>
    </row>
    <row r="62" spans="1:8" x14ac:dyDescent="0.25">
      <c r="A62" s="29"/>
      <c r="B62" s="67">
        <f t="shared" si="0"/>
        <v>2.3893574840387899E-3</v>
      </c>
      <c r="C62" s="4">
        <v>2723918</v>
      </c>
      <c r="D62" s="30"/>
      <c r="E62" s="26"/>
      <c r="F62" s="26"/>
      <c r="G62" s="25"/>
      <c r="H62" s="3"/>
    </row>
    <row r="63" spans="1:8" x14ac:dyDescent="0.25">
      <c r="A63" s="29"/>
      <c r="B63" s="67">
        <f t="shared" si="0"/>
        <v>-5.692462107890095E-3</v>
      </c>
      <c r="C63" s="4">
        <v>2708412.2</v>
      </c>
      <c r="D63" s="30"/>
      <c r="E63" s="26"/>
      <c r="F63" s="26"/>
      <c r="G63" s="25"/>
      <c r="H63" s="3"/>
    </row>
    <row r="64" spans="1:8" x14ac:dyDescent="0.25">
      <c r="A64" s="29">
        <v>2009</v>
      </c>
      <c r="B64" s="67">
        <f t="shared" si="0"/>
        <v>-1.5555387027129886E-2</v>
      </c>
      <c r="C64" s="4">
        <v>2666281.7999999998</v>
      </c>
      <c r="D64" s="30"/>
      <c r="E64" s="26"/>
      <c r="F64" s="26"/>
      <c r="G64" s="25"/>
      <c r="H64" s="3"/>
    </row>
    <row r="65" spans="1:8" x14ac:dyDescent="0.25">
      <c r="A65" s="29"/>
      <c r="B65" s="67">
        <f t="shared" si="0"/>
        <v>-3.4321203407682299E-3</v>
      </c>
      <c r="C65" s="4">
        <v>2657130.7999999998</v>
      </c>
      <c r="D65" s="30"/>
      <c r="E65" s="26"/>
      <c r="F65" s="26"/>
      <c r="G65" s="25"/>
      <c r="H65" s="3"/>
    </row>
    <row r="66" spans="1:8" x14ac:dyDescent="0.25">
      <c r="A66" s="29"/>
      <c r="B66" s="67">
        <f t="shared" si="0"/>
        <v>2.3190804156123512E-3</v>
      </c>
      <c r="C66" s="4">
        <v>2663292.9</v>
      </c>
      <c r="D66" s="30"/>
      <c r="E66" s="26"/>
      <c r="F66" s="26"/>
      <c r="G66" s="25"/>
      <c r="H66" s="3"/>
    </row>
    <row r="67" spans="1:8" x14ac:dyDescent="0.25">
      <c r="A67" s="29"/>
      <c r="B67" s="67">
        <f t="shared" si="0"/>
        <v>6.6697508186199794E-3</v>
      </c>
      <c r="C67" s="4">
        <v>2681056.4</v>
      </c>
      <c r="D67" s="30"/>
      <c r="E67" s="26"/>
      <c r="F67" s="26"/>
      <c r="G67" s="25"/>
      <c r="H67" s="3"/>
    </row>
    <row r="68" spans="1:8" x14ac:dyDescent="0.25">
      <c r="A68" s="29">
        <v>2010</v>
      </c>
      <c r="B68" s="67">
        <f t="shared" si="0"/>
        <v>1.1382975755377611E-2</v>
      </c>
      <c r="C68" s="4">
        <v>2711574.8</v>
      </c>
      <c r="D68" s="30"/>
      <c r="E68" s="26"/>
      <c r="F68" s="26"/>
      <c r="G68" s="25"/>
      <c r="H68" s="3"/>
    </row>
    <row r="69" spans="1:8" x14ac:dyDescent="0.25">
      <c r="A69" s="29"/>
      <c r="B69" s="67">
        <f t="shared" ref="B69:B97" si="1">C69/C68-1</f>
        <v>6.8224192082033674E-3</v>
      </c>
      <c r="C69" s="4">
        <v>2730074.3</v>
      </c>
      <c r="D69" s="30"/>
      <c r="E69" s="26"/>
      <c r="F69" s="26"/>
      <c r="G69" s="25"/>
      <c r="H69" s="3"/>
    </row>
    <row r="70" spans="1:8" x14ac:dyDescent="0.25">
      <c r="A70" s="29"/>
      <c r="B70" s="67">
        <f t="shared" si="1"/>
        <v>1.1117499622629312E-2</v>
      </c>
      <c r="C70" s="4">
        <v>2760425.9</v>
      </c>
      <c r="D70" s="30"/>
      <c r="E70" s="26"/>
      <c r="F70" s="26"/>
      <c r="G70" s="25"/>
      <c r="H70" s="3"/>
    </row>
    <row r="71" spans="1:8" x14ac:dyDescent="0.25">
      <c r="A71" s="29"/>
      <c r="B71" s="67">
        <f t="shared" si="1"/>
        <v>1.0697950631458619E-2</v>
      </c>
      <c r="C71" s="4">
        <v>2789956.8</v>
      </c>
      <c r="D71" s="30"/>
      <c r="E71" s="26"/>
      <c r="F71" s="26"/>
      <c r="G71" s="25"/>
      <c r="H71" s="3"/>
    </row>
    <row r="72" spans="1:8" x14ac:dyDescent="0.25">
      <c r="A72" s="29">
        <v>2011</v>
      </c>
      <c r="B72" s="67">
        <f t="shared" si="1"/>
        <v>9.504555769465739E-3</v>
      </c>
      <c r="C72" s="4">
        <v>2816474.1</v>
      </c>
      <c r="D72" s="30"/>
      <c r="E72" s="26"/>
      <c r="F72" s="26"/>
      <c r="G72" s="25"/>
      <c r="H72" s="3"/>
    </row>
    <row r="73" spans="1:8" x14ac:dyDescent="0.25">
      <c r="A73" s="29"/>
      <c r="B73" s="67">
        <f t="shared" si="1"/>
        <v>5.7495291719529273E-3</v>
      </c>
      <c r="C73" s="4">
        <v>2832667.5</v>
      </c>
      <c r="D73" s="30"/>
      <c r="E73" s="26"/>
      <c r="F73" s="26"/>
      <c r="G73" s="25"/>
      <c r="H73" s="3"/>
    </row>
    <row r="74" spans="1:8" x14ac:dyDescent="0.25">
      <c r="A74" s="29"/>
      <c r="B74" s="67">
        <f t="shared" si="1"/>
        <v>2.9824538178235827E-3</v>
      </c>
      <c r="C74" s="4">
        <v>2841115.8</v>
      </c>
      <c r="D74" s="30"/>
      <c r="E74" s="26"/>
      <c r="F74" s="26"/>
      <c r="G74" s="25"/>
      <c r="H74" s="3"/>
    </row>
    <row r="75" spans="1:8" x14ac:dyDescent="0.25">
      <c r="A75" s="29"/>
      <c r="B75" s="67">
        <f t="shared" si="1"/>
        <v>7.6220758055691729E-3</v>
      </c>
      <c r="C75" s="4">
        <v>2862771</v>
      </c>
      <c r="D75" s="30"/>
      <c r="E75" s="26"/>
      <c r="F75" s="26"/>
      <c r="G75" s="25"/>
      <c r="H75" s="3"/>
    </row>
    <row r="76" spans="1:8" x14ac:dyDescent="0.25">
      <c r="A76" s="29">
        <v>2012</v>
      </c>
      <c r="B76" s="67">
        <f t="shared" si="1"/>
        <v>4.0008439375696092E-3</v>
      </c>
      <c r="C76" s="4">
        <v>2874224.5</v>
      </c>
      <c r="D76" s="30"/>
      <c r="E76" s="26"/>
      <c r="F76" s="26"/>
      <c r="G76" s="25"/>
      <c r="H76" s="3"/>
    </row>
    <row r="77" spans="1:8" x14ac:dyDescent="0.25">
      <c r="A77" s="29"/>
      <c r="B77" s="67">
        <f t="shared" si="1"/>
        <v>8.9770301519591644E-3</v>
      </c>
      <c r="C77" s="4">
        <v>2900026.5</v>
      </c>
      <c r="D77" s="30"/>
      <c r="E77" s="26"/>
      <c r="F77" s="26"/>
      <c r="G77" s="25"/>
      <c r="H77" s="3"/>
    </row>
    <row r="78" spans="1:8" x14ac:dyDescent="0.25">
      <c r="A78" s="29"/>
      <c r="B78" s="67">
        <f t="shared" si="1"/>
        <v>2.9905243969323703E-3</v>
      </c>
      <c r="C78" s="4">
        <v>2908699.1</v>
      </c>
      <c r="D78" s="30"/>
      <c r="E78" s="26"/>
      <c r="F78" s="26"/>
      <c r="G78" s="25"/>
      <c r="H78" s="3"/>
    </row>
    <row r="79" spans="1:8" x14ac:dyDescent="0.25">
      <c r="A79" s="29"/>
      <c r="B79" s="67">
        <f t="shared" si="1"/>
        <v>4.3531488011254726E-3</v>
      </c>
      <c r="C79" s="4">
        <v>2921361.1</v>
      </c>
      <c r="D79" s="30"/>
      <c r="E79" s="26"/>
      <c r="F79" s="26"/>
      <c r="G79" s="25"/>
      <c r="H79" s="3"/>
    </row>
    <row r="80" spans="1:8" x14ac:dyDescent="0.25">
      <c r="A80" s="29">
        <v>2013</v>
      </c>
      <c r="B80" s="67">
        <f t="shared" si="1"/>
        <v>4.3638905166498709E-3</v>
      </c>
      <c r="C80" s="4">
        <v>2934109.6</v>
      </c>
      <c r="D80" s="30"/>
      <c r="E80" s="26"/>
      <c r="F80" s="26"/>
      <c r="G80" s="25"/>
      <c r="H80" s="3"/>
    </row>
    <row r="81" spans="1:8" x14ac:dyDescent="0.25">
      <c r="A81" s="29"/>
      <c r="B81" s="67">
        <f t="shared" si="1"/>
        <v>1.0469956541500736E-2</v>
      </c>
      <c r="C81" s="4">
        <v>2964829.6</v>
      </c>
      <c r="D81" s="30"/>
      <c r="E81" s="26"/>
      <c r="F81" s="26"/>
      <c r="G81" s="25"/>
      <c r="H81" s="3"/>
    </row>
    <row r="82" spans="1:8" x14ac:dyDescent="0.25">
      <c r="A82" s="29"/>
      <c r="B82" s="67">
        <f t="shared" si="1"/>
        <v>4.4835966289598073E-3</v>
      </c>
      <c r="C82" s="4">
        <v>2978122.7</v>
      </c>
      <c r="D82" s="30"/>
      <c r="E82" s="26"/>
      <c r="F82" s="26"/>
      <c r="G82" s="25"/>
      <c r="H82" s="3"/>
    </row>
    <row r="83" spans="1:8" x14ac:dyDescent="0.25">
      <c r="A83" s="29"/>
      <c r="B83" s="67">
        <f t="shared" si="1"/>
        <v>1.2755015097262401E-2</v>
      </c>
      <c r="C83" s="4">
        <v>3016108.7</v>
      </c>
      <c r="D83" s="30"/>
      <c r="E83" s="26"/>
      <c r="F83" s="26"/>
      <c r="G83" s="25"/>
      <c r="H83" s="3"/>
    </row>
    <row r="84" spans="1:8" x14ac:dyDescent="0.25">
      <c r="A84" s="29">
        <v>2014</v>
      </c>
      <c r="B84" s="67">
        <f t="shared" si="1"/>
        <v>-4.0339394929633787E-3</v>
      </c>
      <c r="C84" s="4">
        <v>3003941.9</v>
      </c>
      <c r="D84" s="30"/>
      <c r="E84" s="26"/>
      <c r="F84" s="26"/>
      <c r="G84" s="25"/>
      <c r="H84" s="3"/>
    </row>
    <row r="85" spans="1:8" x14ac:dyDescent="0.25">
      <c r="A85" s="29"/>
      <c r="B85" s="67">
        <f t="shared" si="1"/>
        <v>1.7174433367037611E-3</v>
      </c>
      <c r="C85" s="4">
        <v>3009101</v>
      </c>
      <c r="D85" s="30"/>
      <c r="E85" s="26"/>
      <c r="F85" s="26"/>
      <c r="G85" s="25"/>
      <c r="H85" s="3"/>
    </row>
    <row r="86" spans="1:8" x14ac:dyDescent="0.25">
      <c r="A86" s="29"/>
      <c r="B86" s="67">
        <f t="shared" si="1"/>
        <v>5.5570750200806263E-3</v>
      </c>
      <c r="C86" s="4">
        <v>3025822.8</v>
      </c>
      <c r="D86" s="30"/>
      <c r="E86" s="26"/>
      <c r="F86" s="26"/>
      <c r="G86" s="25"/>
      <c r="H86" s="3"/>
    </row>
    <row r="87" spans="1:8" x14ac:dyDescent="0.25">
      <c r="A87" s="29"/>
      <c r="B87" s="67">
        <f t="shared" si="1"/>
        <v>1.0117644694857875E-2</v>
      </c>
      <c r="C87" s="4">
        <v>3056437</v>
      </c>
      <c r="D87" s="30"/>
      <c r="E87" s="26"/>
      <c r="F87" s="26"/>
      <c r="G87" s="25"/>
      <c r="H87" s="3"/>
    </row>
    <row r="88" spans="1:8" x14ac:dyDescent="0.25">
      <c r="A88" s="29">
        <v>2015</v>
      </c>
      <c r="B88" s="67">
        <f t="shared" si="1"/>
        <v>4.8222816305389937E-3</v>
      </c>
      <c r="C88" s="4">
        <v>3071176</v>
      </c>
      <c r="D88" s="30"/>
      <c r="E88" s="26"/>
      <c r="F88" s="26"/>
      <c r="G88" s="25"/>
      <c r="H88" s="3"/>
    </row>
    <row r="89" spans="1:8" x14ac:dyDescent="0.25">
      <c r="A89" s="29"/>
      <c r="B89" s="67">
        <f t="shared" si="1"/>
        <v>-4.6571736689788867E-3</v>
      </c>
      <c r="C89" s="4">
        <v>3056873</v>
      </c>
      <c r="D89" s="30"/>
      <c r="E89" s="26"/>
      <c r="F89" s="26"/>
      <c r="G89" s="25"/>
      <c r="H89" s="3"/>
    </row>
    <row r="90" spans="1:8" x14ac:dyDescent="0.25">
      <c r="A90" s="29"/>
      <c r="B90" s="67">
        <f t="shared" si="1"/>
        <v>1.0870258594322113E-3</v>
      </c>
      <c r="C90" s="4">
        <v>3060195.9</v>
      </c>
      <c r="D90" s="30"/>
      <c r="E90" s="26"/>
      <c r="F90" s="26"/>
      <c r="G90" s="25"/>
      <c r="H90" s="3"/>
    </row>
    <row r="91" spans="1:8" x14ac:dyDescent="0.25">
      <c r="A91" s="29"/>
      <c r="B91" s="67">
        <f t="shared" si="1"/>
        <v>1.2958974293117986E-3</v>
      </c>
      <c r="C91" s="4">
        <v>3064161.6</v>
      </c>
      <c r="D91" s="30"/>
      <c r="E91" s="26"/>
      <c r="F91" s="26"/>
      <c r="G91" s="25"/>
      <c r="H91" s="3"/>
    </row>
    <row r="92" spans="1:8" x14ac:dyDescent="0.25">
      <c r="A92" s="29">
        <v>2016</v>
      </c>
      <c r="B92" s="67">
        <f t="shared" si="1"/>
        <v>-3.7235634047499966E-3</v>
      </c>
      <c r="C92" s="4">
        <v>3052752</v>
      </c>
      <c r="D92" s="30"/>
      <c r="E92" s="26"/>
      <c r="F92" s="26"/>
      <c r="G92" s="25"/>
      <c r="H92" s="3"/>
    </row>
    <row r="93" spans="1:8" x14ac:dyDescent="0.25">
      <c r="A93" s="29"/>
      <c r="B93" s="67">
        <f t="shared" si="1"/>
        <v>7.7690555931173577E-3</v>
      </c>
      <c r="C93" s="4">
        <v>3076469</v>
      </c>
      <c r="D93" s="30"/>
      <c r="E93" s="26"/>
      <c r="F93" s="26"/>
      <c r="G93" s="25"/>
      <c r="H93" s="3"/>
    </row>
    <row r="94" spans="1:8" x14ac:dyDescent="0.25">
      <c r="A94" s="29"/>
      <c r="B94" s="67">
        <f t="shared" si="1"/>
        <v>1.1097137660089906E-3</v>
      </c>
      <c r="C94" s="4">
        <v>3079883</v>
      </c>
      <c r="D94" s="30"/>
      <c r="E94" s="26"/>
      <c r="F94" s="26"/>
      <c r="G94" s="25"/>
      <c r="H94" s="3"/>
    </row>
    <row r="95" spans="1:8" x14ac:dyDescent="0.25">
      <c r="A95" s="29"/>
      <c r="B95" s="67">
        <f t="shared" si="1"/>
        <v>-7.6171724705131894E-4</v>
      </c>
      <c r="C95" s="4">
        <v>3077537</v>
      </c>
      <c r="D95" s="30"/>
      <c r="E95" s="26"/>
      <c r="F95" s="26"/>
      <c r="G95" s="25"/>
      <c r="H95" s="3"/>
    </row>
    <row r="96" spans="1:8" x14ac:dyDescent="0.25">
      <c r="A96" s="29">
        <v>2017</v>
      </c>
      <c r="B96" s="67">
        <f t="shared" si="1"/>
        <v>-1.6646428621329701E-3</v>
      </c>
      <c r="C96" s="4">
        <v>3072414</v>
      </c>
      <c r="D96" s="30"/>
      <c r="E96" s="26"/>
      <c r="F96" s="26"/>
      <c r="G96" s="25"/>
      <c r="H96" s="3"/>
    </row>
    <row r="97" spans="1:26" x14ac:dyDescent="0.25">
      <c r="A97" s="29" t="s">
        <v>40</v>
      </c>
      <c r="B97" s="67">
        <f t="shared" si="1"/>
        <v>-1</v>
      </c>
      <c r="C97" s="27"/>
      <c r="D97" s="27"/>
      <c r="E97" s="31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42" zoomScaleNormal="42" workbookViewId="0">
      <selection activeCell="AC33" sqref="AC33"/>
    </sheetView>
  </sheetViews>
  <sheetFormatPr defaultRowHeight="15" x14ac:dyDescent="0.25"/>
  <cols>
    <col min="2" max="7" width="10.85546875" bestFit="1" customWidth="1"/>
    <col min="8" max="10" width="9.28515625" bestFit="1" customWidth="1"/>
  </cols>
  <sheetData>
    <row r="1" spans="1:10" ht="26.25" x14ac:dyDescent="0.4">
      <c r="A1" s="1" t="s">
        <v>120</v>
      </c>
    </row>
    <row r="3" spans="1:10" x14ac:dyDescent="0.25">
      <c r="B3" t="s">
        <v>121</v>
      </c>
      <c r="C3" t="s">
        <v>59</v>
      </c>
      <c r="D3" t="s">
        <v>60</v>
      </c>
      <c r="E3" t="s">
        <v>61</v>
      </c>
      <c r="F3" t="s">
        <v>62</v>
      </c>
      <c r="G3" t="s">
        <v>63</v>
      </c>
    </row>
    <row r="4" spans="1:10" x14ac:dyDescent="0.25">
      <c r="A4" t="s">
        <v>122</v>
      </c>
      <c r="B4" s="4">
        <v>313.29488684370011</v>
      </c>
      <c r="C4" s="4">
        <v>294.61109616320027</v>
      </c>
      <c r="D4" s="4">
        <v>388.38274904319991</v>
      </c>
      <c r="E4" s="4">
        <v>333.7240237384998</v>
      </c>
      <c r="F4" s="4">
        <v>356.84953689449986</v>
      </c>
      <c r="G4" s="4">
        <v>390.60115196639941</v>
      </c>
      <c r="H4" s="4"/>
      <c r="I4" s="4"/>
      <c r="J4" s="4"/>
    </row>
    <row r="5" spans="1:10" x14ac:dyDescent="0.25">
      <c r="A5" t="s">
        <v>123</v>
      </c>
      <c r="B5" s="4">
        <v>290.82847832429991</v>
      </c>
      <c r="C5" s="4">
        <v>255.42933848359979</v>
      </c>
      <c r="D5" s="4">
        <v>218.46427387419999</v>
      </c>
      <c r="E5" s="4">
        <v>239.43409685750001</v>
      </c>
      <c r="F5" s="4">
        <v>239.77691795899997</v>
      </c>
      <c r="G5" s="4">
        <v>236.99384834589992</v>
      </c>
      <c r="H5" s="4"/>
      <c r="I5" s="4"/>
      <c r="J5" s="4"/>
    </row>
    <row r="6" spans="1:10" x14ac:dyDescent="0.25">
      <c r="A6" t="s">
        <v>124</v>
      </c>
      <c r="B6" s="4">
        <v>181.97235839439989</v>
      </c>
      <c r="C6" s="4">
        <v>148.63805032819999</v>
      </c>
      <c r="D6" s="4">
        <v>150.11637454179993</v>
      </c>
      <c r="E6" s="4">
        <v>75.548800136200001</v>
      </c>
      <c r="F6" s="4">
        <v>111.0012402607</v>
      </c>
      <c r="G6" s="4">
        <v>120.33034289769994</v>
      </c>
      <c r="H6" s="4"/>
      <c r="I6" s="4"/>
      <c r="J6" s="4"/>
    </row>
    <row r="7" spans="1:10" x14ac:dyDescent="0.25">
      <c r="A7" t="s">
        <v>125</v>
      </c>
      <c r="B7" s="4">
        <v>92.539910563999968</v>
      </c>
      <c r="C7" s="4">
        <v>104.51546979809999</v>
      </c>
      <c r="D7" s="4">
        <v>71.725180826199988</v>
      </c>
      <c r="E7" s="4">
        <v>102.01850392279999</v>
      </c>
      <c r="F7" s="4">
        <v>94.366015380099967</v>
      </c>
      <c r="G7" s="4">
        <v>88.355514907100002</v>
      </c>
      <c r="H7" s="4"/>
      <c r="I7" s="4"/>
      <c r="J7" s="4"/>
    </row>
    <row r="8" spans="1:10" ht="90" x14ac:dyDescent="0.25">
      <c r="A8" s="69" t="s">
        <v>482</v>
      </c>
      <c r="B8" s="4">
        <v>277.70800442330005</v>
      </c>
      <c r="C8" s="4">
        <v>226.24158089390008</v>
      </c>
      <c r="D8" s="4">
        <v>207.76484612830001</v>
      </c>
      <c r="E8" s="4">
        <v>224.07590884929999</v>
      </c>
      <c r="F8" s="4">
        <v>223.60493481570001</v>
      </c>
      <c r="G8" s="4">
        <v>247.0066661798999</v>
      </c>
      <c r="H8" s="4"/>
      <c r="I8" s="4"/>
      <c r="J8" s="4"/>
    </row>
    <row r="9" spans="1:10" x14ac:dyDescent="0.25">
      <c r="A9" t="s">
        <v>126</v>
      </c>
      <c r="B9" s="4">
        <v>350.13688988679968</v>
      </c>
      <c r="C9" s="4">
        <v>315.48504356889993</v>
      </c>
      <c r="D9" s="4">
        <v>304.21150302180013</v>
      </c>
      <c r="E9" s="4">
        <v>252.34780208979984</v>
      </c>
      <c r="F9" s="4">
        <v>279.09193555789989</v>
      </c>
      <c r="G9" s="4">
        <v>287.78363033180017</v>
      </c>
      <c r="H9" s="4"/>
      <c r="I9" s="4"/>
      <c r="J9" s="4"/>
    </row>
    <row r="10" spans="1:10" ht="60" x14ac:dyDescent="0.25">
      <c r="A10" s="69" t="s">
        <v>476</v>
      </c>
      <c r="B10" s="4">
        <v>195.43050221069998</v>
      </c>
      <c r="C10" s="4">
        <v>168.78048939889999</v>
      </c>
      <c r="D10" s="4">
        <v>125.14456865659996</v>
      </c>
      <c r="E10" s="4">
        <v>149.39599628369999</v>
      </c>
      <c r="F10" s="4">
        <v>135.13884266859998</v>
      </c>
      <c r="G10" s="4">
        <v>134.40865219459997</v>
      </c>
      <c r="H10" s="4"/>
      <c r="I10" s="4"/>
      <c r="J10" s="4"/>
    </row>
    <row r="11" spans="1:10" x14ac:dyDescent="0.25">
      <c r="A11" t="s">
        <v>127</v>
      </c>
      <c r="B11" s="4">
        <v>164.36080977090003</v>
      </c>
      <c r="C11" s="4">
        <v>140.76727664840001</v>
      </c>
      <c r="D11" s="4">
        <v>119.60655672069998</v>
      </c>
      <c r="E11" s="4">
        <v>91.197690370599972</v>
      </c>
      <c r="F11" s="4">
        <v>107.4455426391</v>
      </c>
      <c r="G11" s="4">
        <v>95.4762891994</v>
      </c>
      <c r="H11" s="4"/>
      <c r="I11" s="4"/>
      <c r="J11" s="4"/>
    </row>
    <row r="12" spans="1:10" x14ac:dyDescent="0.25">
      <c r="A12" t="s">
        <v>128</v>
      </c>
      <c r="B12" s="4">
        <v>127.85722776299994</v>
      </c>
      <c r="C12" s="4">
        <v>98.384979298199994</v>
      </c>
      <c r="D12" s="4">
        <v>104.972912416</v>
      </c>
      <c r="E12" s="4">
        <v>113.69201261710003</v>
      </c>
      <c r="F12" s="4">
        <v>105.30668597590002</v>
      </c>
      <c r="G12" s="4">
        <v>124.84016734830003</v>
      </c>
      <c r="H12" s="4"/>
      <c r="I12" s="4"/>
      <c r="J12" s="4"/>
    </row>
    <row r="13" spans="1:10" x14ac:dyDescent="0.25">
      <c r="A13" t="s">
        <v>129</v>
      </c>
      <c r="B13" s="4">
        <v>136.43443856180005</v>
      </c>
      <c r="C13" s="4">
        <v>114.90171943189999</v>
      </c>
      <c r="D13" s="4">
        <v>111.00667351279999</v>
      </c>
      <c r="E13" s="4">
        <v>78.886760013399979</v>
      </c>
      <c r="F13" s="4">
        <v>105.73637003349999</v>
      </c>
      <c r="G13" s="4">
        <v>95.685365752399989</v>
      </c>
      <c r="H13" s="4"/>
      <c r="I13" s="4"/>
      <c r="J13" s="4"/>
    </row>
    <row r="14" spans="1:10" x14ac:dyDescent="0.25">
      <c r="B14" s="4">
        <f>SUM(B4:B13)</f>
        <v>2130.5635067428993</v>
      </c>
      <c r="C14" s="4">
        <f t="shared" ref="C14:G14" si="0">SUM(C4:C13)</f>
        <v>1867.7550440133002</v>
      </c>
      <c r="D14" s="4">
        <f t="shared" si="0"/>
        <v>1801.3956387415999</v>
      </c>
      <c r="E14" s="4">
        <f t="shared" si="0"/>
        <v>1660.3215948788998</v>
      </c>
      <c r="F14" s="4">
        <f t="shared" si="0"/>
        <v>1758.3180221849998</v>
      </c>
      <c r="G14" s="4">
        <f t="shared" si="0"/>
        <v>1821.4816291234993</v>
      </c>
      <c r="H14" s="4"/>
      <c r="I14" s="4"/>
      <c r="J14" s="4"/>
    </row>
    <row r="16" spans="1:10" x14ac:dyDescent="0.25">
      <c r="A16" t="s">
        <v>132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4" workbookViewId="0">
      <selection activeCell="O30" sqref="O30"/>
    </sheetView>
  </sheetViews>
  <sheetFormatPr defaultRowHeight="15" x14ac:dyDescent="0.25"/>
  <cols>
    <col min="2" max="2" width="10.85546875" style="4" bestFit="1" customWidth="1"/>
  </cols>
  <sheetData>
    <row r="1" spans="1:2" x14ac:dyDescent="0.25">
      <c r="A1" t="s">
        <v>133</v>
      </c>
    </row>
    <row r="3" spans="1:2" x14ac:dyDescent="0.25">
      <c r="B3" s="4" t="s">
        <v>134</v>
      </c>
    </row>
    <row r="4" spans="1:2" x14ac:dyDescent="0.25">
      <c r="A4">
        <v>2010</v>
      </c>
      <c r="B4" s="4">
        <v>491000</v>
      </c>
    </row>
    <row r="5" spans="1:2" x14ac:dyDescent="0.25">
      <c r="B5" s="4">
        <v>497000</v>
      </c>
    </row>
    <row r="6" spans="1:2" x14ac:dyDescent="0.25">
      <c r="B6" s="4">
        <v>505000</v>
      </c>
    </row>
    <row r="7" spans="1:2" x14ac:dyDescent="0.25">
      <c r="B7" s="4">
        <v>504000</v>
      </c>
    </row>
    <row r="8" spans="1:2" x14ac:dyDescent="0.25">
      <c r="A8">
        <v>2011</v>
      </c>
      <c r="B8" s="4">
        <v>511000</v>
      </c>
    </row>
    <row r="9" spans="1:2" x14ac:dyDescent="0.25">
      <c r="B9" s="4">
        <v>517000</v>
      </c>
    </row>
    <row r="10" spans="1:2" x14ac:dyDescent="0.25">
      <c r="B10" s="4">
        <v>519000</v>
      </c>
    </row>
    <row r="11" spans="1:2" x14ac:dyDescent="0.25">
      <c r="B11" s="4">
        <v>518000</v>
      </c>
    </row>
    <row r="12" spans="1:2" x14ac:dyDescent="0.25">
      <c r="A12">
        <v>2012</v>
      </c>
      <c r="B12" s="4">
        <v>523000</v>
      </c>
    </row>
    <row r="13" spans="1:2" x14ac:dyDescent="0.25">
      <c r="B13" s="4">
        <v>534000</v>
      </c>
    </row>
    <row r="14" spans="1:2" x14ac:dyDescent="0.25">
      <c r="B14" s="4">
        <v>518000</v>
      </c>
    </row>
    <row r="15" spans="1:2" x14ac:dyDescent="0.25">
      <c r="B15" s="4">
        <v>515000</v>
      </c>
    </row>
    <row r="16" spans="1:2" x14ac:dyDescent="0.25">
      <c r="A16">
        <v>2013</v>
      </c>
      <c r="B16" s="4">
        <v>515000</v>
      </c>
    </row>
    <row r="17" spans="1:2" x14ac:dyDescent="0.25">
      <c r="B17" s="4">
        <v>511000</v>
      </c>
    </row>
    <row r="18" spans="1:2" x14ac:dyDescent="0.25">
      <c r="B18" s="4">
        <v>507000</v>
      </c>
    </row>
    <row r="19" spans="1:2" x14ac:dyDescent="0.25">
      <c r="B19" s="4">
        <v>499000</v>
      </c>
    </row>
    <row r="20" spans="1:2" x14ac:dyDescent="0.25">
      <c r="A20">
        <v>2014</v>
      </c>
      <c r="B20" s="4">
        <v>491000</v>
      </c>
    </row>
    <row r="21" spans="1:2" x14ac:dyDescent="0.25">
      <c r="B21" s="4">
        <v>491000</v>
      </c>
    </row>
    <row r="22" spans="1:2" x14ac:dyDescent="0.25">
      <c r="B22" s="4">
        <v>498000</v>
      </c>
    </row>
    <row r="23" spans="1:2" x14ac:dyDescent="0.25">
      <c r="B23" s="4">
        <v>491000</v>
      </c>
    </row>
    <row r="24" spans="1:2" x14ac:dyDescent="0.25">
      <c r="A24">
        <v>2015</v>
      </c>
      <c r="B24" s="4">
        <v>490000</v>
      </c>
    </row>
    <row r="25" spans="1:2" x14ac:dyDescent="0.25">
      <c r="B25" s="4">
        <v>489000</v>
      </c>
    </row>
    <row r="26" spans="1:2" x14ac:dyDescent="0.25">
      <c r="B26" s="4">
        <v>476000</v>
      </c>
    </row>
    <row r="27" spans="1:2" x14ac:dyDescent="0.25">
      <c r="B27" s="4">
        <v>459000</v>
      </c>
    </row>
    <row r="28" spans="1:2" x14ac:dyDescent="0.25">
      <c r="A28">
        <v>2016</v>
      </c>
      <c r="B28" s="4">
        <v>458000</v>
      </c>
    </row>
    <row r="29" spans="1:2" x14ac:dyDescent="0.25">
      <c r="B29" s="4">
        <v>458000</v>
      </c>
    </row>
    <row r="30" spans="1:2" x14ac:dyDescent="0.25">
      <c r="B30" s="4">
        <v>458000</v>
      </c>
    </row>
    <row r="31" spans="1:2" x14ac:dyDescent="0.25">
      <c r="B31" s="4">
        <v>455000</v>
      </c>
    </row>
    <row r="32" spans="1:2" x14ac:dyDescent="0.25">
      <c r="A32" t="s">
        <v>135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39" zoomScaleNormal="39" workbookViewId="0">
      <selection activeCell="AC35" sqref="AC35"/>
    </sheetView>
  </sheetViews>
  <sheetFormatPr defaultRowHeight="15" x14ac:dyDescent="0.25"/>
  <sheetData>
    <row r="1" spans="1:22" ht="26.25" x14ac:dyDescent="0.4">
      <c r="A1" s="1" t="s">
        <v>161</v>
      </c>
      <c r="B1" s="49"/>
      <c r="C1" s="50"/>
      <c r="D1" s="50"/>
      <c r="E1" s="50"/>
      <c r="F1" s="50"/>
      <c r="G1" s="50"/>
      <c r="H1" s="50"/>
      <c r="I1" s="51"/>
      <c r="J1" s="49"/>
      <c r="K1" s="50"/>
      <c r="L1" s="50"/>
      <c r="M1" s="50"/>
      <c r="N1" s="50"/>
      <c r="O1" s="51"/>
      <c r="P1" s="49"/>
      <c r="Q1" s="50"/>
      <c r="R1" s="50"/>
      <c r="S1" s="50"/>
      <c r="T1" s="50"/>
      <c r="U1" s="50"/>
      <c r="V1" s="50"/>
    </row>
    <row r="2" spans="1:22" x14ac:dyDescent="0.25">
      <c r="A2" s="51"/>
      <c r="B2" s="49"/>
      <c r="C2" s="50" t="s">
        <v>162</v>
      </c>
      <c r="D2" s="50"/>
      <c r="E2" s="50"/>
      <c r="F2" s="50"/>
      <c r="G2" s="50"/>
      <c r="H2" s="50"/>
      <c r="I2" s="51"/>
      <c r="J2" s="49"/>
      <c r="K2" s="50" t="s">
        <v>487</v>
      </c>
      <c r="L2" s="50"/>
      <c r="M2" s="50"/>
      <c r="N2" s="50"/>
      <c r="O2" s="51"/>
      <c r="P2" s="49"/>
      <c r="Q2" s="50" t="s">
        <v>486</v>
      </c>
      <c r="R2" s="50"/>
      <c r="S2" s="50"/>
      <c r="T2" s="50"/>
      <c r="U2" s="50"/>
      <c r="V2" s="50"/>
    </row>
    <row r="3" spans="1:22" x14ac:dyDescent="0.25">
      <c r="A3" s="50"/>
      <c r="B3" s="49"/>
      <c r="C3" s="49" t="s">
        <v>23</v>
      </c>
      <c r="D3" s="49" t="s">
        <v>163</v>
      </c>
      <c r="E3" s="49" t="s">
        <v>164</v>
      </c>
      <c r="F3" s="49" t="s">
        <v>165</v>
      </c>
      <c r="G3" s="49"/>
      <c r="H3" s="50"/>
      <c r="I3" s="50"/>
      <c r="J3" s="49"/>
      <c r="K3" s="50" t="s">
        <v>23</v>
      </c>
      <c r="L3" s="50" t="s">
        <v>163</v>
      </c>
      <c r="M3" s="50" t="s">
        <v>166</v>
      </c>
      <c r="N3" s="50"/>
      <c r="O3" s="50"/>
      <c r="P3" s="49"/>
      <c r="Q3" s="50" t="s">
        <v>23</v>
      </c>
      <c r="R3" s="50" t="s">
        <v>163</v>
      </c>
      <c r="S3" s="50" t="s">
        <v>166</v>
      </c>
      <c r="T3" s="50"/>
      <c r="U3" s="50"/>
      <c r="V3" s="50"/>
    </row>
    <row r="4" spans="1:22" x14ac:dyDescent="0.25">
      <c r="A4" s="50">
        <v>2010</v>
      </c>
      <c r="B4" s="49" t="s">
        <v>167</v>
      </c>
      <c r="C4" s="49">
        <v>128.52753179999999</v>
      </c>
      <c r="D4" s="49">
        <v>136.98895229999999</v>
      </c>
      <c r="E4" s="52">
        <v>0.68538587849999999</v>
      </c>
      <c r="F4" s="53">
        <v>7.4</v>
      </c>
      <c r="G4" s="49"/>
      <c r="H4" s="50"/>
      <c r="I4" s="50">
        <v>2010</v>
      </c>
      <c r="J4" s="49" t="s">
        <v>167</v>
      </c>
      <c r="K4" s="54">
        <v>88.090955309999998</v>
      </c>
      <c r="L4" s="54">
        <v>93.890293420000006</v>
      </c>
      <c r="M4" s="54">
        <v>-5.799338111</v>
      </c>
      <c r="N4" s="50"/>
      <c r="O4" s="50">
        <v>2010</v>
      </c>
      <c r="P4" s="49" t="s">
        <v>167</v>
      </c>
      <c r="Q4" s="49">
        <v>17.12322202</v>
      </c>
      <c r="R4" s="49">
        <v>18.23815695</v>
      </c>
      <c r="S4" s="54">
        <v>-1.11493493</v>
      </c>
      <c r="T4" s="50"/>
      <c r="U4" s="50"/>
      <c r="V4" s="50"/>
    </row>
    <row r="5" spans="1:22" x14ac:dyDescent="0.25">
      <c r="A5" s="50"/>
      <c r="B5" s="49" t="s">
        <v>168</v>
      </c>
      <c r="C5" s="49">
        <v>146.905506</v>
      </c>
      <c r="D5" s="49">
        <v>143.46804990000001</v>
      </c>
      <c r="E5" s="52">
        <v>0.69195402299999997</v>
      </c>
      <c r="F5" s="53">
        <v>7.6</v>
      </c>
      <c r="G5" s="49"/>
      <c r="H5" s="50"/>
      <c r="I5" s="50"/>
      <c r="J5" s="49" t="s">
        <v>168</v>
      </c>
      <c r="K5" s="54">
        <v>101.65185580000001</v>
      </c>
      <c r="L5" s="54">
        <v>99.273294280000002</v>
      </c>
      <c r="M5" s="54">
        <v>2.3785615670000002</v>
      </c>
      <c r="N5" s="50"/>
      <c r="O5" s="50"/>
      <c r="P5" s="49" t="s">
        <v>168</v>
      </c>
      <c r="Q5" s="49">
        <v>19.460523770000002</v>
      </c>
      <c r="R5" s="49">
        <v>19.021320729999999</v>
      </c>
      <c r="S5" s="54">
        <v>0.43920304090000001</v>
      </c>
      <c r="T5" s="50"/>
      <c r="U5" s="50"/>
      <c r="V5" s="50"/>
    </row>
    <row r="6" spans="1:22" x14ac:dyDescent="0.25">
      <c r="A6" s="50"/>
      <c r="B6" s="49" t="s">
        <v>169</v>
      </c>
      <c r="C6" s="49">
        <v>157.69407269999999</v>
      </c>
      <c r="D6" s="49">
        <v>156.72226520000001</v>
      </c>
      <c r="E6" s="52">
        <v>0.69753694580000003</v>
      </c>
      <c r="F6" s="53">
        <v>7.1</v>
      </c>
      <c r="G6" s="49"/>
      <c r="H6" s="50"/>
      <c r="I6" s="50"/>
      <c r="J6" s="49" t="s">
        <v>169</v>
      </c>
      <c r="K6" s="54">
        <v>109.9974418</v>
      </c>
      <c r="L6" s="54">
        <v>109.3195702</v>
      </c>
      <c r="M6" s="54">
        <v>0.6778716145</v>
      </c>
      <c r="N6" s="50"/>
      <c r="O6" s="50"/>
      <c r="P6" s="49" t="s">
        <v>169</v>
      </c>
      <c r="Q6" s="49">
        <v>21.517807080000001</v>
      </c>
      <c r="R6" s="49">
        <v>21.382776979999999</v>
      </c>
      <c r="S6" s="54">
        <v>0.1350301039</v>
      </c>
      <c r="T6" s="50"/>
      <c r="U6" s="50"/>
      <c r="V6" s="50"/>
    </row>
    <row r="7" spans="1:22" x14ac:dyDescent="0.25">
      <c r="A7" s="50"/>
      <c r="B7" s="49" t="s">
        <v>170</v>
      </c>
      <c r="C7" s="49">
        <v>163.91260149999999</v>
      </c>
      <c r="D7" s="49">
        <v>148.39366810000001</v>
      </c>
      <c r="E7" s="52">
        <v>0.70049261080000003</v>
      </c>
      <c r="F7" s="53">
        <v>6.8</v>
      </c>
      <c r="G7" s="49"/>
      <c r="H7" s="50"/>
      <c r="I7" s="50"/>
      <c r="J7" s="49" t="s">
        <v>170</v>
      </c>
      <c r="K7" s="54">
        <v>114.8195662</v>
      </c>
      <c r="L7" s="54">
        <v>103.948668</v>
      </c>
      <c r="M7" s="54">
        <v>10.87089817</v>
      </c>
      <c r="N7" s="50"/>
      <c r="O7" s="50"/>
      <c r="P7" s="49" t="s">
        <v>170</v>
      </c>
      <c r="Q7" s="49">
        <v>23.727656799999998</v>
      </c>
      <c r="R7" s="49">
        <v>21.47444501</v>
      </c>
      <c r="S7" s="54">
        <v>2.2532117949999999</v>
      </c>
      <c r="T7" s="50"/>
      <c r="U7" s="50"/>
      <c r="V7" s="50"/>
    </row>
    <row r="8" spans="1:22" x14ac:dyDescent="0.25">
      <c r="A8" s="50">
        <v>2011</v>
      </c>
      <c r="B8" s="49" t="s">
        <v>167</v>
      </c>
      <c r="C8" s="49">
        <v>157.2330321</v>
      </c>
      <c r="D8" s="49">
        <v>161.53867529999999</v>
      </c>
      <c r="E8" s="52">
        <v>0.71100164200000004</v>
      </c>
      <c r="F8" s="53">
        <v>6.9</v>
      </c>
      <c r="G8" s="49"/>
      <c r="H8" s="50"/>
      <c r="I8" s="50">
        <v>2011</v>
      </c>
      <c r="J8" s="49" t="s">
        <v>167</v>
      </c>
      <c r="K8" s="54">
        <v>111.79294400000001</v>
      </c>
      <c r="L8" s="54">
        <v>114.85426339999999</v>
      </c>
      <c r="M8" s="54">
        <v>-3.0613194039999998</v>
      </c>
      <c r="N8" s="50"/>
      <c r="O8" s="50">
        <v>2011</v>
      </c>
      <c r="P8" s="49" t="s">
        <v>167</v>
      </c>
      <c r="Q8" s="49">
        <v>22.46810631</v>
      </c>
      <c r="R8" s="49">
        <v>23.090017629999998</v>
      </c>
      <c r="S8" s="54">
        <v>-0.62191132520000003</v>
      </c>
      <c r="T8" s="50"/>
      <c r="U8" s="50"/>
      <c r="V8" s="50"/>
    </row>
    <row r="9" spans="1:22" x14ac:dyDescent="0.25">
      <c r="A9" s="50"/>
      <c r="B9" s="49" t="s">
        <v>168</v>
      </c>
      <c r="C9" s="49">
        <v>168.53592040000001</v>
      </c>
      <c r="D9" s="49">
        <v>167.1433849</v>
      </c>
      <c r="E9" s="52">
        <v>0.72413793100000001</v>
      </c>
      <c r="F9" s="53">
        <v>6.8</v>
      </c>
      <c r="G9" s="49"/>
      <c r="H9" s="50"/>
      <c r="I9" s="50"/>
      <c r="J9" s="49" t="s">
        <v>168</v>
      </c>
      <c r="K9" s="54">
        <v>122.0432527</v>
      </c>
      <c r="L9" s="54">
        <v>121.0348649</v>
      </c>
      <c r="M9" s="54">
        <v>1.008387835</v>
      </c>
      <c r="N9" s="50"/>
      <c r="O9" s="50"/>
      <c r="P9" s="49" t="s">
        <v>168</v>
      </c>
      <c r="Q9" s="49">
        <v>24.803753499999999</v>
      </c>
      <c r="R9" s="49">
        <v>24.599915580000001</v>
      </c>
      <c r="S9" s="54">
        <v>0.20383791909999999</v>
      </c>
      <c r="T9" s="50"/>
      <c r="U9" s="50"/>
      <c r="V9" s="50"/>
    </row>
    <row r="10" spans="1:22" x14ac:dyDescent="0.25">
      <c r="A10" s="50"/>
      <c r="B10" s="49" t="s">
        <v>169</v>
      </c>
      <c r="C10" s="49">
        <v>185.27003149999999</v>
      </c>
      <c r="D10" s="49">
        <v>190.39635269999999</v>
      </c>
      <c r="E10" s="52">
        <v>0.73530377670000002</v>
      </c>
      <c r="F10" s="55">
        <v>7.5</v>
      </c>
      <c r="G10" s="49"/>
      <c r="H10" s="50"/>
      <c r="I10" s="50"/>
      <c r="J10" s="49" t="s">
        <v>169</v>
      </c>
      <c r="K10" s="54">
        <v>136.2297538</v>
      </c>
      <c r="L10" s="54">
        <v>139.99915720000001</v>
      </c>
      <c r="M10" s="54">
        <v>-3.7694033240000002</v>
      </c>
      <c r="N10" s="50"/>
      <c r="O10" s="50"/>
      <c r="P10" s="49" t="s">
        <v>169</v>
      </c>
      <c r="Q10" s="49">
        <v>25.968065289999998</v>
      </c>
      <c r="R10" s="49">
        <v>26.737744769999999</v>
      </c>
      <c r="S10" s="54">
        <v>-0.76967948519999996</v>
      </c>
      <c r="T10" s="50"/>
      <c r="U10" s="50"/>
      <c r="V10" s="50"/>
    </row>
    <row r="11" spans="1:22" x14ac:dyDescent="0.25">
      <c r="A11" s="50"/>
      <c r="B11" s="49" t="s">
        <v>170</v>
      </c>
      <c r="C11" s="49">
        <v>192.62973940000001</v>
      </c>
      <c r="D11" s="49">
        <v>205.55244690000001</v>
      </c>
      <c r="E11" s="52">
        <v>0.74417077180000002</v>
      </c>
      <c r="F11" s="55">
        <v>8.1999999999999993</v>
      </c>
      <c r="G11" s="49"/>
      <c r="H11" s="50"/>
      <c r="I11" s="50"/>
      <c r="J11" s="49" t="s">
        <v>170</v>
      </c>
      <c r="K11" s="54">
        <v>143.34942179999999</v>
      </c>
      <c r="L11" s="54">
        <v>152.96612300000001</v>
      </c>
      <c r="M11" s="54">
        <v>-9.6167012060000001</v>
      </c>
      <c r="N11" s="50"/>
      <c r="O11" s="50"/>
      <c r="P11" s="49" t="s">
        <v>170</v>
      </c>
      <c r="Q11" s="49">
        <v>23.79581018</v>
      </c>
      <c r="R11" s="49">
        <v>25.412075720000001</v>
      </c>
      <c r="S11" s="54">
        <v>-1.6162655399999999</v>
      </c>
      <c r="T11" s="50"/>
      <c r="U11" s="50"/>
      <c r="V11" s="50"/>
    </row>
    <row r="12" spans="1:22" x14ac:dyDescent="0.25">
      <c r="A12" s="50">
        <v>2012</v>
      </c>
      <c r="B12" s="49" t="s">
        <v>167</v>
      </c>
      <c r="C12" s="49">
        <v>171.5714907</v>
      </c>
      <c r="D12" s="49">
        <v>198.0671384</v>
      </c>
      <c r="E12" s="52">
        <v>0.75500821019999997</v>
      </c>
      <c r="F12" s="55">
        <v>7.6</v>
      </c>
      <c r="G12" s="49"/>
      <c r="H12" s="50"/>
      <c r="I12" s="50">
        <v>2012</v>
      </c>
      <c r="J12" s="49" t="s">
        <v>167</v>
      </c>
      <c r="K12" s="54">
        <v>129.53788410000001</v>
      </c>
      <c r="L12" s="54">
        <v>149.54231569999999</v>
      </c>
      <c r="M12" s="54">
        <v>-20.004431579999999</v>
      </c>
      <c r="N12" s="50"/>
      <c r="O12" s="50">
        <v>2012</v>
      </c>
      <c r="P12" s="49" t="s">
        <v>167</v>
      </c>
      <c r="Q12" s="49">
        <v>22.15781746</v>
      </c>
      <c r="R12" s="49">
        <v>25.545932870000001</v>
      </c>
      <c r="S12" s="54">
        <v>-3.3881154160000002</v>
      </c>
      <c r="T12" s="50"/>
      <c r="U12" s="50"/>
      <c r="V12" s="50"/>
    </row>
    <row r="13" spans="1:22" x14ac:dyDescent="0.25">
      <c r="A13" s="50"/>
      <c r="B13" s="49" t="s">
        <v>168</v>
      </c>
      <c r="C13" s="49">
        <v>176.64209529999999</v>
      </c>
      <c r="D13" s="49">
        <v>201.1708994</v>
      </c>
      <c r="E13" s="52">
        <v>0.76650246310000003</v>
      </c>
      <c r="F13" s="55">
        <v>8.4</v>
      </c>
      <c r="G13" s="49"/>
      <c r="H13" s="50"/>
      <c r="I13" s="50"/>
      <c r="J13" s="49" t="s">
        <v>168</v>
      </c>
      <c r="K13" s="54">
        <v>135.3966011</v>
      </c>
      <c r="L13" s="54">
        <v>154.19798979999999</v>
      </c>
      <c r="M13" s="54">
        <v>-18.8013887</v>
      </c>
      <c r="N13" s="50"/>
      <c r="O13" s="50"/>
      <c r="P13" s="49" t="s">
        <v>168</v>
      </c>
      <c r="Q13" s="49">
        <v>21.713284439999999</v>
      </c>
      <c r="R13" s="49">
        <v>24.751942289999999</v>
      </c>
      <c r="S13" s="54">
        <v>-3.0386578489999998</v>
      </c>
      <c r="T13" s="50"/>
      <c r="U13" s="50"/>
      <c r="V13" s="50"/>
    </row>
    <row r="14" spans="1:22" x14ac:dyDescent="0.25">
      <c r="A14" s="50"/>
      <c r="B14" s="49" t="s">
        <v>169</v>
      </c>
      <c r="C14" s="49">
        <v>181.62626090000001</v>
      </c>
      <c r="D14" s="49">
        <v>214.29857039999999</v>
      </c>
      <c r="E14" s="52">
        <v>0.77339901479999995</v>
      </c>
      <c r="F14" s="55">
        <v>8.3000000000000007</v>
      </c>
      <c r="G14" s="49"/>
      <c r="H14" s="50"/>
      <c r="I14" s="50"/>
      <c r="J14" s="49" t="s">
        <v>169</v>
      </c>
      <c r="K14" s="54">
        <v>140.46957130000001</v>
      </c>
      <c r="L14" s="54">
        <v>165.73830319999999</v>
      </c>
      <c r="M14" s="54">
        <v>-25.268731939999999</v>
      </c>
      <c r="N14" s="50"/>
      <c r="O14" s="50"/>
      <c r="P14" s="49" t="s">
        <v>169</v>
      </c>
      <c r="Q14" s="49">
        <v>21.97222966</v>
      </c>
      <c r="R14" s="49">
        <v>25.92260121</v>
      </c>
      <c r="S14" s="54">
        <v>-3.9503715530000001</v>
      </c>
      <c r="T14" s="50"/>
      <c r="U14" s="50"/>
      <c r="V14" s="50"/>
    </row>
    <row r="15" spans="1:22" x14ac:dyDescent="0.25">
      <c r="A15" s="50"/>
      <c r="B15" s="49" t="s">
        <v>170</v>
      </c>
      <c r="C15" s="49">
        <v>187.1746302</v>
      </c>
      <c r="D15" s="49">
        <v>219.00112050000001</v>
      </c>
      <c r="E15" s="52">
        <v>0.78653530380000003</v>
      </c>
      <c r="F15" s="55">
        <v>8.6</v>
      </c>
      <c r="G15" s="49"/>
      <c r="H15" s="50"/>
      <c r="I15" s="50"/>
      <c r="J15" s="49" t="s">
        <v>170</v>
      </c>
      <c r="K15" s="54">
        <v>147.21945460000001</v>
      </c>
      <c r="L15" s="54">
        <v>172.25211279999999</v>
      </c>
      <c r="M15" s="54">
        <v>-25.032658260000002</v>
      </c>
      <c r="N15" s="50"/>
      <c r="O15" s="50"/>
      <c r="P15" s="49" t="s">
        <v>170</v>
      </c>
      <c r="Q15" s="49">
        <v>21.526663129999999</v>
      </c>
      <c r="R15" s="49">
        <v>25.192966980000001</v>
      </c>
      <c r="S15" s="54">
        <v>-3.6663038509999999</v>
      </c>
      <c r="T15" s="50"/>
      <c r="U15" s="50"/>
      <c r="V15" s="50"/>
    </row>
    <row r="16" spans="1:22" x14ac:dyDescent="0.25">
      <c r="A16" s="50">
        <v>2013</v>
      </c>
      <c r="B16" s="49" t="s">
        <v>167</v>
      </c>
      <c r="C16" s="49">
        <v>178.9347664</v>
      </c>
      <c r="D16" s="49">
        <v>221.49456929999999</v>
      </c>
      <c r="E16" s="52">
        <v>0.79901477830000001</v>
      </c>
      <c r="F16" s="55">
        <v>9.1999999999999993</v>
      </c>
      <c r="G16" s="49"/>
      <c r="H16" s="50"/>
      <c r="I16" s="50">
        <v>2013</v>
      </c>
      <c r="J16" s="49" t="s">
        <v>167</v>
      </c>
      <c r="K16" s="54">
        <v>142.97152270000001</v>
      </c>
      <c r="L16" s="54">
        <v>176.9774342</v>
      </c>
      <c r="M16" s="54">
        <v>-34.005911519999998</v>
      </c>
      <c r="N16" s="50"/>
      <c r="O16" s="50">
        <v>2013</v>
      </c>
      <c r="P16" s="49" t="s">
        <v>167</v>
      </c>
      <c r="Q16" s="49">
        <v>19.982896960000001</v>
      </c>
      <c r="R16" s="49">
        <v>24.77507709</v>
      </c>
      <c r="S16" s="54">
        <v>-4.7921801329999996</v>
      </c>
      <c r="T16" s="50"/>
      <c r="U16" s="50"/>
      <c r="V16" s="50"/>
    </row>
    <row r="17" spans="1:22" x14ac:dyDescent="0.25">
      <c r="A17" s="50"/>
      <c r="B17" s="49" t="s">
        <v>168</v>
      </c>
      <c r="C17" s="49">
        <v>200.61724889999999</v>
      </c>
      <c r="D17" s="49">
        <v>235.74357900000001</v>
      </c>
      <c r="E17" s="52">
        <v>0.80952380950000002</v>
      </c>
      <c r="F17" s="55">
        <v>10</v>
      </c>
      <c r="G17" s="49"/>
      <c r="H17" s="50"/>
      <c r="I17" s="50"/>
      <c r="J17" s="49" t="s">
        <v>168</v>
      </c>
      <c r="K17" s="54">
        <v>162.40443959999999</v>
      </c>
      <c r="L17" s="54">
        <v>190.84004010000001</v>
      </c>
      <c r="M17" s="54">
        <v>-28.435600520000001</v>
      </c>
      <c r="N17" s="50"/>
      <c r="O17" s="50"/>
      <c r="P17" s="49" t="s">
        <v>168</v>
      </c>
      <c r="Q17" s="49">
        <v>21.141693020000002</v>
      </c>
      <c r="R17" s="49">
        <v>24.886280620000001</v>
      </c>
      <c r="S17" s="54">
        <v>-3.7445876010000001</v>
      </c>
      <c r="T17" s="50"/>
      <c r="U17" s="50"/>
      <c r="V17" s="50"/>
    </row>
    <row r="18" spans="1:22" x14ac:dyDescent="0.25">
      <c r="A18" s="50"/>
      <c r="B18" s="49" t="s">
        <v>169</v>
      </c>
      <c r="C18" s="49">
        <v>223.1323683</v>
      </c>
      <c r="D18" s="49">
        <v>267.51588129999999</v>
      </c>
      <c r="E18" s="52">
        <v>0.82200328410000001</v>
      </c>
      <c r="F18" s="55">
        <v>10</v>
      </c>
      <c r="G18" s="49"/>
      <c r="H18" s="50"/>
      <c r="I18" s="50"/>
      <c r="J18" s="49" t="s">
        <v>169</v>
      </c>
      <c r="K18" s="54">
        <v>183.41553959999999</v>
      </c>
      <c r="L18" s="54">
        <v>219.89893290000001</v>
      </c>
      <c r="M18" s="54">
        <v>-36.483393370000002</v>
      </c>
      <c r="N18" s="50"/>
      <c r="O18" s="50"/>
      <c r="P18" s="49" t="s">
        <v>169</v>
      </c>
      <c r="Q18" s="49">
        <v>22.337593340000002</v>
      </c>
      <c r="R18" s="49">
        <v>26.774463050000001</v>
      </c>
      <c r="S18" s="54">
        <v>-4.4368697089999998</v>
      </c>
      <c r="T18" s="50"/>
      <c r="U18" s="50"/>
      <c r="V18" s="50"/>
    </row>
    <row r="19" spans="1:22" x14ac:dyDescent="0.25">
      <c r="A19" s="50"/>
      <c r="B19" s="49" t="s">
        <v>170</v>
      </c>
      <c r="C19" s="49">
        <v>246.3419863</v>
      </c>
      <c r="D19" s="49">
        <v>254.88193459999999</v>
      </c>
      <c r="E19" s="52">
        <v>0.82889983580000004</v>
      </c>
      <c r="F19" s="55">
        <v>10.4</v>
      </c>
      <c r="G19" s="49"/>
      <c r="H19" s="50"/>
      <c r="I19" s="50"/>
      <c r="J19" s="49" t="s">
        <v>170</v>
      </c>
      <c r="K19" s="54">
        <v>204.19283200000001</v>
      </c>
      <c r="L19" s="54">
        <v>211.27159370000001</v>
      </c>
      <c r="M19" s="54">
        <v>-7.0787617430000003</v>
      </c>
      <c r="N19" s="50"/>
      <c r="O19" s="50"/>
      <c r="P19" s="49" t="s">
        <v>170</v>
      </c>
      <c r="Q19" s="49">
        <v>24.258313350000002</v>
      </c>
      <c r="R19" s="49">
        <v>25.13272808</v>
      </c>
      <c r="S19" s="54">
        <v>-0.87441472570000001</v>
      </c>
      <c r="T19" s="50"/>
      <c r="U19" s="50"/>
      <c r="V19" s="50"/>
    </row>
    <row r="20" spans="1:22" x14ac:dyDescent="0.25">
      <c r="A20" s="50">
        <v>2014</v>
      </c>
      <c r="B20" s="49" t="s">
        <v>167</v>
      </c>
      <c r="C20" s="49">
        <v>240.03995230000001</v>
      </c>
      <c r="D20" s="49">
        <v>268.2059218</v>
      </c>
      <c r="E20" s="52">
        <v>0.84597701150000004</v>
      </c>
      <c r="F20" s="55">
        <v>10.7</v>
      </c>
      <c r="G20" s="49"/>
      <c r="H20" s="50"/>
      <c r="I20" s="50">
        <v>2014</v>
      </c>
      <c r="J20" s="49" t="s">
        <v>167</v>
      </c>
      <c r="K20" s="54">
        <v>203.06828150000001</v>
      </c>
      <c r="L20" s="54">
        <v>226.89604420000001</v>
      </c>
      <c r="M20" s="54">
        <v>-23.827762709999998</v>
      </c>
      <c r="N20" s="50"/>
      <c r="O20" s="50">
        <v>2014</v>
      </c>
      <c r="P20" s="49" t="s">
        <v>167</v>
      </c>
      <c r="Q20" s="49">
        <v>22.085576419999999</v>
      </c>
      <c r="R20" s="49">
        <v>24.689578470000001</v>
      </c>
      <c r="S20" s="54">
        <v>-2.604002049</v>
      </c>
      <c r="T20" s="50"/>
      <c r="U20" s="50"/>
      <c r="V20" s="50"/>
    </row>
    <row r="21" spans="1:22" x14ac:dyDescent="0.25">
      <c r="A21" s="50"/>
      <c r="B21" s="49" t="s">
        <v>168</v>
      </c>
      <c r="C21" s="49">
        <v>235.26407599999999</v>
      </c>
      <c r="D21" s="49">
        <v>255.56869029999999</v>
      </c>
      <c r="E21" s="52">
        <v>0.86305418720000004</v>
      </c>
      <c r="F21" s="55">
        <v>10.7</v>
      </c>
      <c r="G21" s="49"/>
      <c r="H21" s="50"/>
      <c r="I21" s="50"/>
      <c r="J21" s="49" t="s">
        <v>168</v>
      </c>
      <c r="K21" s="54">
        <v>203.04564590000001</v>
      </c>
      <c r="L21" s="54">
        <v>220.56962830000001</v>
      </c>
      <c r="M21" s="54">
        <v>-17.523982400000001</v>
      </c>
      <c r="N21" s="50"/>
      <c r="O21" s="50"/>
      <c r="P21" s="49" t="s">
        <v>168</v>
      </c>
      <c r="Q21" s="49">
        <v>22.320196849999999</v>
      </c>
      <c r="R21" s="49">
        <v>24.254965930000001</v>
      </c>
      <c r="S21" s="54">
        <v>-1.9347690820000001</v>
      </c>
      <c r="T21" s="50"/>
      <c r="U21" s="50"/>
      <c r="V21" s="50"/>
    </row>
    <row r="22" spans="1:22" x14ac:dyDescent="0.25">
      <c r="A22" s="50"/>
      <c r="B22" s="49" t="s">
        <v>169</v>
      </c>
      <c r="C22" s="49">
        <v>252.84363329999999</v>
      </c>
      <c r="D22" s="49">
        <v>279.45974919999998</v>
      </c>
      <c r="E22" s="52">
        <v>0.87422003280000005</v>
      </c>
      <c r="F22" s="59">
        <v>11</v>
      </c>
      <c r="G22" s="49"/>
      <c r="H22" s="50"/>
      <c r="I22" s="50"/>
      <c r="J22" s="49" t="s">
        <v>169</v>
      </c>
      <c r="K22" s="54">
        <v>221.04096939999999</v>
      </c>
      <c r="L22" s="54">
        <v>244.3093111</v>
      </c>
      <c r="M22" s="54">
        <v>-23.26834173</v>
      </c>
      <c r="N22" s="50"/>
      <c r="O22" s="50"/>
      <c r="P22" s="49" t="s">
        <v>169</v>
      </c>
      <c r="Q22" s="49">
        <v>23.485194329999999</v>
      </c>
      <c r="R22" s="49">
        <v>25.973289640000001</v>
      </c>
      <c r="S22" s="54">
        <v>-2.4880953159999999</v>
      </c>
      <c r="T22" s="50"/>
      <c r="U22" s="50"/>
      <c r="V22" s="50"/>
    </row>
    <row r="23" spans="1:22" x14ac:dyDescent="0.25">
      <c r="A23" s="50"/>
      <c r="B23" s="49" t="s">
        <v>170</v>
      </c>
      <c r="C23" s="49">
        <v>260.21910789999998</v>
      </c>
      <c r="D23" s="49">
        <v>280.45542549999999</v>
      </c>
      <c r="E23" s="52">
        <v>0.87619047620000001</v>
      </c>
      <c r="F23" s="59">
        <v>11.5</v>
      </c>
      <c r="G23" s="49"/>
      <c r="H23" s="50"/>
      <c r="I23" s="50"/>
      <c r="J23" s="49" t="s">
        <v>170</v>
      </c>
      <c r="K23" s="54">
        <v>228.00150410000001</v>
      </c>
      <c r="L23" s="54">
        <v>245.73237280000001</v>
      </c>
      <c r="M23" s="54">
        <v>-17.730868770000001</v>
      </c>
      <c r="N23" s="50"/>
      <c r="O23" s="50"/>
      <c r="P23" s="49" t="s">
        <v>170</v>
      </c>
      <c r="Q23" s="49">
        <v>23.220394370000001</v>
      </c>
      <c r="R23" s="49">
        <v>25.06835937</v>
      </c>
      <c r="S23" s="54">
        <v>-1.8479649979999999</v>
      </c>
      <c r="T23" s="50"/>
      <c r="U23" s="50"/>
      <c r="V23" s="50"/>
    </row>
    <row r="24" spans="1:22" x14ac:dyDescent="0.25">
      <c r="A24" s="50">
        <v>2015</v>
      </c>
      <c r="B24" s="49" t="s">
        <v>167</v>
      </c>
      <c r="C24" s="49">
        <v>234.50807800000001</v>
      </c>
      <c r="D24" s="49">
        <v>267.46084839999997</v>
      </c>
      <c r="E24" s="52">
        <v>0.88144499180000002</v>
      </c>
      <c r="F24" s="59">
        <v>12.1</v>
      </c>
      <c r="G24" s="49"/>
      <c r="H24" s="50"/>
      <c r="I24" s="50">
        <v>2015</v>
      </c>
      <c r="J24" s="49" t="s">
        <v>167</v>
      </c>
      <c r="K24" s="54">
        <v>206.70597090000001</v>
      </c>
      <c r="L24" s="54">
        <v>235.75202530000001</v>
      </c>
      <c r="M24" s="54">
        <v>-29.046054430000002</v>
      </c>
      <c r="N24" s="50"/>
      <c r="O24" s="50">
        <v>2015</v>
      </c>
      <c r="P24" s="49" t="s">
        <v>167</v>
      </c>
      <c r="Q24" s="49">
        <v>19.945565940000002</v>
      </c>
      <c r="R24" s="49">
        <v>22.794031610000001</v>
      </c>
      <c r="S24" s="54">
        <v>-2.848465665</v>
      </c>
      <c r="T24" s="50"/>
      <c r="U24" s="50"/>
      <c r="V24" s="50"/>
    </row>
    <row r="25" spans="1:22" x14ac:dyDescent="0.25">
      <c r="A25" s="50"/>
      <c r="B25" s="49" t="s">
        <v>168</v>
      </c>
      <c r="C25" s="49">
        <v>263.77059850000001</v>
      </c>
      <c r="D25" s="49">
        <v>254.79020890000001</v>
      </c>
      <c r="E25" s="52">
        <v>0.90180623969999996</v>
      </c>
      <c r="F25" s="59">
        <v>12.3</v>
      </c>
      <c r="G25" s="49"/>
      <c r="H25" s="50"/>
      <c r="I25" s="50"/>
      <c r="J25" s="49" t="s">
        <v>168</v>
      </c>
      <c r="K25" s="54">
        <v>237.86997160000001</v>
      </c>
      <c r="L25" s="54">
        <v>229.77140019999999</v>
      </c>
      <c r="M25" s="54">
        <v>8.0985714079999997</v>
      </c>
      <c r="N25" s="50"/>
      <c r="O25" s="50"/>
      <c r="P25" s="49" t="s">
        <v>168</v>
      </c>
      <c r="Q25" s="49">
        <v>21.809674990000001</v>
      </c>
      <c r="R25" s="49">
        <v>21.071329110000001</v>
      </c>
      <c r="S25" s="54">
        <v>0.73834588369999998</v>
      </c>
      <c r="T25" s="50"/>
      <c r="U25" s="50"/>
      <c r="V25" s="50"/>
    </row>
    <row r="26" spans="1:22" x14ac:dyDescent="0.25">
      <c r="A26" s="50"/>
      <c r="B26" s="49" t="s">
        <v>169</v>
      </c>
      <c r="C26" s="49">
        <v>272.79117989999997</v>
      </c>
      <c r="D26" s="49">
        <v>284.92582220000003</v>
      </c>
      <c r="E26" s="52">
        <v>0.9139573071</v>
      </c>
      <c r="F26" s="59">
        <v>13.6</v>
      </c>
      <c r="G26" s="49"/>
      <c r="H26" s="50"/>
      <c r="I26" s="50"/>
      <c r="J26" s="49" t="s">
        <v>169</v>
      </c>
      <c r="K26" s="54">
        <v>249.31949220000001</v>
      </c>
      <c r="L26" s="54">
        <v>260.41003719999998</v>
      </c>
      <c r="M26" s="54">
        <v>-11.09054504</v>
      </c>
      <c r="N26" s="50"/>
      <c r="O26" s="50"/>
      <c r="P26" s="49" t="s">
        <v>169</v>
      </c>
      <c r="Q26" s="49">
        <v>21.025235859999999</v>
      </c>
      <c r="R26" s="49">
        <v>21.96454417</v>
      </c>
      <c r="S26" s="54">
        <v>-0.93930831049999997</v>
      </c>
      <c r="T26" s="50"/>
      <c r="U26" s="50"/>
      <c r="V26" s="50"/>
    </row>
    <row r="27" spans="1:22" x14ac:dyDescent="0.25">
      <c r="A27" s="50"/>
      <c r="B27" s="49" t="s">
        <v>170</v>
      </c>
      <c r="C27" s="49">
        <v>267.44319580000001</v>
      </c>
      <c r="D27" s="49">
        <v>280.80228929999998</v>
      </c>
      <c r="E27" s="52">
        <v>0.91822660099999998</v>
      </c>
      <c r="F27" s="60">
        <v>15.1</v>
      </c>
      <c r="G27" s="49"/>
      <c r="H27" s="50"/>
      <c r="I27" s="50"/>
      <c r="J27" s="49" t="s">
        <v>170</v>
      </c>
      <c r="K27" s="54">
        <v>245.57345670000001</v>
      </c>
      <c r="L27" s="54">
        <v>257.84013160000001</v>
      </c>
      <c r="M27" s="54">
        <v>-12.26667496</v>
      </c>
      <c r="N27" s="50"/>
      <c r="O27" s="50"/>
      <c r="P27" s="49" t="s">
        <v>170</v>
      </c>
      <c r="Q27" s="49">
        <v>18.807062389999999</v>
      </c>
      <c r="R27" s="49">
        <v>19.85701469</v>
      </c>
      <c r="S27" s="54">
        <v>-1.0499522960000001</v>
      </c>
      <c r="T27" s="50"/>
      <c r="U27" s="50"/>
      <c r="V27" s="50"/>
    </row>
    <row r="28" spans="1:22" x14ac:dyDescent="0.25">
      <c r="A28" s="50">
        <v>2016</v>
      </c>
      <c r="B28" s="49" t="s">
        <v>167</v>
      </c>
      <c r="C28" s="49">
        <v>257.10685599999999</v>
      </c>
      <c r="D28" s="49">
        <v>274.30318879999999</v>
      </c>
      <c r="E28" s="52">
        <v>0.93924466340000001</v>
      </c>
      <c r="F28" s="59">
        <v>15.4</v>
      </c>
      <c r="G28" s="49"/>
      <c r="H28" s="50"/>
      <c r="I28" s="50">
        <v>2016</v>
      </c>
      <c r="J28" s="49" t="s">
        <v>167</v>
      </c>
      <c r="K28" s="54">
        <v>241.48624240000001</v>
      </c>
      <c r="L28" s="54">
        <v>257.63780630000002</v>
      </c>
      <c r="M28" s="54">
        <v>-16.15156386</v>
      </c>
      <c r="N28" s="50"/>
      <c r="O28" s="50">
        <v>2016</v>
      </c>
      <c r="P28" s="49" t="s">
        <v>167</v>
      </c>
      <c r="Q28" s="49">
        <v>16.288285139999999</v>
      </c>
      <c r="R28" s="49">
        <v>17.333034640000001</v>
      </c>
      <c r="S28" s="54">
        <v>-1.0447494980000001</v>
      </c>
      <c r="T28" s="50"/>
      <c r="U28" s="50"/>
      <c r="V28" s="50"/>
    </row>
    <row r="29" spans="1:22" x14ac:dyDescent="0.25">
      <c r="A29" s="50"/>
      <c r="B29" s="49" t="s">
        <v>168</v>
      </c>
      <c r="C29" s="49">
        <v>301.53124339999999</v>
      </c>
      <c r="D29" s="49">
        <v>270.8182079</v>
      </c>
      <c r="E29" s="52">
        <v>0.96059113299999999</v>
      </c>
      <c r="F29" s="59">
        <v>15.1</v>
      </c>
      <c r="G29" s="49"/>
      <c r="H29" s="50"/>
      <c r="I29" s="50"/>
      <c r="J29" s="49" t="s">
        <v>168</v>
      </c>
      <c r="K29" s="54">
        <v>289.64823869999998</v>
      </c>
      <c r="L29" s="54">
        <v>260.14556920000001</v>
      </c>
      <c r="M29" s="54">
        <v>29.502669560000001</v>
      </c>
      <c r="N29" s="50"/>
      <c r="O29" s="50"/>
      <c r="P29" s="49" t="s">
        <v>168</v>
      </c>
      <c r="Q29" s="49">
        <v>20.065318139999999</v>
      </c>
      <c r="R29" s="49">
        <v>18.049851180000001</v>
      </c>
      <c r="S29" s="54">
        <v>2.0154669620000001</v>
      </c>
      <c r="T29" s="50"/>
      <c r="U29" s="50"/>
      <c r="V29" s="50"/>
    </row>
    <row r="30" spans="1:22" x14ac:dyDescent="0.25">
      <c r="A30" s="50"/>
      <c r="B30" s="49" t="s">
        <v>169</v>
      </c>
      <c r="C30" s="49">
        <v>284.54925209999999</v>
      </c>
      <c r="D30" s="49">
        <v>281.44126199999999</v>
      </c>
      <c r="E30" s="52">
        <v>0.97241379309999998</v>
      </c>
      <c r="F30" s="61">
        <v>14</v>
      </c>
      <c r="G30" s="49"/>
      <c r="H30" s="50"/>
      <c r="I30" s="50"/>
      <c r="J30" s="49" t="s">
        <v>169</v>
      </c>
      <c r="K30" s="54">
        <v>276.69961760000001</v>
      </c>
      <c r="L30" s="54">
        <v>273.67736509999997</v>
      </c>
      <c r="M30" s="54">
        <v>3.0222524819999999</v>
      </c>
      <c r="N30" s="50"/>
      <c r="O30" s="50"/>
      <c r="P30" s="49" t="s">
        <v>169</v>
      </c>
      <c r="Q30" s="49">
        <v>20.22996332</v>
      </c>
      <c r="R30" s="49">
        <v>20.032077229999999</v>
      </c>
      <c r="S30" s="54">
        <v>0.19788608669999999</v>
      </c>
      <c r="T30" s="50"/>
      <c r="U30" s="50"/>
      <c r="V30" s="50"/>
    </row>
    <row r="31" spans="1:22" x14ac:dyDescent="0.25">
      <c r="A31" s="50"/>
      <c r="B31" s="49" t="s">
        <v>170</v>
      </c>
      <c r="C31" s="49">
        <v>281.05584190000002</v>
      </c>
      <c r="D31" s="49">
        <v>274.24900980000001</v>
      </c>
      <c r="E31" s="52">
        <v>0.98160919540000002</v>
      </c>
      <c r="F31" s="60">
        <v>13.9</v>
      </c>
      <c r="G31" s="49"/>
      <c r="H31" s="50"/>
      <c r="I31" s="50"/>
      <c r="J31" s="49" t="s">
        <v>170</v>
      </c>
      <c r="K31" s="54">
        <v>275.88699889999998</v>
      </c>
      <c r="L31" s="54">
        <v>269.20534989999999</v>
      </c>
      <c r="M31" s="54">
        <v>6.6816489900000002</v>
      </c>
      <c r="N31" s="50"/>
      <c r="O31" s="50"/>
      <c r="P31" s="49" t="s">
        <v>170</v>
      </c>
      <c r="Q31" s="49">
        <v>20.22412765</v>
      </c>
      <c r="R31" s="49">
        <v>19.729308079999999</v>
      </c>
      <c r="S31" s="54">
        <v>0.49481956129999999</v>
      </c>
      <c r="T31" s="50"/>
      <c r="U31" s="50"/>
      <c r="V31" s="50"/>
    </row>
    <row r="32" spans="1:22" x14ac:dyDescent="0.25">
      <c r="A32" s="56">
        <v>2017</v>
      </c>
      <c r="B32" s="56" t="s">
        <v>167</v>
      </c>
      <c r="C32" s="56">
        <v>268.72075160000003</v>
      </c>
      <c r="D32" s="56">
        <v>263.71253580000001</v>
      </c>
      <c r="E32" s="56">
        <v>1</v>
      </c>
      <c r="F32" s="57">
        <v>13.232200000000001</v>
      </c>
      <c r="G32" s="56"/>
      <c r="H32" s="56"/>
      <c r="I32" s="56">
        <v>2017</v>
      </c>
      <c r="J32" s="56" t="s">
        <v>167</v>
      </c>
      <c r="K32" s="56">
        <v>268.72075160000003</v>
      </c>
      <c r="L32" s="56">
        <v>263.71253580000001</v>
      </c>
      <c r="M32" s="56">
        <v>5.0082157919999997</v>
      </c>
      <c r="N32" s="56"/>
      <c r="O32" s="56">
        <v>2017</v>
      </c>
      <c r="P32" s="56" t="s">
        <v>167</v>
      </c>
      <c r="Q32" s="56">
        <v>20.352469599999999</v>
      </c>
      <c r="R32" s="56">
        <v>19.932671450000001</v>
      </c>
      <c r="S32" s="56">
        <v>0.41979814599999998</v>
      </c>
      <c r="T32" s="50"/>
      <c r="U32" s="50"/>
      <c r="V32" s="50"/>
    </row>
    <row r="33" spans="1:22" x14ac:dyDescent="0.25">
      <c r="A33" s="58"/>
      <c r="B33" s="50"/>
      <c r="C33" s="50"/>
      <c r="D33" s="50"/>
      <c r="E33" s="50"/>
      <c r="F33" s="50"/>
      <c r="G33" s="50"/>
      <c r="H33" s="50"/>
      <c r="I33" s="58"/>
      <c r="J33" s="50"/>
      <c r="K33" s="50"/>
      <c r="L33" s="50"/>
      <c r="M33" s="50"/>
      <c r="N33" s="50"/>
      <c r="O33" s="58"/>
      <c r="P33" s="50"/>
      <c r="Q33" s="50"/>
      <c r="R33" s="50"/>
      <c r="S33" s="50"/>
      <c r="T33" s="50"/>
      <c r="U33" s="50"/>
      <c r="V33" s="50"/>
    </row>
    <row r="34" spans="1:22" x14ac:dyDescent="0.25">
      <c r="A34" s="58" t="s">
        <v>273</v>
      </c>
      <c r="B34" s="50"/>
      <c r="C34" s="50"/>
      <c r="D34" s="50"/>
      <c r="E34" s="50"/>
      <c r="F34" s="50"/>
      <c r="G34" s="50"/>
      <c r="H34" s="50"/>
      <c r="I34" s="58"/>
      <c r="J34" s="50"/>
      <c r="K34" s="50"/>
      <c r="L34" s="50"/>
      <c r="M34" s="50"/>
      <c r="N34" s="50"/>
      <c r="O34" s="58"/>
      <c r="P34" s="50"/>
      <c r="Q34" s="50"/>
      <c r="R34" s="50"/>
      <c r="S34" s="50"/>
      <c r="T34" s="50"/>
      <c r="U34" s="50"/>
      <c r="V34" s="50"/>
    </row>
    <row r="35" spans="1:22" x14ac:dyDescent="0.25">
      <c r="A35" s="58"/>
      <c r="B35" s="50"/>
      <c r="C35" s="50"/>
      <c r="D35" s="50"/>
      <c r="E35" s="50"/>
      <c r="F35" s="50"/>
      <c r="G35" s="50"/>
      <c r="H35" s="50"/>
      <c r="I35" s="58"/>
      <c r="J35" s="50"/>
      <c r="K35" s="50"/>
      <c r="L35" s="50"/>
      <c r="M35" s="50"/>
      <c r="N35" s="50"/>
      <c r="O35" s="58"/>
      <c r="P35" s="50"/>
      <c r="Q35" s="50"/>
      <c r="R35" s="50"/>
      <c r="S35" s="50"/>
      <c r="T35" s="50"/>
      <c r="U35" s="50"/>
      <c r="V35" s="50"/>
    </row>
    <row r="36" spans="1:22" x14ac:dyDescent="0.25">
      <c r="A36" s="58"/>
      <c r="B36" s="50"/>
      <c r="C36" s="50"/>
      <c r="D36" s="50"/>
      <c r="E36" s="50"/>
      <c r="F36" s="50"/>
      <c r="G36" s="50"/>
      <c r="H36" s="50"/>
      <c r="I36" s="58"/>
      <c r="J36" s="50"/>
      <c r="K36" s="50"/>
      <c r="L36" s="50"/>
      <c r="M36" s="50"/>
      <c r="N36" s="50"/>
      <c r="O36" s="58"/>
      <c r="P36" s="50"/>
      <c r="Q36" s="50"/>
      <c r="R36" s="50"/>
      <c r="S36" s="50"/>
      <c r="T36" s="50"/>
      <c r="U36" s="50"/>
      <c r="V36" s="50"/>
    </row>
    <row r="37" spans="1:22" x14ac:dyDescent="0.25">
      <c r="A37" s="58"/>
      <c r="B37" s="50"/>
      <c r="C37" s="50"/>
      <c r="D37" s="50"/>
      <c r="E37" s="50"/>
      <c r="F37" s="50"/>
      <c r="G37" s="50"/>
      <c r="H37" s="50"/>
      <c r="I37" s="58"/>
      <c r="J37" s="50"/>
      <c r="K37" s="50"/>
      <c r="L37" s="50"/>
      <c r="M37" s="50"/>
      <c r="N37" s="50"/>
      <c r="O37" s="58"/>
      <c r="P37" s="50"/>
      <c r="Q37" s="50"/>
      <c r="R37" s="50"/>
      <c r="S37" s="50"/>
      <c r="T37" s="50"/>
      <c r="U37" s="50"/>
      <c r="V37" s="50"/>
    </row>
    <row r="38" spans="1:22" x14ac:dyDescent="0.25">
      <c r="A38" s="58"/>
      <c r="B38" s="50"/>
      <c r="C38" s="50"/>
      <c r="D38" s="50"/>
      <c r="E38" s="50"/>
      <c r="F38" s="50"/>
      <c r="G38" s="50"/>
      <c r="H38" s="50"/>
      <c r="I38" s="58"/>
      <c r="J38" s="50"/>
      <c r="K38" s="50"/>
      <c r="L38" s="50"/>
      <c r="M38" s="50"/>
      <c r="N38" s="50"/>
      <c r="O38" s="58"/>
      <c r="P38" s="50"/>
      <c r="Q38" s="50"/>
      <c r="R38" s="50"/>
      <c r="S38" s="50"/>
      <c r="T38" s="50"/>
      <c r="U38" s="50"/>
      <c r="V38" s="50"/>
    </row>
    <row r="39" spans="1:22" x14ac:dyDescent="0.25">
      <c r="A39" s="58"/>
      <c r="B39" s="50"/>
      <c r="C39" s="50"/>
      <c r="D39" s="50"/>
      <c r="E39" s="50"/>
      <c r="F39" s="50"/>
      <c r="G39" s="50"/>
      <c r="H39" s="50"/>
      <c r="I39" s="58"/>
      <c r="J39" s="50"/>
      <c r="K39" s="50"/>
      <c r="L39" s="50"/>
      <c r="M39" s="50"/>
      <c r="N39" s="50"/>
      <c r="O39" s="58"/>
      <c r="P39" s="50"/>
      <c r="Q39" s="50"/>
      <c r="R39" s="50"/>
      <c r="S39" s="50"/>
      <c r="T39" s="50"/>
      <c r="U39" s="50"/>
      <c r="V39" s="5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46" zoomScaleNormal="46" workbookViewId="0">
      <selection activeCell="G37" sqref="G37"/>
    </sheetView>
  </sheetViews>
  <sheetFormatPr defaultRowHeight="15" x14ac:dyDescent="0.25"/>
  <cols>
    <col min="1" max="1" width="9.140625" style="70"/>
    <col min="2" max="2" width="11" style="70" customWidth="1"/>
    <col min="3" max="16384" width="9.140625" style="70"/>
  </cols>
  <sheetData>
    <row r="1" spans="1:11" ht="26.25" x14ac:dyDescent="0.4">
      <c r="A1" s="71" t="s">
        <v>488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x14ac:dyDescent="0.25">
      <c r="A2" s="73" t="s">
        <v>23</v>
      </c>
      <c r="B2" s="73"/>
      <c r="C2" s="74">
        <v>2010</v>
      </c>
      <c r="D2" s="74">
        <v>2011</v>
      </c>
      <c r="E2" s="74">
        <v>2012</v>
      </c>
      <c r="F2" s="74">
        <v>2013</v>
      </c>
      <c r="G2" s="74">
        <v>2014</v>
      </c>
      <c r="H2" s="74">
        <v>2015</v>
      </c>
      <c r="I2" s="74">
        <v>2016</v>
      </c>
      <c r="J2" s="74">
        <v>2017</v>
      </c>
    </row>
    <row r="3" spans="1:11" ht="17.25" x14ac:dyDescent="0.3">
      <c r="A3" s="72" t="s">
        <v>171</v>
      </c>
      <c r="B3" s="72" t="s">
        <v>4</v>
      </c>
      <c r="C3" s="75">
        <v>4.1458923250000002</v>
      </c>
      <c r="D3" s="75">
        <v>4.7665550080000001</v>
      </c>
      <c r="E3" s="75">
        <v>5.4936662399999996</v>
      </c>
      <c r="F3" s="75">
        <v>7.2548144830000005</v>
      </c>
      <c r="G3" s="75">
        <v>11.260123219999999</v>
      </c>
      <c r="H3" s="75">
        <v>12.089546930000001</v>
      </c>
      <c r="I3" s="75">
        <v>16.310922819999998</v>
      </c>
      <c r="J3" s="75">
        <v>17.7591</v>
      </c>
      <c r="K3" s="75"/>
    </row>
    <row r="4" spans="1:11" ht="17.25" x14ac:dyDescent="0.3">
      <c r="A4" s="72"/>
      <c r="B4" s="72" t="s">
        <v>5</v>
      </c>
      <c r="C4" s="75">
        <v>39.975405520000002</v>
      </c>
      <c r="D4" s="75">
        <v>54.168442200000001</v>
      </c>
      <c r="E4" s="75">
        <v>65.414590840000002</v>
      </c>
      <c r="F4" s="75">
        <v>70.492199900000003</v>
      </c>
      <c r="G4" s="75">
        <v>86.650548970000003</v>
      </c>
      <c r="H4" s="75">
        <v>80.106690440000008</v>
      </c>
      <c r="I4" s="75">
        <v>90.634010509999996</v>
      </c>
      <c r="J4" s="75">
        <v>112.6066</v>
      </c>
      <c r="K4" s="75"/>
    </row>
    <row r="5" spans="1:11" ht="17.25" x14ac:dyDescent="0.3">
      <c r="A5" s="72"/>
      <c r="B5" s="72" t="s">
        <v>6</v>
      </c>
      <c r="C5" s="75">
        <v>43.969190150000003</v>
      </c>
      <c r="D5" s="75">
        <v>52.857710670000003</v>
      </c>
      <c r="E5" s="75">
        <v>58.629709560000002</v>
      </c>
      <c r="F5" s="75">
        <v>65.224615069999999</v>
      </c>
      <c r="G5" s="75">
        <v>105.15764969999999</v>
      </c>
      <c r="H5" s="75">
        <v>114.5098411</v>
      </c>
      <c r="I5" s="75">
        <v>135.37981409999998</v>
      </c>
      <c r="J5" s="75">
        <v>138.35489999999999</v>
      </c>
      <c r="K5" s="75"/>
    </row>
    <row r="6" spans="1:11" ht="17.25" x14ac:dyDescent="0.3">
      <c r="A6" s="73" t="s">
        <v>172</v>
      </c>
      <c r="B6" s="73"/>
      <c r="C6" s="74">
        <v>2010</v>
      </c>
      <c r="D6" s="74">
        <v>2011</v>
      </c>
      <c r="E6" s="74">
        <v>2012</v>
      </c>
      <c r="F6" s="74">
        <v>2013</v>
      </c>
      <c r="G6" s="74">
        <v>2014</v>
      </c>
      <c r="H6" s="74">
        <v>2015</v>
      </c>
      <c r="I6" s="74">
        <v>2016</v>
      </c>
      <c r="J6" s="74">
        <v>2017</v>
      </c>
      <c r="K6" s="75"/>
    </row>
    <row r="7" spans="1:11" ht="17.25" x14ac:dyDescent="0.3">
      <c r="A7" s="72"/>
      <c r="B7" s="72" t="s">
        <v>4</v>
      </c>
      <c r="C7" s="75">
        <v>0.80479159460000005</v>
      </c>
      <c r="D7" s="75">
        <v>0.95744189239999999</v>
      </c>
      <c r="E7" s="75">
        <v>0.93869316560000005</v>
      </c>
      <c r="F7" s="75">
        <v>1.0135745040000002</v>
      </c>
      <c r="G7" s="75">
        <v>1.2250780360000002</v>
      </c>
      <c r="H7" s="75">
        <v>1.1670442330000002</v>
      </c>
      <c r="I7" s="75">
        <v>1.099758276</v>
      </c>
      <c r="J7" s="75">
        <v>1.344445589</v>
      </c>
      <c r="K7" s="75"/>
    </row>
    <row r="8" spans="1:11" ht="17.25" x14ac:dyDescent="0.3">
      <c r="A8" s="72"/>
      <c r="B8" s="72" t="s">
        <v>5</v>
      </c>
      <c r="C8" s="75">
        <v>7.7730570799999992</v>
      </c>
      <c r="D8" s="75">
        <v>10.88834625</v>
      </c>
      <c r="E8" s="75">
        <v>11.181143050000001</v>
      </c>
      <c r="F8" s="75">
        <v>9.8572189579999989</v>
      </c>
      <c r="G8" s="75">
        <v>9.4208474339999988</v>
      </c>
      <c r="H8" s="75">
        <v>7.7323819380000005</v>
      </c>
      <c r="I8" s="75">
        <v>6.1107384069999995</v>
      </c>
      <c r="J8" s="75">
        <v>8.5177015360000006</v>
      </c>
      <c r="K8" s="75"/>
    </row>
    <row r="9" spans="1:11" ht="17.25" x14ac:dyDescent="0.3">
      <c r="A9" s="72"/>
      <c r="B9" s="72" t="s">
        <v>6</v>
      </c>
      <c r="C9" s="75">
        <v>8.5452818530000005</v>
      </c>
      <c r="D9" s="75">
        <v>10.6222715</v>
      </c>
      <c r="E9" s="75">
        <v>10.03799592</v>
      </c>
      <c r="F9" s="75">
        <v>9.112119388</v>
      </c>
      <c r="G9" s="75">
        <v>11.439655070000001</v>
      </c>
      <c r="H9" s="75">
        <v>11.04615006</v>
      </c>
      <c r="I9" s="75">
        <v>9.1358345389999993</v>
      </c>
      <c r="J9" s="75">
        <v>10.49031111</v>
      </c>
      <c r="K9" s="75"/>
    </row>
    <row r="10" spans="1:11" ht="17.25" x14ac:dyDescent="0.3">
      <c r="A10" s="72"/>
      <c r="B10" s="72"/>
      <c r="C10" s="75"/>
      <c r="D10" s="75"/>
      <c r="E10" s="75"/>
      <c r="F10" s="75"/>
      <c r="G10" s="75"/>
      <c r="H10" s="75"/>
      <c r="I10" s="75"/>
      <c r="J10" s="75"/>
      <c r="K10" s="75"/>
    </row>
    <row r="11" spans="1:11" ht="17.25" x14ac:dyDescent="0.3">
      <c r="A11" s="73" t="s">
        <v>163</v>
      </c>
      <c r="B11" s="73"/>
      <c r="C11" s="74">
        <v>2010</v>
      </c>
      <c r="D11" s="74">
        <v>2011</v>
      </c>
      <c r="E11" s="74">
        <v>2012</v>
      </c>
      <c r="F11" s="74">
        <v>2013</v>
      </c>
      <c r="G11" s="74">
        <v>2014</v>
      </c>
      <c r="H11" s="74">
        <v>2015</v>
      </c>
      <c r="I11" s="74">
        <v>2016</v>
      </c>
      <c r="J11" s="74">
        <v>2017</v>
      </c>
      <c r="K11" s="75"/>
    </row>
    <row r="12" spans="1:11" ht="17.25" x14ac:dyDescent="0.3">
      <c r="A12" s="72" t="s">
        <v>171</v>
      </c>
      <c r="B12" s="72" t="s">
        <v>4</v>
      </c>
      <c r="C12" s="75">
        <v>2.4459434379999996</v>
      </c>
      <c r="D12" s="75">
        <v>3.1298292280000002</v>
      </c>
      <c r="E12" s="75">
        <v>4.495243383</v>
      </c>
      <c r="F12" s="75">
        <v>4.8232527090000001</v>
      </c>
      <c r="G12" s="75">
        <v>6.461487816</v>
      </c>
      <c r="H12" s="75">
        <v>7.9698493269999995</v>
      </c>
      <c r="I12" s="75">
        <v>11.89468834</v>
      </c>
      <c r="J12" s="75">
        <v>11.167299999999999</v>
      </c>
      <c r="K12" s="75"/>
    </row>
    <row r="13" spans="1:11" ht="17.25" x14ac:dyDescent="0.3">
      <c r="A13" s="72"/>
      <c r="B13" s="72" t="s">
        <v>173</v>
      </c>
      <c r="C13" s="75">
        <v>20.188424869999999</v>
      </c>
      <c r="D13" s="75">
        <v>25.037425119999998</v>
      </c>
      <c r="E13" s="75">
        <v>37.995033169999999</v>
      </c>
      <c r="F13" s="75">
        <v>43.98049005</v>
      </c>
      <c r="G13" s="75">
        <v>61.02176</v>
      </c>
      <c r="H13" s="75">
        <v>45.305126700000002</v>
      </c>
      <c r="I13" s="75">
        <v>34.232086699999996</v>
      </c>
      <c r="J13" s="75">
        <v>45.732599999999998</v>
      </c>
      <c r="K13" s="75"/>
    </row>
    <row r="14" spans="1:11" ht="17.25" x14ac:dyDescent="0.3">
      <c r="A14" s="72"/>
      <c r="B14" s="72" t="s">
        <v>6</v>
      </c>
      <c r="C14" s="75">
        <v>71.255950949999999</v>
      </c>
      <c r="D14" s="75">
        <v>86.686955499999996</v>
      </c>
      <c r="E14" s="75">
        <v>107.05178359999999</v>
      </c>
      <c r="F14" s="75">
        <v>128.17363610000001</v>
      </c>
      <c r="G14" s="75">
        <v>159.41277789999998</v>
      </c>
      <c r="H14" s="75">
        <v>182.47683029999999</v>
      </c>
      <c r="I14" s="75">
        <v>211.52193690000001</v>
      </c>
      <c r="J14" s="75">
        <v>206.81289999999998</v>
      </c>
      <c r="K14" s="75"/>
    </row>
    <row r="15" spans="1:11" ht="17.25" x14ac:dyDescent="0.3">
      <c r="A15" s="73" t="s">
        <v>172</v>
      </c>
      <c r="B15" s="73"/>
      <c r="C15" s="74">
        <v>2010</v>
      </c>
      <c r="D15" s="74">
        <v>2011</v>
      </c>
      <c r="E15" s="74">
        <v>2012</v>
      </c>
      <c r="F15" s="74">
        <v>2013</v>
      </c>
      <c r="G15" s="74">
        <v>2014</v>
      </c>
      <c r="H15" s="74">
        <v>2015</v>
      </c>
      <c r="I15" s="74">
        <v>2016</v>
      </c>
      <c r="J15" s="74">
        <v>2017</v>
      </c>
      <c r="K15" s="75">
        <v>10</v>
      </c>
    </row>
    <row r="16" spans="1:11" ht="17.25" x14ac:dyDescent="0.3">
      <c r="A16" s="72"/>
      <c r="B16" s="72" t="s">
        <v>4</v>
      </c>
      <c r="C16" s="75">
        <v>0.47553398929999996</v>
      </c>
      <c r="D16" s="75">
        <v>0.62894148579999998</v>
      </c>
      <c r="E16" s="75">
        <v>0.76787097600000009</v>
      </c>
      <c r="F16" s="75">
        <v>0.67410791129999992</v>
      </c>
      <c r="G16" s="75">
        <v>0.70377853170000004</v>
      </c>
      <c r="H16" s="75">
        <v>0.77103840430000004</v>
      </c>
      <c r="I16" s="75">
        <v>0.80284696389999999</v>
      </c>
      <c r="J16" s="75">
        <v>0.84381580889999996</v>
      </c>
      <c r="K16" s="75">
        <v>10</v>
      </c>
    </row>
    <row r="17" spans="1:11" ht="17.25" x14ac:dyDescent="0.3">
      <c r="A17" s="72"/>
      <c r="B17" s="72" t="s">
        <v>173</v>
      </c>
      <c r="C17" s="75">
        <v>3.9160434489999996</v>
      </c>
      <c r="D17" s="75">
        <v>5.0175871779999994</v>
      </c>
      <c r="E17" s="75">
        <v>6.5079971560000001</v>
      </c>
      <c r="F17" s="75">
        <v>6.160537079</v>
      </c>
      <c r="G17" s="75">
        <v>6.6442942890000003</v>
      </c>
      <c r="H17" s="75">
        <v>4.3830356359999998</v>
      </c>
      <c r="I17" s="75">
        <v>2.3055791009999997</v>
      </c>
      <c r="J17" s="75">
        <v>3.458200653</v>
      </c>
      <c r="K17" s="75">
        <v>10</v>
      </c>
    </row>
    <row r="18" spans="1:11" ht="17.25" x14ac:dyDescent="0.3">
      <c r="A18" s="72"/>
      <c r="B18" s="72" t="s">
        <v>6</v>
      </c>
      <c r="C18" s="75">
        <v>13.846584610000001</v>
      </c>
      <c r="D18" s="75">
        <v>17.443478349999999</v>
      </c>
      <c r="E18" s="75">
        <v>18.270020820000003</v>
      </c>
      <c r="F18" s="75">
        <v>17.940424500000002</v>
      </c>
      <c r="G18" s="75">
        <v>17.341503769999999</v>
      </c>
      <c r="H18" s="75">
        <v>17.639936339999998</v>
      </c>
      <c r="I18" s="75">
        <v>14.22536376</v>
      </c>
      <c r="J18" s="75">
        <v>15.63067504</v>
      </c>
      <c r="K18" s="75">
        <v>10</v>
      </c>
    </row>
    <row r="19" spans="1:11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pans="1:11" x14ac:dyDescent="0.25">
      <c r="A20" s="76" t="s">
        <v>273</v>
      </c>
      <c r="B20" s="77"/>
      <c r="C20" s="77"/>
      <c r="D20" s="77"/>
      <c r="E20" s="77"/>
      <c r="F20" s="77"/>
      <c r="G20" s="77"/>
      <c r="H20" s="77"/>
      <c r="I20" s="76"/>
      <c r="J20" s="77"/>
    </row>
    <row r="21" spans="1:1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="46" zoomScaleNormal="46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I22" sqref="I22"/>
    </sheetView>
  </sheetViews>
  <sheetFormatPr defaultRowHeight="15" x14ac:dyDescent="0.25"/>
  <sheetData>
    <row r="1" spans="1:8" ht="26.25" x14ac:dyDescent="0.4">
      <c r="A1" s="1" t="s">
        <v>151</v>
      </c>
    </row>
    <row r="4" spans="1:8" x14ac:dyDescent="0.25">
      <c r="B4" t="s">
        <v>152</v>
      </c>
      <c r="C4" t="s">
        <v>153</v>
      </c>
      <c r="D4" t="s">
        <v>154</v>
      </c>
      <c r="E4" t="s">
        <v>153</v>
      </c>
      <c r="F4" t="s">
        <v>155</v>
      </c>
      <c r="G4" t="s">
        <v>156</v>
      </c>
      <c r="H4" t="s">
        <v>157</v>
      </c>
    </row>
    <row r="5" spans="1:8" x14ac:dyDescent="0.25">
      <c r="A5">
        <v>2010</v>
      </c>
      <c r="B5" s="4">
        <v>100</v>
      </c>
      <c r="C5" s="4">
        <v>100</v>
      </c>
      <c r="D5" s="4">
        <v>100</v>
      </c>
      <c r="E5" s="36">
        <v>0.13417955908596885</v>
      </c>
      <c r="F5" s="4">
        <v>95.14</v>
      </c>
      <c r="G5" s="4">
        <v>476.57202781247378</v>
      </c>
      <c r="H5" s="4">
        <v>745.27</v>
      </c>
    </row>
    <row r="6" spans="1:8" x14ac:dyDescent="0.25">
      <c r="B6" s="4">
        <v>90.256335171197804</v>
      </c>
      <c r="C6" s="4">
        <v>97.278494230668827</v>
      </c>
      <c r="D6" s="4">
        <v>98.749211688038685</v>
      </c>
      <c r="E6" s="36">
        <v>0.13052785464418107</v>
      </c>
      <c r="F6" s="4">
        <v>93.95</v>
      </c>
      <c r="G6" s="4">
        <v>430.1364467546004</v>
      </c>
      <c r="H6" s="4">
        <v>766.12</v>
      </c>
    </row>
    <row r="7" spans="1:8" x14ac:dyDescent="0.25">
      <c r="B7" s="4">
        <v>106.98163862563629</v>
      </c>
      <c r="C7" s="4">
        <v>100.36225053192919</v>
      </c>
      <c r="D7" s="4">
        <v>105.09775068320369</v>
      </c>
      <c r="E7" s="36">
        <v>0.13466562525249803</v>
      </c>
      <c r="F7" s="4">
        <v>99.99</v>
      </c>
      <c r="G7" s="4">
        <v>509.84456458520765</v>
      </c>
      <c r="H7" s="4">
        <v>742.58</v>
      </c>
    </row>
    <row r="8" spans="1:8" x14ac:dyDescent="0.25">
      <c r="B8" s="4">
        <v>128.44350611090925</v>
      </c>
      <c r="C8" s="4">
        <v>101.48841136258409</v>
      </c>
      <c r="D8" s="4">
        <v>105.21336977086398</v>
      </c>
      <c r="E8" s="36">
        <v>0.13617670288966963</v>
      </c>
      <c r="F8" s="4">
        <v>100.1</v>
      </c>
      <c r="G8" s="4">
        <v>612.12582166619882</v>
      </c>
      <c r="H8" s="4">
        <v>734.34</v>
      </c>
    </row>
    <row r="9" spans="1:8" x14ac:dyDescent="0.25">
      <c r="B9" s="4">
        <v>114.7643225368997</v>
      </c>
      <c r="C9" s="4">
        <v>97.63532987475763</v>
      </c>
      <c r="D9" s="4">
        <v>104.72987176792097</v>
      </c>
      <c r="E9" s="36">
        <v>0.13100665513808102</v>
      </c>
      <c r="F9" s="4">
        <v>99.64</v>
      </c>
      <c r="G9" s="4">
        <v>546.93465911935073</v>
      </c>
      <c r="H9" s="4">
        <v>763.32</v>
      </c>
    </row>
    <row r="10" spans="1:8" x14ac:dyDescent="0.25">
      <c r="B10" s="4">
        <v>114.63488507271077</v>
      </c>
      <c r="C10" s="4">
        <v>97.455311024806122</v>
      </c>
      <c r="D10" s="4">
        <v>104.15177632961952</v>
      </c>
      <c r="E10" s="36">
        <v>0.13076510663894444</v>
      </c>
      <c r="F10" s="4">
        <v>99.09</v>
      </c>
      <c r="G10" s="4">
        <v>546.31779637151658</v>
      </c>
      <c r="H10" s="4">
        <v>764.73</v>
      </c>
    </row>
    <row r="11" spans="1:8" x14ac:dyDescent="0.25">
      <c r="B11" s="4">
        <v>109.60954242428971</v>
      </c>
      <c r="C11" s="4">
        <v>98.753113902581234</v>
      </c>
      <c r="D11" s="4">
        <v>105.3079672062224</v>
      </c>
      <c r="E11" s="36">
        <v>0.13250649281814811</v>
      </c>
      <c r="F11" s="4">
        <v>100.19</v>
      </c>
      <c r="G11" s="4">
        <v>522.36841900741115</v>
      </c>
      <c r="H11" s="4">
        <v>754.68</v>
      </c>
    </row>
    <row r="12" spans="1:8" x14ac:dyDescent="0.25">
      <c r="B12" s="4">
        <v>89.983128303541193</v>
      </c>
      <c r="C12" s="4">
        <v>102.12955476683156</v>
      </c>
      <c r="D12" s="4">
        <v>105.91759512297668</v>
      </c>
      <c r="E12" s="36">
        <v>0.13703698628259767</v>
      </c>
      <c r="F12" s="4">
        <v>100.77</v>
      </c>
      <c r="G12" s="4">
        <v>428.83441924528631</v>
      </c>
      <c r="H12" s="4">
        <v>729.73</v>
      </c>
    </row>
    <row r="13" spans="1:8" x14ac:dyDescent="0.25">
      <c r="B13" s="4">
        <v>114.36852771933779</v>
      </c>
      <c r="C13" s="4">
        <v>104.39563518189077</v>
      </c>
      <c r="D13" s="4">
        <v>108.0302711793147</v>
      </c>
      <c r="E13" s="36">
        <v>0.1400776029920576</v>
      </c>
      <c r="F13" s="4">
        <v>102.78</v>
      </c>
      <c r="G13" s="4">
        <v>545.04841173131922</v>
      </c>
      <c r="H13" s="4">
        <v>713.89</v>
      </c>
    </row>
    <row r="14" spans="1:8" x14ac:dyDescent="0.25">
      <c r="B14" s="4">
        <v>114.51782350691198</v>
      </c>
      <c r="C14" s="4">
        <v>107.73378435028984</v>
      </c>
      <c r="D14" s="4">
        <v>106.18036577675005</v>
      </c>
      <c r="E14" s="36">
        <v>0.1445567168278474</v>
      </c>
      <c r="F14" s="4">
        <v>101.02</v>
      </c>
      <c r="G14" s="4">
        <v>545.7599136936002</v>
      </c>
      <c r="H14" s="4">
        <v>691.77</v>
      </c>
    </row>
    <row r="15" spans="1:8" x14ac:dyDescent="0.25">
      <c r="B15" s="4">
        <v>124.34305809805255</v>
      </c>
      <c r="C15" s="4">
        <v>106.89472174411931</v>
      </c>
      <c r="D15" s="4">
        <v>107.2629808702964</v>
      </c>
      <c r="E15" s="36">
        <v>0.14343086632243257</v>
      </c>
      <c r="F15" s="4">
        <v>102.05</v>
      </c>
      <c r="G15" s="4">
        <v>592.58423342193146</v>
      </c>
      <c r="H15" s="4">
        <v>697.2</v>
      </c>
    </row>
    <row r="16" spans="1:8" x14ac:dyDescent="0.25">
      <c r="B16" s="4">
        <v>145.07615838972006</v>
      </c>
      <c r="C16" s="4">
        <v>109.12671684188948</v>
      </c>
      <c r="D16" s="4">
        <v>113.44334664704647</v>
      </c>
      <c r="E16" s="36">
        <v>0.14642574750344101</v>
      </c>
      <c r="F16" s="4">
        <v>107.93</v>
      </c>
      <c r="G16" s="4">
        <v>691.39238991032516</v>
      </c>
      <c r="H16" s="4">
        <v>682.94</v>
      </c>
    </row>
    <row r="17" spans="1:8" x14ac:dyDescent="0.25">
      <c r="A17">
        <v>2011</v>
      </c>
      <c r="B17" s="4">
        <v>146.01716053506323</v>
      </c>
      <c r="C17" s="4">
        <v>107.97728227640862</v>
      </c>
      <c r="D17" s="4">
        <v>104.24637376497795</v>
      </c>
      <c r="E17" s="36">
        <v>0.14488344127149708</v>
      </c>
      <c r="F17" s="4">
        <v>99.18</v>
      </c>
      <c r="G17" s="4">
        <v>695.87694291614605</v>
      </c>
      <c r="H17" s="4">
        <v>690.21</v>
      </c>
    </row>
    <row r="18" spans="1:8" x14ac:dyDescent="0.25">
      <c r="B18" s="4">
        <v>146.30017962307483</v>
      </c>
      <c r="C18" s="4">
        <v>103.63783009553475</v>
      </c>
      <c r="D18" s="4">
        <v>106.19087660290099</v>
      </c>
      <c r="E18" s="36">
        <v>0.13906078346845405</v>
      </c>
      <c r="F18" s="4">
        <v>101.03</v>
      </c>
      <c r="G18" s="4">
        <v>697.22573272297927</v>
      </c>
      <c r="H18" s="4">
        <v>719.11</v>
      </c>
    </row>
    <row r="19" spans="1:8" x14ac:dyDescent="0.25">
      <c r="B19" s="4">
        <v>137.38911361845567</v>
      </c>
      <c r="C19" s="4">
        <v>107.87569116753033</v>
      </c>
      <c r="D19" s="4">
        <v>108.0618036577675</v>
      </c>
      <c r="E19" s="36">
        <v>0.14474712676953363</v>
      </c>
      <c r="F19" s="4">
        <v>102.81</v>
      </c>
      <c r="G19" s="4">
        <v>654.75808476505779</v>
      </c>
      <c r="H19" s="4">
        <v>690.86</v>
      </c>
    </row>
    <row r="20" spans="1:8" x14ac:dyDescent="0.25">
      <c r="B20" s="4">
        <v>153.55482401746946</v>
      </c>
      <c r="C20" s="4">
        <v>110.6990077832571</v>
      </c>
      <c r="D20" s="4">
        <v>108.0618036577675</v>
      </c>
      <c r="E20" s="36">
        <v>0.1485354405561167</v>
      </c>
      <c r="F20" s="4">
        <v>102.81</v>
      </c>
      <c r="G20" s="4">
        <v>731.79933862392977</v>
      </c>
      <c r="H20" s="4">
        <v>673.24</v>
      </c>
    </row>
    <row r="21" spans="1:8" x14ac:dyDescent="0.25">
      <c r="B21" s="4">
        <v>157.40096893683486</v>
      </c>
      <c r="C21" s="4">
        <v>108.62410727299228</v>
      </c>
      <c r="D21" s="4">
        <v>105.07672903090182</v>
      </c>
      <c r="E21" s="36">
        <v>0.14575134819997085</v>
      </c>
      <c r="F21" s="4">
        <v>99.97</v>
      </c>
      <c r="G21" s="4">
        <v>750.12898945875588</v>
      </c>
      <c r="H21" s="4">
        <v>686.1</v>
      </c>
    </row>
    <row r="22" spans="1:8" x14ac:dyDescent="0.25">
      <c r="B22" s="4">
        <v>153.37125012473834</v>
      </c>
      <c r="C22" s="4">
        <v>109.80036832412523</v>
      </c>
      <c r="D22" s="4">
        <v>106.59028799663652</v>
      </c>
      <c r="E22" s="36">
        <v>0.14732965009208104</v>
      </c>
      <c r="F22" s="4">
        <v>101.41</v>
      </c>
      <c r="G22" s="4">
        <v>730.9244768008067</v>
      </c>
      <c r="H22" s="4">
        <v>678.75</v>
      </c>
    </row>
    <row r="23" spans="1:8" x14ac:dyDescent="0.25">
      <c r="B23" s="4">
        <v>147.27442843741457</v>
      </c>
      <c r="C23" s="4">
        <v>109.70985264459527</v>
      </c>
      <c r="D23" s="4">
        <v>106.41160395207064</v>
      </c>
      <c r="E23" s="36">
        <v>0.14720819655238407</v>
      </c>
      <c r="F23" s="4">
        <v>101.24</v>
      </c>
      <c r="G23" s="4">
        <v>701.86873005341727</v>
      </c>
      <c r="H23" s="4">
        <v>679.31</v>
      </c>
    </row>
    <row r="24" spans="1:8" x14ac:dyDescent="0.25">
      <c r="B24" s="4">
        <v>140.12990349415304</v>
      </c>
      <c r="C24" s="4">
        <v>105.56531346497069</v>
      </c>
      <c r="D24" s="4">
        <v>102.50157662392263</v>
      </c>
      <c r="E24" s="36">
        <v>0.14164707215501857</v>
      </c>
      <c r="F24" s="4">
        <v>97.52</v>
      </c>
      <c r="G24" s="4">
        <v>667.81992265374765</v>
      </c>
      <c r="H24" s="4">
        <v>705.98</v>
      </c>
    </row>
    <row r="25" spans="1:8" x14ac:dyDescent="0.25">
      <c r="B25" s="4">
        <v>146.2248724960134</v>
      </c>
      <c r="C25" s="4">
        <v>99.086606216927706</v>
      </c>
      <c r="D25" s="4">
        <v>93.2100063064957</v>
      </c>
      <c r="E25" s="36">
        <v>0.13295397133512379</v>
      </c>
      <c r="F25" s="4">
        <v>88.68</v>
      </c>
      <c r="G25" s="4">
        <v>696.86684002045524</v>
      </c>
      <c r="H25" s="4">
        <v>752.14</v>
      </c>
    </row>
    <row r="26" spans="1:8" x14ac:dyDescent="0.25">
      <c r="B26" s="4">
        <v>136.07044616146547</v>
      </c>
      <c r="C26" s="4">
        <v>93.744654088050311</v>
      </c>
      <c r="D26" s="4">
        <v>93.809123397099015</v>
      </c>
      <c r="E26" s="36">
        <v>0.12578616352201258</v>
      </c>
      <c r="F26" s="4">
        <v>89.25</v>
      </c>
      <c r="G26" s="4">
        <v>648.4736845251764</v>
      </c>
      <c r="H26" s="4">
        <v>795</v>
      </c>
    </row>
    <row r="27" spans="1:8" x14ac:dyDescent="0.25">
      <c r="B27" s="4">
        <v>123.48743204034334</v>
      </c>
      <c r="C27" s="4">
        <v>91.384743663629777</v>
      </c>
      <c r="D27" s="4">
        <v>89.709901198234178</v>
      </c>
      <c r="E27" s="36">
        <v>0.12261964611970129</v>
      </c>
      <c r="F27" s="4">
        <v>85.35</v>
      </c>
      <c r="G27" s="4">
        <v>588.50655896821468</v>
      </c>
      <c r="H27" s="4">
        <v>815.53</v>
      </c>
    </row>
    <row r="28" spans="1:8" x14ac:dyDescent="0.25">
      <c r="B28" s="4">
        <v>122.38940865386503</v>
      </c>
      <c r="C28" s="4">
        <v>91.1701021469203</v>
      </c>
      <c r="D28" s="4">
        <v>93.598906874080299</v>
      </c>
      <c r="E28" s="36">
        <v>0.12233164107896508</v>
      </c>
      <c r="F28" s="4">
        <v>89.05</v>
      </c>
      <c r="G28" s="4">
        <v>583.2736866494198</v>
      </c>
      <c r="H28" s="4">
        <v>817.45</v>
      </c>
    </row>
    <row r="29" spans="1:8" x14ac:dyDescent="0.25">
      <c r="A29">
        <v>2012</v>
      </c>
      <c r="B29" s="4">
        <v>130.1731880486</v>
      </c>
      <c r="C29" s="4">
        <v>93.03547799166104</v>
      </c>
      <c r="D29" s="4">
        <v>95.942821105738901</v>
      </c>
      <c r="E29" s="36">
        <v>0.12483459416273437</v>
      </c>
      <c r="F29" s="4">
        <v>91.28</v>
      </c>
      <c r="G29" s="4">
        <v>620.36900195135786</v>
      </c>
      <c r="H29" s="4">
        <v>801.06</v>
      </c>
    </row>
    <row r="30" spans="1:8" x14ac:dyDescent="0.25">
      <c r="B30" s="4">
        <v>122.51826071336932</v>
      </c>
      <c r="C30" s="4">
        <v>97.354739262200866</v>
      </c>
      <c r="D30" s="4">
        <v>99.432415387849488</v>
      </c>
      <c r="E30" s="36">
        <v>0.13063015989131571</v>
      </c>
      <c r="F30" s="4">
        <v>94.6</v>
      </c>
      <c r="G30" s="4">
        <v>583.88775952227752</v>
      </c>
      <c r="H30" s="4">
        <v>765.52</v>
      </c>
    </row>
    <row r="31" spans="1:8" x14ac:dyDescent="0.25">
      <c r="B31" s="4">
        <v>137.81165036592176</v>
      </c>
      <c r="C31" s="4">
        <v>98.064422747967058</v>
      </c>
      <c r="D31" s="4">
        <v>97.645574942190464</v>
      </c>
      <c r="E31" s="36">
        <v>0.13158241006342272</v>
      </c>
      <c r="F31" s="4">
        <v>92.9</v>
      </c>
      <c r="G31" s="4">
        <v>656.77177671070979</v>
      </c>
      <c r="H31" s="4">
        <v>759.98</v>
      </c>
    </row>
    <row r="32" spans="1:8" x14ac:dyDescent="0.25">
      <c r="B32" s="4">
        <v>144.7173093234309</v>
      </c>
      <c r="C32" s="4">
        <v>95.21175343340785</v>
      </c>
      <c r="D32" s="4">
        <v>97.035947025436187</v>
      </c>
      <c r="E32" s="36">
        <v>0.12775471095496646</v>
      </c>
      <c r="F32" s="4">
        <v>92.32</v>
      </c>
      <c r="G32" s="4">
        <v>689.68221563832481</v>
      </c>
      <c r="H32" s="4">
        <v>782.75</v>
      </c>
    </row>
    <row r="33" spans="1:8" x14ac:dyDescent="0.25">
      <c r="B33" s="4">
        <v>132.11215962172784</v>
      </c>
      <c r="C33" s="4">
        <v>91.417251361562236</v>
      </c>
      <c r="D33" s="4">
        <v>91.391633382383858</v>
      </c>
      <c r="E33" s="36">
        <v>0.12266326480545606</v>
      </c>
      <c r="F33" s="4">
        <v>86.95</v>
      </c>
      <c r="G33" s="4">
        <v>629.60959809612052</v>
      </c>
      <c r="H33" s="4">
        <v>815.24</v>
      </c>
    </row>
    <row r="34" spans="1:8" x14ac:dyDescent="0.25">
      <c r="B34" s="4">
        <v>119.06828863892795</v>
      </c>
      <c r="C34" s="4">
        <v>88.762773635692341</v>
      </c>
      <c r="D34" s="4">
        <v>93.073365566533525</v>
      </c>
      <c r="E34" s="36">
        <v>0.11910149829684857</v>
      </c>
      <c r="F34" s="4">
        <v>88.55</v>
      </c>
      <c r="G34" s="4">
        <v>567.4461576481483</v>
      </c>
      <c r="H34" s="4">
        <v>839.62</v>
      </c>
    </row>
    <row r="35" spans="1:8" x14ac:dyDescent="0.25">
      <c r="B35" s="4">
        <v>121.44491765631686</v>
      </c>
      <c r="C35" s="4">
        <v>90.373002206970156</v>
      </c>
      <c r="D35" s="4">
        <v>94.534370401513556</v>
      </c>
      <c r="E35" s="36">
        <v>0.12126209589406545</v>
      </c>
      <c r="F35" s="4">
        <v>89.94</v>
      </c>
      <c r="G35" s="4">
        <v>578.7725067498983</v>
      </c>
      <c r="H35" s="4">
        <v>824.66</v>
      </c>
    </row>
    <row r="36" spans="1:8" x14ac:dyDescent="0.25">
      <c r="B36" s="4">
        <v>99.54033414029459</v>
      </c>
      <c r="C36" s="4">
        <v>90.06066318638824</v>
      </c>
      <c r="D36" s="4">
        <v>91.423165860836662</v>
      </c>
      <c r="E36" s="36">
        <v>0.1208430007733952</v>
      </c>
      <c r="F36" s="4">
        <v>86.98</v>
      </c>
      <c r="G36" s="4">
        <v>474.38138890371403</v>
      </c>
      <c r="H36" s="4">
        <v>827.52</v>
      </c>
    </row>
    <row r="37" spans="1:8" x14ac:dyDescent="0.25">
      <c r="B37" s="4">
        <v>107.27129168452608</v>
      </c>
      <c r="C37" s="4">
        <v>90.025850405875531</v>
      </c>
      <c r="D37" s="4">
        <v>91.938196342232501</v>
      </c>
      <c r="E37" s="36">
        <v>0.12079628913799768</v>
      </c>
      <c r="F37" s="4">
        <v>87.47</v>
      </c>
      <c r="G37" s="4">
        <v>511.22497004157947</v>
      </c>
      <c r="H37" s="4">
        <v>827.84</v>
      </c>
    </row>
    <row r="38" spans="1:8" x14ac:dyDescent="0.25">
      <c r="B38" s="4">
        <v>113.04836070741395</v>
      </c>
      <c r="C38" s="4">
        <v>86.214196474017839</v>
      </c>
      <c r="D38" s="4">
        <v>87.754887534160176</v>
      </c>
      <c r="E38" s="36">
        <v>0.11568182869834805</v>
      </c>
      <c r="F38" s="4">
        <v>83.49</v>
      </c>
      <c r="G38" s="4">
        <v>538.75686503208249</v>
      </c>
      <c r="H38" s="4">
        <v>864.44</v>
      </c>
    </row>
    <row r="39" spans="1:8" x14ac:dyDescent="0.25">
      <c r="B39" s="4">
        <v>113.22366479222123</v>
      </c>
      <c r="C39" s="4">
        <v>84.743700536705163</v>
      </c>
      <c r="D39" s="4">
        <v>86.420012612991385</v>
      </c>
      <c r="E39" s="36">
        <v>0.11370872373328481</v>
      </c>
      <c r="F39" s="4">
        <v>82.22</v>
      </c>
      <c r="G39" s="4">
        <v>539.59231526388669</v>
      </c>
      <c r="H39" s="4">
        <v>879.44</v>
      </c>
    </row>
    <row r="40" spans="1:8" x14ac:dyDescent="0.25">
      <c r="B40" s="4">
        <v>117.88782684776425</v>
      </c>
      <c r="C40" s="4">
        <v>86.273079817097866</v>
      </c>
      <c r="D40" s="4">
        <v>89.037208324574308</v>
      </c>
      <c r="E40" s="36">
        <v>0.11576083810846789</v>
      </c>
      <c r="F40" s="4">
        <v>84.71</v>
      </c>
      <c r="G40" s="4">
        <v>561.82040695244791</v>
      </c>
      <c r="H40" s="4">
        <v>863.85</v>
      </c>
    </row>
    <row r="41" spans="1:8" x14ac:dyDescent="0.25">
      <c r="A41">
        <v>2013</v>
      </c>
      <c r="B41" s="4">
        <v>148.07111020196967</v>
      </c>
      <c r="C41" s="4">
        <v>84.827617605882281</v>
      </c>
      <c r="D41" s="4">
        <v>83.077569896993907</v>
      </c>
      <c r="E41" s="36">
        <v>0.11382132328670452</v>
      </c>
      <c r="F41" s="4">
        <v>79.040000000000006</v>
      </c>
      <c r="G41" s="4">
        <v>705.66549249396962</v>
      </c>
      <c r="H41" s="4">
        <v>878.57</v>
      </c>
    </row>
    <row r="42" spans="1:8" x14ac:dyDescent="0.25">
      <c r="B42" s="4">
        <v>143.62651568096712</v>
      </c>
      <c r="C42" s="4">
        <v>83.901291274049555</v>
      </c>
      <c r="D42" s="4">
        <v>86.283371873029225</v>
      </c>
      <c r="E42" s="36">
        <v>0.11257838269895415</v>
      </c>
      <c r="F42" s="4">
        <v>82.09</v>
      </c>
      <c r="G42" s="4">
        <v>684.48379825718564</v>
      </c>
      <c r="H42" s="4">
        <v>888.27</v>
      </c>
    </row>
    <row r="43" spans="1:8" x14ac:dyDescent="0.25">
      <c r="B43" s="4">
        <v>128.08814483934182</v>
      </c>
      <c r="C43" s="4">
        <v>81.230993928956806</v>
      </c>
      <c r="D43" s="4">
        <v>83.371873029220083</v>
      </c>
      <c r="E43" s="36">
        <v>0.10899538949502437</v>
      </c>
      <c r="F43" s="4">
        <v>79.319999999999993</v>
      </c>
      <c r="G43" s="4">
        <v>610.43226924822989</v>
      </c>
      <c r="H43" s="4">
        <v>917.47</v>
      </c>
    </row>
    <row r="44" spans="1:8" x14ac:dyDescent="0.25">
      <c r="B44" s="4">
        <v>136.03149200256232</v>
      </c>
      <c r="C44" s="4">
        <v>81.785459533607678</v>
      </c>
      <c r="D44" s="4">
        <v>85.232289257935676</v>
      </c>
      <c r="E44" s="36">
        <v>0.10973936899862825</v>
      </c>
      <c r="F44" s="4">
        <v>81.09</v>
      </c>
      <c r="G44" s="4">
        <v>648.28803990017423</v>
      </c>
      <c r="H44" s="4">
        <v>911.25</v>
      </c>
    </row>
    <row r="45" spans="1:8" x14ac:dyDescent="0.25">
      <c r="B45" s="4">
        <v>125.33421661832129</v>
      </c>
      <c r="C45" s="4">
        <v>79.656904660111167</v>
      </c>
      <c r="D45" s="4">
        <v>75.719991591339081</v>
      </c>
      <c r="E45" s="36">
        <v>0.10688328345446772</v>
      </c>
      <c r="F45" s="4">
        <v>72.040000000000006</v>
      </c>
      <c r="G45" s="4">
        <v>597.30781768081226</v>
      </c>
      <c r="H45" s="4">
        <v>935.6</v>
      </c>
    </row>
    <row r="46" spans="1:8" x14ac:dyDescent="0.25">
      <c r="B46" s="4">
        <v>106.56472160696053</v>
      </c>
      <c r="C46" s="4">
        <v>74.298902369724928</v>
      </c>
      <c r="D46" s="4">
        <v>77.738070212318675</v>
      </c>
      <c r="E46" s="36">
        <v>9.9693939605411369E-2</v>
      </c>
      <c r="F46" s="4">
        <v>73.959999999999994</v>
      </c>
      <c r="G46" s="4">
        <v>507.85765469500922</v>
      </c>
      <c r="H46" s="4">
        <v>1003.07</v>
      </c>
    </row>
    <row r="47" spans="1:8" x14ac:dyDescent="0.25">
      <c r="B47" s="4">
        <v>119.23309190915563</v>
      </c>
      <c r="C47" s="4">
        <v>75.203075650094348</v>
      </c>
      <c r="D47" s="4">
        <v>78.126970779903289</v>
      </c>
      <c r="E47" s="36">
        <v>0.1009071553263842</v>
      </c>
      <c r="F47" s="4">
        <v>74.33</v>
      </c>
      <c r="G47" s="4">
        <v>568.23156393497356</v>
      </c>
      <c r="H47" s="4">
        <v>991.01</v>
      </c>
    </row>
    <row r="48" spans="1:8" x14ac:dyDescent="0.25">
      <c r="B48" s="4">
        <v>107.01331617859364</v>
      </c>
      <c r="C48" s="4">
        <v>73.916450121992355</v>
      </c>
      <c r="D48" s="4">
        <v>74.879125499264234</v>
      </c>
      <c r="E48" s="36">
        <v>9.9180766865689413E-2</v>
      </c>
      <c r="F48" s="4">
        <v>71.239999999999995</v>
      </c>
      <c r="G48" s="4">
        <v>509.99553094169784</v>
      </c>
      <c r="H48" s="4">
        <v>1008.26</v>
      </c>
    </row>
    <row r="49" spans="1:8" x14ac:dyDescent="0.25">
      <c r="B49" s="4">
        <v>122.39162473445211</v>
      </c>
      <c r="C49" s="4">
        <v>74.65391164980467</v>
      </c>
      <c r="D49" s="4">
        <v>75.415177632961957</v>
      </c>
      <c r="E49" s="36">
        <v>0.10017028949213665</v>
      </c>
      <c r="F49" s="4">
        <v>71.75</v>
      </c>
      <c r="G49" s="4">
        <v>583.28424786961159</v>
      </c>
      <c r="H49" s="4">
        <v>998.3</v>
      </c>
    </row>
    <row r="50" spans="1:8" x14ac:dyDescent="0.25">
      <c r="B50" s="4">
        <v>116.61391366618457</v>
      </c>
      <c r="C50" s="4">
        <v>75.149235671358838</v>
      </c>
      <c r="D50" s="4">
        <v>75.982762245112468</v>
      </c>
      <c r="E50" s="36">
        <v>0.10083491308030491</v>
      </c>
      <c r="F50" s="4">
        <v>72.290000000000006</v>
      </c>
      <c r="G50" s="4">
        <v>555.74929307042328</v>
      </c>
      <c r="H50" s="4">
        <v>991.72</v>
      </c>
    </row>
    <row r="51" spans="1:8" x14ac:dyDescent="0.25">
      <c r="B51" s="4">
        <v>128.67456429365126</v>
      </c>
      <c r="C51" s="4">
        <v>73.065686274509815</v>
      </c>
      <c r="D51" s="4">
        <v>74.795038890056759</v>
      </c>
      <c r="E51" s="36">
        <v>9.8039215686274522E-2</v>
      </c>
      <c r="F51" s="4">
        <v>71.16</v>
      </c>
      <c r="G51" s="4">
        <v>613.22698033311906</v>
      </c>
      <c r="H51" s="4">
        <v>1020</v>
      </c>
    </row>
    <row r="52" spans="1:8" x14ac:dyDescent="0.25">
      <c r="B52" s="4">
        <v>122.17760754146374</v>
      </c>
      <c r="C52" s="4">
        <v>71.885218230045808</v>
      </c>
      <c r="D52" s="4">
        <v>72.503678789152843</v>
      </c>
      <c r="E52" s="36">
        <v>9.6455268869061972E-2</v>
      </c>
      <c r="F52" s="4">
        <v>68.98</v>
      </c>
      <c r="G52" s="4">
        <v>582.26430179311967</v>
      </c>
      <c r="H52" s="4">
        <v>1036.75</v>
      </c>
    </row>
    <row r="53" spans="1:8" x14ac:dyDescent="0.25">
      <c r="A53">
        <v>2014</v>
      </c>
      <c r="B53" s="4">
        <v>122.2318438623214</v>
      </c>
      <c r="C53" s="4">
        <v>68.548223910524086</v>
      </c>
      <c r="D53" s="4">
        <v>68.499054025646416</v>
      </c>
      <c r="E53" s="36">
        <v>9.1977704604403895E-2</v>
      </c>
      <c r="F53" s="4">
        <v>65.17</v>
      </c>
      <c r="G53" s="4">
        <v>582.52277692724181</v>
      </c>
      <c r="H53" s="4">
        <v>1087.22</v>
      </c>
    </row>
    <row r="54" spans="1:8" x14ac:dyDescent="0.25">
      <c r="B54" s="4">
        <v>114.22882928643901</v>
      </c>
      <c r="C54" s="4">
        <v>67.845568421819252</v>
      </c>
      <c r="D54" s="4">
        <v>71.126760563380287</v>
      </c>
      <c r="E54" s="36">
        <v>9.1034884567766372E-2</v>
      </c>
      <c r="F54" s="4">
        <v>67.67</v>
      </c>
      <c r="G54" s="4">
        <v>544.38264807683129</v>
      </c>
      <c r="H54" s="4">
        <v>1098.48</v>
      </c>
    </row>
    <row r="55" spans="1:8" x14ac:dyDescent="0.25">
      <c r="B55" s="4">
        <v>110.50319769235801</v>
      </c>
      <c r="C55" s="4">
        <v>69.348085011352211</v>
      </c>
      <c r="D55" s="4">
        <v>71.957115829304172</v>
      </c>
      <c r="E55" s="36">
        <v>9.3050954702795244E-2</v>
      </c>
      <c r="F55" s="4">
        <v>68.459999999999994</v>
      </c>
      <c r="G55" s="4">
        <v>526.62733004009726</v>
      </c>
      <c r="H55" s="4">
        <v>1074.68</v>
      </c>
    </row>
    <row r="56" spans="1:8" x14ac:dyDescent="0.25">
      <c r="B56" s="4">
        <v>115.04343436983211</v>
      </c>
      <c r="C56" s="4">
        <v>70.66380953283965</v>
      </c>
      <c r="D56" s="4">
        <v>72.209375656926639</v>
      </c>
      <c r="E56" s="36">
        <v>9.4816388064513063E-2</v>
      </c>
      <c r="F56" s="4">
        <v>68.7</v>
      </c>
      <c r="G56" s="4">
        <v>548.26482804142131</v>
      </c>
      <c r="H56" s="4">
        <v>1054.67</v>
      </c>
    </row>
    <row r="57" spans="1:8" x14ac:dyDescent="0.25">
      <c r="B57" s="4">
        <v>108.82412065354971</v>
      </c>
      <c r="C57" s="4">
        <v>71.675049769665037</v>
      </c>
      <c r="D57" s="4">
        <v>73.260458272020173</v>
      </c>
      <c r="E57" s="36">
        <v>9.6173265755585269E-2</v>
      </c>
      <c r="F57" s="4">
        <v>69.7</v>
      </c>
      <c r="G57" s="4">
        <v>518.62531854771498</v>
      </c>
      <c r="H57" s="4">
        <v>1039.79</v>
      </c>
    </row>
    <row r="58" spans="1:8" x14ac:dyDescent="0.25">
      <c r="B58" s="4">
        <v>99.261098734923962</v>
      </c>
      <c r="C58" s="4">
        <v>69.809288296895787</v>
      </c>
      <c r="D58" s="4">
        <v>71.694345175530799</v>
      </c>
      <c r="E58" s="36">
        <v>9.3669795237827619E-2</v>
      </c>
      <c r="F58" s="4">
        <v>68.209999999999994</v>
      </c>
      <c r="G58" s="4">
        <v>473.05063106996892</v>
      </c>
      <c r="H58" s="4">
        <v>1067.58</v>
      </c>
    </row>
    <row r="59" spans="1:8" x14ac:dyDescent="0.25">
      <c r="B59" s="4">
        <v>100.89220060930226</v>
      </c>
      <c r="C59" s="4">
        <v>69.894399219717158</v>
      </c>
      <c r="D59" s="4">
        <v>71.631280218625193</v>
      </c>
      <c r="E59" s="36">
        <v>9.3783996698803329E-2</v>
      </c>
      <c r="F59" s="4">
        <v>68.150000000000006</v>
      </c>
      <c r="G59" s="4">
        <v>480.82400634838086</v>
      </c>
      <c r="H59" s="4">
        <v>1066.28</v>
      </c>
    </row>
    <row r="60" spans="1:8" x14ac:dyDescent="0.25">
      <c r="B60" s="4">
        <v>87.373295145545299</v>
      </c>
      <c r="C60" s="4">
        <v>69.872119405223984</v>
      </c>
      <c r="D60" s="4">
        <v>72.70338448602061</v>
      </c>
      <c r="E60" s="36">
        <v>9.3754101741951229E-2</v>
      </c>
      <c r="F60" s="4">
        <v>69.17</v>
      </c>
      <c r="G60" s="4">
        <v>416.39668444170297</v>
      </c>
      <c r="H60" s="4">
        <v>1066.6199999999999</v>
      </c>
    </row>
    <row r="61" spans="1:8" x14ac:dyDescent="0.25">
      <c r="B61" s="4">
        <v>87.700434438635043</v>
      </c>
      <c r="C61" s="4">
        <v>68.04254542134575</v>
      </c>
      <c r="D61" s="4">
        <v>70.233340340550768</v>
      </c>
      <c r="E61" s="36">
        <v>9.129918743723181E-2</v>
      </c>
      <c r="F61" s="4">
        <v>66.819999999999993</v>
      </c>
      <c r="G61" s="4">
        <v>417.95573880455214</v>
      </c>
      <c r="H61" s="4">
        <v>1095.3</v>
      </c>
    </row>
    <row r="62" spans="1:8" x14ac:dyDescent="0.25">
      <c r="B62" s="4">
        <v>82.547733345848485</v>
      </c>
      <c r="C62" s="4">
        <v>67.344080386026405</v>
      </c>
      <c r="D62" s="4">
        <v>73.029220096699603</v>
      </c>
      <c r="E62" s="36">
        <v>9.0361990132470663E-2</v>
      </c>
      <c r="F62" s="4">
        <v>69.48</v>
      </c>
      <c r="G62" s="4">
        <v>393.39940671954372</v>
      </c>
      <c r="H62" s="4">
        <v>1106.6600000000001</v>
      </c>
    </row>
    <row r="63" spans="1:8" x14ac:dyDescent="0.25">
      <c r="B63" s="4">
        <v>78.162527442337648</v>
      </c>
      <c r="C63" s="4">
        <v>67.149910799560303</v>
      </c>
      <c r="D63" s="4">
        <v>72.808492747529954</v>
      </c>
      <c r="E63" s="36">
        <v>9.0101454237471401E-2</v>
      </c>
      <c r="F63" s="4">
        <v>69.27</v>
      </c>
      <c r="G63" s="4">
        <v>372.5007420214298</v>
      </c>
      <c r="H63" s="4">
        <v>1109.8599999999999</v>
      </c>
    </row>
    <row r="64" spans="1:8" x14ac:dyDescent="0.25">
      <c r="B64" s="4">
        <v>78.379613254668328</v>
      </c>
      <c r="C64" s="4">
        <v>65.024909914233106</v>
      </c>
      <c r="D64" s="4">
        <v>70.454067689720418</v>
      </c>
      <c r="E64" s="36">
        <v>8.7250137418966422E-2</v>
      </c>
      <c r="F64" s="4">
        <v>67.03</v>
      </c>
      <c r="G64" s="4">
        <v>373.53531227934729</v>
      </c>
      <c r="H64" s="4">
        <v>1146.1300000000001</v>
      </c>
    </row>
    <row r="65" spans="1:8" x14ac:dyDescent="0.25">
      <c r="A65">
        <v>2015</v>
      </c>
      <c r="B65" s="4">
        <v>75.992952903548087</v>
      </c>
      <c r="C65" s="4">
        <v>64.437393003510351</v>
      </c>
      <c r="D65" s="4">
        <v>72.356527223039734</v>
      </c>
      <c r="E65" s="36">
        <v>8.646180981860313E-2</v>
      </c>
      <c r="F65" s="4">
        <v>68.84</v>
      </c>
      <c r="G65" s="4">
        <v>362.16115664701726</v>
      </c>
      <c r="H65" s="4">
        <v>1156.58</v>
      </c>
    </row>
    <row r="66" spans="1:8" x14ac:dyDescent="0.25">
      <c r="B66" s="4">
        <v>75.458442161191314</v>
      </c>
      <c r="C66" s="4">
        <v>64.381171226427327</v>
      </c>
      <c r="D66" s="4">
        <v>73.071263401303327</v>
      </c>
      <c r="E66" s="36">
        <v>8.6386371686002827E-2</v>
      </c>
      <c r="F66" s="4">
        <v>69.52</v>
      </c>
      <c r="G66" s="4">
        <v>359.61382796329212</v>
      </c>
      <c r="H66" s="4">
        <v>1157.5899999999999</v>
      </c>
    </row>
    <row r="67" spans="1:8" x14ac:dyDescent="0.25">
      <c r="B67" s="4">
        <v>68.917750140147191</v>
      </c>
      <c r="C67" s="4">
        <v>61.77431119657836</v>
      </c>
      <c r="D67" s="4">
        <v>70.28589447130544</v>
      </c>
      <c r="E67" s="36">
        <v>8.288849839196312E-2</v>
      </c>
      <c r="F67" s="4">
        <v>66.87</v>
      </c>
      <c r="G67" s="4">
        <v>328.44271936563348</v>
      </c>
      <c r="H67" s="4">
        <v>1206.44</v>
      </c>
    </row>
    <row r="68" spans="1:8" x14ac:dyDescent="0.25">
      <c r="B68" s="4">
        <v>66.1001943579206</v>
      </c>
      <c r="C68" s="4">
        <v>62.048438527695218</v>
      </c>
      <c r="D68" s="4">
        <v>71.147782215682156</v>
      </c>
      <c r="E68" s="36">
        <v>8.3256321236189867E-2</v>
      </c>
      <c r="F68" s="4">
        <v>67.69</v>
      </c>
      <c r="G68" s="4">
        <v>315.0150366395286</v>
      </c>
      <c r="H68" s="4">
        <v>1201.1099999999999</v>
      </c>
    </row>
    <row r="69" spans="1:8" x14ac:dyDescent="0.25">
      <c r="B69" s="4">
        <v>69.156046668649182</v>
      </c>
      <c r="C69" s="4">
        <v>62.266168717781611</v>
      </c>
      <c r="D69" s="4">
        <v>70.086188774437673</v>
      </c>
      <c r="E69" s="36">
        <v>8.3548470645244829E-2</v>
      </c>
      <c r="F69" s="4">
        <v>66.680000000000007</v>
      </c>
      <c r="G69" s="4">
        <v>329.57837396372213</v>
      </c>
      <c r="H69" s="4">
        <v>1196.9100000000001</v>
      </c>
    </row>
    <row r="70" spans="1:8" x14ac:dyDescent="0.25">
      <c r="B70" s="4">
        <v>69.804797494041978</v>
      </c>
      <c r="C70" s="4">
        <v>60.583176172205235</v>
      </c>
      <c r="D70" s="4">
        <v>69.045616985495059</v>
      </c>
      <c r="E70" s="36">
        <v>8.1290238668140724E-2</v>
      </c>
      <c r="F70" s="4">
        <v>65.69</v>
      </c>
      <c r="G70" s="4">
        <v>332.67013892774673</v>
      </c>
      <c r="H70" s="4">
        <v>1230.1600000000001</v>
      </c>
    </row>
    <row r="71" spans="1:8" x14ac:dyDescent="0.25">
      <c r="B71" s="4">
        <v>63.071029718340256</v>
      </c>
      <c r="C71" s="4">
        <v>59.85383287154157</v>
      </c>
      <c r="D71" s="4">
        <v>67.342863149043509</v>
      </c>
      <c r="E71" s="36">
        <v>8.0311609043087165E-2</v>
      </c>
      <c r="F71" s="4">
        <v>64.069999999999993</v>
      </c>
      <c r="G71" s="4">
        <v>300.57888529090212</v>
      </c>
      <c r="H71" s="4">
        <v>1245.1500000000001</v>
      </c>
    </row>
    <row r="72" spans="1:8" x14ac:dyDescent="0.25">
      <c r="B72" s="4">
        <v>60.700890195440536</v>
      </c>
      <c r="C72" s="4">
        <v>57.720070013476032</v>
      </c>
      <c r="D72" s="4">
        <v>64.578515871347491</v>
      </c>
      <c r="E72" s="36">
        <v>7.7448535448194661E-2</v>
      </c>
      <c r="F72" s="4">
        <v>61.44</v>
      </c>
      <c r="G72" s="4">
        <v>289.28346330463404</v>
      </c>
      <c r="H72" s="4">
        <v>1291.18</v>
      </c>
    </row>
    <row r="73" spans="1:8" x14ac:dyDescent="0.25">
      <c r="B73" s="4">
        <v>62.010609768937755</v>
      </c>
      <c r="C73" s="4">
        <v>54.769866174773831</v>
      </c>
      <c r="D73" s="4">
        <v>62.833718730292198</v>
      </c>
      <c r="E73" s="36">
        <v>7.3489964945286715E-2</v>
      </c>
      <c r="F73" s="4">
        <v>59.78</v>
      </c>
      <c r="G73" s="4">
        <v>295.52522043470663</v>
      </c>
      <c r="H73" s="4">
        <v>1360.73</v>
      </c>
    </row>
    <row r="74" spans="1:8" x14ac:dyDescent="0.25">
      <c r="B74" s="4">
        <v>61.970390870206145</v>
      </c>
      <c r="C74" s="4">
        <v>55.204367342706043</v>
      </c>
      <c r="D74" s="4">
        <v>62.9808702964053</v>
      </c>
      <c r="E74" s="36">
        <v>7.4072976696641535E-2</v>
      </c>
      <c r="F74" s="4">
        <v>59.92</v>
      </c>
      <c r="G74" s="4">
        <v>295.33354841345755</v>
      </c>
      <c r="H74" s="4">
        <v>1350.02</v>
      </c>
    </row>
    <row r="75" spans="1:8" x14ac:dyDescent="0.25">
      <c r="B75" s="4">
        <v>55.432713769203232</v>
      </c>
      <c r="C75" s="4">
        <v>52.769202447037515</v>
      </c>
      <c r="D75" s="4">
        <v>61.645995375236495</v>
      </c>
      <c r="E75" s="36">
        <v>7.0805483176617209E-2</v>
      </c>
      <c r="F75" s="4">
        <v>58.65</v>
      </c>
      <c r="G75" s="4">
        <v>264.17680808137624</v>
      </c>
      <c r="H75" s="4">
        <v>1412.32</v>
      </c>
    </row>
    <row r="76" spans="1:8" x14ac:dyDescent="0.25">
      <c r="B76" s="4">
        <v>53.582687689062183</v>
      </c>
      <c r="C76" s="4">
        <v>49.930992898298278</v>
      </c>
      <c r="D76" s="4">
        <v>56.548244692032789</v>
      </c>
      <c r="E76" s="36">
        <v>6.6997186118183047E-2</v>
      </c>
      <c r="F76" s="4">
        <v>53.8</v>
      </c>
      <c r="G76" s="4">
        <v>255.3601012761884</v>
      </c>
      <c r="H76" s="4">
        <v>1492.6</v>
      </c>
    </row>
    <row r="77" spans="1:8" x14ac:dyDescent="0.25">
      <c r="A77">
        <v>2016</v>
      </c>
      <c r="B77" s="4">
        <v>51.35020359623794</v>
      </c>
      <c r="C77" s="4">
        <v>45.49850123015122</v>
      </c>
      <c r="D77" s="4">
        <v>55.192348118562116</v>
      </c>
      <c r="E77" s="36">
        <v>6.1049688341341023E-2</v>
      </c>
      <c r="F77" s="4">
        <v>52.51</v>
      </c>
      <c r="G77" s="4">
        <v>244.72070656442497</v>
      </c>
      <c r="H77" s="4">
        <v>1638.01</v>
      </c>
    </row>
    <row r="78" spans="1:8" x14ac:dyDescent="0.25">
      <c r="B78" s="4">
        <v>57.781758613290876</v>
      </c>
      <c r="C78" s="4">
        <v>47.260517204205605</v>
      </c>
      <c r="D78" s="4">
        <v>54.877023334034057</v>
      </c>
      <c r="E78" s="36">
        <v>6.3413953606351534E-2</v>
      </c>
      <c r="F78" s="4">
        <v>52.21</v>
      </c>
      <c r="G78" s="4">
        <v>275.37169872906907</v>
      </c>
      <c r="H78" s="4">
        <v>1576.94</v>
      </c>
    </row>
    <row r="79" spans="1:8" x14ac:dyDescent="0.25">
      <c r="B79" s="4">
        <v>65.706412592598937</v>
      </c>
      <c r="C79" s="4">
        <v>48.323866583670501</v>
      </c>
      <c r="D79" s="4">
        <v>57.956695396258148</v>
      </c>
      <c r="E79" s="36">
        <v>6.4840751115260914E-2</v>
      </c>
      <c r="F79" s="4">
        <v>55.14</v>
      </c>
      <c r="G79" s="4">
        <v>313.13838289537938</v>
      </c>
      <c r="H79" s="4">
        <v>1542.24</v>
      </c>
    </row>
    <row r="80" spans="1:8" x14ac:dyDescent="0.25">
      <c r="B80" s="4">
        <v>64.232611657587455</v>
      </c>
      <c r="C80" s="4">
        <v>50.933557496480361</v>
      </c>
      <c r="D80" s="4">
        <v>60.269077149463953</v>
      </c>
      <c r="E80" s="36">
        <v>6.8342422875575778E-2</v>
      </c>
      <c r="F80" s="4">
        <v>57.34</v>
      </c>
      <c r="G80" s="4">
        <v>306.11465989347596</v>
      </c>
      <c r="H80" s="4">
        <v>1463.22</v>
      </c>
    </row>
    <row r="81" spans="1:8" x14ac:dyDescent="0.25">
      <c r="B81" s="4">
        <v>64.833462786191731</v>
      </c>
      <c r="C81" s="4">
        <v>48.531872912094705</v>
      </c>
      <c r="D81" s="4">
        <v>55.265923901618663</v>
      </c>
      <c r="E81" s="36">
        <v>6.5119853089611421E-2</v>
      </c>
      <c r="F81" s="4">
        <v>52.58</v>
      </c>
      <c r="G81" s="4">
        <v>308.9781483011995</v>
      </c>
      <c r="H81" s="4">
        <v>1535.63</v>
      </c>
    </row>
    <row r="82" spans="1:8" x14ac:dyDescent="0.25">
      <c r="B82" s="4">
        <v>61.488908472519142</v>
      </c>
      <c r="C82" s="4">
        <v>49.498552110730316</v>
      </c>
      <c r="D82" s="4">
        <v>59.175951229766653</v>
      </c>
      <c r="E82" s="36">
        <v>6.641693897611646E-2</v>
      </c>
      <c r="F82" s="4">
        <v>56.3</v>
      </c>
      <c r="G82" s="4">
        <v>293.0389379872405</v>
      </c>
      <c r="H82" s="4">
        <v>1505.64</v>
      </c>
    </row>
    <row r="83" spans="1:8" x14ac:dyDescent="0.25">
      <c r="B83" s="4">
        <v>70.599816074402142</v>
      </c>
      <c r="C83" s="4">
        <v>51.671612402240839</v>
      </c>
      <c r="D83" s="4">
        <v>61.908766029009875</v>
      </c>
      <c r="E83" s="36">
        <v>6.933274169393755E-2</v>
      </c>
      <c r="F83" s="4">
        <v>58.9</v>
      </c>
      <c r="G83" s="4">
        <v>336.45897509765513</v>
      </c>
      <c r="H83" s="4">
        <v>1442.32</v>
      </c>
    </row>
    <row r="84" spans="1:8" x14ac:dyDescent="0.25">
      <c r="B84" s="4">
        <v>72.005137012753423</v>
      </c>
      <c r="C84" s="4">
        <v>54.261043036352639</v>
      </c>
      <c r="D84" s="4">
        <v>60.584401933992012</v>
      </c>
      <c r="E84" s="36">
        <v>7.2807228301625782E-2</v>
      </c>
      <c r="F84" s="4">
        <v>57.64</v>
      </c>
      <c r="G84" s="4">
        <v>343.15634159082913</v>
      </c>
      <c r="H84" s="4">
        <v>1373.49</v>
      </c>
    </row>
    <row r="85" spans="1:8" x14ac:dyDescent="0.25">
      <c r="B85" s="4">
        <v>65.808685010850724</v>
      </c>
      <c r="C85" s="4">
        <v>53.0932535442046</v>
      </c>
      <c r="D85" s="4">
        <v>62.49737229346227</v>
      </c>
      <c r="E85" s="36">
        <v>7.1240293510009253E-2</v>
      </c>
      <c r="F85" s="4">
        <v>59.46</v>
      </c>
      <c r="G85" s="4">
        <v>313.62578463293477</v>
      </c>
      <c r="H85" s="4">
        <v>1403.7</v>
      </c>
    </row>
    <row r="86" spans="1:8" x14ac:dyDescent="0.25">
      <c r="B86" s="4">
        <v>72.153853914198535</v>
      </c>
      <c r="C86" s="4">
        <v>53.449277441101593</v>
      </c>
      <c r="D86" s="4">
        <v>64.673113306705915</v>
      </c>
      <c r="E86" s="36">
        <v>7.1718004805106331E-2</v>
      </c>
      <c r="F86" s="4">
        <v>61.53</v>
      </c>
      <c r="G86" s="4">
        <v>343.86508474374591</v>
      </c>
      <c r="H86" s="4">
        <v>1394.35</v>
      </c>
    </row>
    <row r="87" spans="1:8" x14ac:dyDescent="0.25">
      <c r="B87" s="4">
        <v>78.112393860857793</v>
      </c>
      <c r="C87" s="4">
        <v>53.563753710371785</v>
      </c>
      <c r="D87" s="4">
        <v>64.820264872818996</v>
      </c>
      <c r="E87" s="36">
        <v>7.1871608558471148E-2</v>
      </c>
      <c r="F87" s="4">
        <v>61.67</v>
      </c>
      <c r="G87" s="4">
        <v>372.2618193955563</v>
      </c>
      <c r="H87" s="4">
        <v>1391.37</v>
      </c>
    </row>
    <row r="88" spans="1:8" x14ac:dyDescent="0.25">
      <c r="B88" s="4">
        <v>78.916078043845388</v>
      </c>
      <c r="C88" s="4">
        <v>53.864166925651027</v>
      </c>
      <c r="D88" s="4">
        <v>67.101114147572005</v>
      </c>
      <c r="E88" s="36">
        <v>7.2274701686168799E-2</v>
      </c>
      <c r="F88" s="4">
        <v>63.84</v>
      </c>
      <c r="G88" s="4">
        <v>376.09195340362839</v>
      </c>
      <c r="H88" s="4">
        <v>1383.61</v>
      </c>
    </row>
    <row r="89" spans="1:8" x14ac:dyDescent="0.25">
      <c r="A89">
        <v>2016</v>
      </c>
      <c r="B89" s="4">
        <v>79.151778755578732</v>
      </c>
      <c r="C89" s="4">
        <v>54.949162789668883</v>
      </c>
      <c r="D89" s="4">
        <v>66.628126970779903</v>
      </c>
      <c r="E89" s="36">
        <v>7.3730544352608965E-2</v>
      </c>
      <c r="F89" s="4">
        <v>63.39</v>
      </c>
      <c r="G89" s="4">
        <v>377.21523706510436</v>
      </c>
      <c r="H89" s="4">
        <v>1356.29</v>
      </c>
    </row>
    <row r="90" spans="1:8" x14ac:dyDescent="0.25">
      <c r="B90" s="4">
        <v>80.917059763018145</v>
      </c>
      <c r="C90" s="4">
        <v>56.479102724413636</v>
      </c>
      <c r="D90" s="4">
        <v>69.245322682362826</v>
      </c>
      <c r="E90" s="36">
        <v>7.5783411011329627E-2</v>
      </c>
      <c r="F90" s="4">
        <v>65.88</v>
      </c>
      <c r="G90" s="4">
        <v>385.62807255884684</v>
      </c>
      <c r="H90" s="4">
        <v>1319.55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6" sqref="K16"/>
    </sheetView>
  </sheetViews>
  <sheetFormatPr defaultRowHeight="15" x14ac:dyDescent="0.25"/>
  <cols>
    <col min="1" max="1" width="22.7109375" customWidth="1"/>
    <col min="6" max="6" width="9.28515625" bestFit="1" customWidth="1"/>
    <col min="7" max="7" width="9.5703125" bestFit="1" customWidth="1"/>
  </cols>
  <sheetData>
    <row r="1" spans="1:7" ht="26.25" x14ac:dyDescent="0.4">
      <c r="A1" s="1" t="s">
        <v>489</v>
      </c>
    </row>
    <row r="3" spans="1:7" x14ac:dyDescent="0.25">
      <c r="B3" t="s">
        <v>274</v>
      </c>
      <c r="D3" t="s">
        <v>275</v>
      </c>
      <c r="F3" t="s">
        <v>276</v>
      </c>
    </row>
    <row r="4" spans="1:7" x14ac:dyDescent="0.25">
      <c r="B4" t="s">
        <v>172</v>
      </c>
      <c r="C4" t="s">
        <v>277</v>
      </c>
      <c r="D4" t="s">
        <v>172</v>
      </c>
      <c r="E4" t="s">
        <v>278</v>
      </c>
      <c r="F4" t="s">
        <v>172</v>
      </c>
      <c r="G4" t="s">
        <v>278</v>
      </c>
    </row>
    <row r="5" spans="1:7" x14ac:dyDescent="0.25">
      <c r="A5" t="s">
        <v>279</v>
      </c>
    </row>
    <row r="6" spans="1:7" x14ac:dyDescent="0.25">
      <c r="A6" t="s">
        <v>64</v>
      </c>
      <c r="B6" s="17">
        <v>0.81832027150926789</v>
      </c>
      <c r="C6" s="17">
        <v>10.8012</v>
      </c>
      <c r="D6" s="3">
        <v>8.3740104981130409E-2</v>
      </c>
      <c r="E6" s="3">
        <v>-3.6279915780117113E-2</v>
      </c>
      <c r="F6" s="17">
        <v>63.231235172907418</v>
      </c>
      <c r="G6" s="17">
        <v>-406.61871921182501</v>
      </c>
    </row>
    <row r="7" spans="1:7" x14ac:dyDescent="0.25">
      <c r="A7" t="s">
        <v>67</v>
      </c>
      <c r="B7" s="17">
        <v>0.42769478662011035</v>
      </c>
      <c r="C7" s="17">
        <v>5.6390000000000002</v>
      </c>
      <c r="D7" s="3">
        <v>0.19642978098366032</v>
      </c>
      <c r="E7" s="3">
        <v>6.5497806362448813E-2</v>
      </c>
      <c r="F7" s="17">
        <v>70.218908454928339</v>
      </c>
      <c r="G7" s="17">
        <v>346.63809523809596</v>
      </c>
    </row>
    <row r="8" spans="1:7" x14ac:dyDescent="0.25">
      <c r="A8" t="s">
        <v>280</v>
      </c>
      <c r="B8" s="17">
        <v>0.12754439442700691</v>
      </c>
      <c r="C8" s="17">
        <v>1.6800999999999999</v>
      </c>
      <c r="D8" s="3">
        <v>0.25878282667931163</v>
      </c>
      <c r="E8" s="3">
        <v>0.11854539594972308</v>
      </c>
      <c r="F8" s="17">
        <v>26.220804905634921</v>
      </c>
      <c r="G8" s="17">
        <v>178.05993431855495</v>
      </c>
    </row>
    <row r="9" spans="1:7" x14ac:dyDescent="0.25">
      <c r="A9" t="s">
        <v>281</v>
      </c>
      <c r="B9" s="17">
        <v>0.42561773322875524</v>
      </c>
      <c r="C9" s="17">
        <v>5.6196000000000002</v>
      </c>
      <c r="D9" s="3">
        <v>0.10013699217403317</v>
      </c>
      <c r="E9" s="3">
        <v>-2.1568995191235531E-2</v>
      </c>
      <c r="F9" s="17">
        <v>38.74070222585101</v>
      </c>
      <c r="G9" s="17">
        <v>-123.88111658456455</v>
      </c>
    </row>
    <row r="10" spans="1:7" x14ac:dyDescent="0.25">
      <c r="A10" t="s">
        <v>130</v>
      </c>
      <c r="B10" s="17">
        <v>1.7041654846551268</v>
      </c>
      <c r="C10" s="17">
        <v>22.497700000000002</v>
      </c>
      <c r="D10" s="3">
        <v>0.27443488543486444</v>
      </c>
      <c r="E10" s="3">
        <v>0.1344430459070774</v>
      </c>
      <c r="F10" s="17">
        <v>366.97242431793347</v>
      </c>
      <c r="G10" s="17">
        <v>2666.206403940887</v>
      </c>
    </row>
    <row r="11" spans="1:7" x14ac:dyDescent="0.25">
      <c r="A11" t="s">
        <v>282</v>
      </c>
      <c r="B11" s="17">
        <v>9.0907351313891507E-2</v>
      </c>
      <c r="C11" s="17">
        <v>1.1993</v>
      </c>
      <c r="D11" s="3">
        <v>-0.25061724691446857</v>
      </c>
      <c r="E11" s="3">
        <v>-0.33193266472971378</v>
      </c>
      <c r="F11" s="17">
        <v>-30.402287771858468</v>
      </c>
      <c r="G11" s="17">
        <v>-595.87832512315254</v>
      </c>
    </row>
    <row r="12" spans="1:7" x14ac:dyDescent="0.25">
      <c r="A12" t="s">
        <v>131</v>
      </c>
      <c r="B12" s="17">
        <v>2.496255362925949</v>
      </c>
      <c r="C12" s="17">
        <v>32.996699999999997</v>
      </c>
      <c r="D12" s="3">
        <v>0.1814872388485714</v>
      </c>
      <c r="E12" s="3">
        <v>5.1867190530106466E-2</v>
      </c>
      <c r="F12" s="17">
        <v>383.4476398745378</v>
      </c>
      <c r="G12" s="17">
        <v>1627.0553366174026</v>
      </c>
    </row>
    <row r="13" spans="1:7" x14ac:dyDescent="0.25">
      <c r="A13" t="s">
        <v>66</v>
      </c>
      <c r="B13" s="17">
        <v>1.7831012632332344</v>
      </c>
      <c r="C13" s="17">
        <v>23.497599999999998</v>
      </c>
      <c r="D13" s="3">
        <v>4.6378538963575099E-2</v>
      </c>
      <c r="E13" s="3">
        <v>-7.0256070672303939E-2</v>
      </c>
      <c r="F13" s="17">
        <v>79.032231963371032</v>
      </c>
      <c r="G13" s="17">
        <v>-1775.5954022988553</v>
      </c>
    </row>
    <row r="14" spans="1:7" x14ac:dyDescent="0.25">
      <c r="A14" t="s">
        <v>51</v>
      </c>
      <c r="B14" s="17">
        <v>2.2230596041979132</v>
      </c>
      <c r="C14" s="17">
        <v>29.245899999999999</v>
      </c>
      <c r="D14" s="3">
        <v>0.11272846953770413</v>
      </c>
      <c r="E14" s="3">
        <v>-8.5877772513724068E-3</v>
      </c>
      <c r="F14" s="17">
        <v>225.21406949930974</v>
      </c>
      <c r="G14" s="17">
        <v>-253.33284072249444</v>
      </c>
    </row>
    <row r="15" spans="1:7" x14ac:dyDescent="0.25">
      <c r="A15" t="s">
        <v>283</v>
      </c>
      <c r="B15" s="17"/>
      <c r="C15" s="17"/>
      <c r="D15" s="3"/>
      <c r="E15" s="3"/>
      <c r="F15" s="17"/>
      <c r="G15" s="17"/>
    </row>
    <row r="16" spans="1:7" x14ac:dyDescent="0.25">
      <c r="A16" t="s">
        <v>64</v>
      </c>
      <c r="B16" s="17">
        <v>0.63498823283469619</v>
      </c>
      <c r="C16" s="17">
        <v>11.996700000000001</v>
      </c>
      <c r="D16" s="3">
        <v>0.42670492728476</v>
      </c>
      <c r="E16" s="3">
        <v>0.27296839828233738</v>
      </c>
      <c r="F16" s="17">
        <v>270.95260771840731</v>
      </c>
      <c r="G16" s="17">
        <v>2572.5068965517257</v>
      </c>
    </row>
    <row r="17" spans="1:7" x14ac:dyDescent="0.25">
      <c r="A17" t="s">
        <v>67</v>
      </c>
      <c r="B17" s="17">
        <v>1.0799952012643168</v>
      </c>
      <c r="C17" s="17">
        <v>14.245100000000001</v>
      </c>
      <c r="D17" s="3">
        <v>-4.4001941064196002E-3</v>
      </c>
      <c r="E17" s="3">
        <v>-0.11378251608504399</v>
      </c>
      <c r="F17" s="17">
        <v>-4.7521885195646973</v>
      </c>
      <c r="G17" s="17">
        <v>-1828.9453201970464</v>
      </c>
    </row>
    <row r="18" spans="1:7" x14ac:dyDescent="0.25">
      <c r="A18" t="s">
        <v>280</v>
      </c>
      <c r="B18" s="17">
        <v>9.6629888709789835E-2</v>
      </c>
      <c r="C18" s="17">
        <v>1.3327</v>
      </c>
      <c r="D18" s="3">
        <v>4.0464463719729747E-2</v>
      </c>
      <c r="E18" s="3">
        <v>-7.3760611736328141E-2</v>
      </c>
      <c r="F18" s="17">
        <v>3.9100766259388138</v>
      </c>
      <c r="G18" s="17">
        <v>-106.12889983579635</v>
      </c>
    </row>
    <row r="19" spans="1:7" x14ac:dyDescent="0.25">
      <c r="A19" t="s">
        <v>281</v>
      </c>
      <c r="B19" s="17">
        <v>0.28235872925200756</v>
      </c>
      <c r="C19" s="17">
        <v>3.8232999999999997</v>
      </c>
      <c r="D19" s="3">
        <v>2.2198389251358835E-2</v>
      </c>
      <c r="E19" s="3">
        <v>-8.8900272251138529E-2</v>
      </c>
      <c r="F19" s="17">
        <v>6.267908980455104</v>
      </c>
      <c r="G19" s="17">
        <v>-373.05730706075565</v>
      </c>
    </row>
    <row r="20" spans="1:7" x14ac:dyDescent="0.25">
      <c r="A20" t="s">
        <v>130</v>
      </c>
      <c r="B20" s="17">
        <v>2.4681271766219388</v>
      </c>
      <c r="C20" s="17">
        <v>39.737000000000002</v>
      </c>
      <c r="D20" s="3">
        <v>0.21612337565915279</v>
      </c>
      <c r="E20" s="3">
        <v>8.3122132011549929E-2</v>
      </c>
      <c r="F20" s="17">
        <v>533.41997696762746</v>
      </c>
      <c r="G20" s="17">
        <v>3049.5399014778304</v>
      </c>
    </row>
    <row r="21" spans="1:7" x14ac:dyDescent="0.25">
      <c r="A21" t="s">
        <v>282</v>
      </c>
      <c r="B21" s="17">
        <v>0.22439506474706103</v>
      </c>
      <c r="C21" s="17">
        <v>2.9717000000000002</v>
      </c>
      <c r="D21" s="3">
        <v>-7.1389066527258009E-4</v>
      </c>
      <c r="E21" s="3">
        <v>-0.11065736742456987</v>
      </c>
      <c r="F21" s="17">
        <v>-0.1601935420561631</v>
      </c>
      <c r="G21" s="17">
        <v>-369.75681444991733</v>
      </c>
    </row>
    <row r="22" spans="1:7" x14ac:dyDescent="0.25">
      <c r="A22" t="s">
        <v>131</v>
      </c>
      <c r="B22" s="17">
        <v>1.0110027102280923</v>
      </c>
      <c r="C22" s="17">
        <v>14.801800000000002</v>
      </c>
      <c r="D22" s="3">
        <v>0.10541156223953486</v>
      </c>
      <c r="E22" s="3">
        <v>-1.6073280331835416E-2</v>
      </c>
      <c r="F22" s="17">
        <v>106.57137511354699</v>
      </c>
      <c r="G22" s="17">
        <v>-241.79999999999927</v>
      </c>
    </row>
    <row r="23" spans="1:7" x14ac:dyDescent="0.25">
      <c r="A23" t="s">
        <v>66</v>
      </c>
      <c r="B23" s="17">
        <v>4.889792394982706</v>
      </c>
      <c r="C23" s="17">
        <v>66.537399999999991</v>
      </c>
      <c r="D23" s="3">
        <v>2.8513413059442362E-2</v>
      </c>
      <c r="E23" s="3">
        <v>-8.5110049936425763E-2</v>
      </c>
      <c r="F23" s="17">
        <v>139.42467033306184</v>
      </c>
      <c r="G23" s="17">
        <v>-6189.8170771756995</v>
      </c>
    </row>
    <row r="24" spans="1:7" x14ac:dyDescent="0.25">
      <c r="A24" t="s">
        <v>51</v>
      </c>
      <c r="B24" s="17">
        <v>3.1968174932597311</v>
      </c>
      <c r="C24" s="17">
        <v>46.595600000000005</v>
      </c>
      <c r="D24" s="3">
        <v>0.10344088850390668</v>
      </c>
      <c r="E24" s="3">
        <v>-1.9300773950281579E-2</v>
      </c>
      <c r="F24" s="17">
        <v>330.6816418876183</v>
      </c>
      <c r="G24" s="17">
        <v>-917.03054187191447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62" zoomScaleNormal="62" workbookViewId="0">
      <selection activeCell="J27" sqref="J27"/>
    </sheetView>
  </sheetViews>
  <sheetFormatPr defaultRowHeight="15" x14ac:dyDescent="0.25"/>
  <sheetData>
    <row r="1" spans="1:12" ht="26.25" x14ac:dyDescent="0.4">
      <c r="A1" s="1" t="s">
        <v>136</v>
      </c>
      <c r="B1" s="38"/>
      <c r="C1" s="38"/>
      <c r="D1" s="38"/>
      <c r="E1" s="38"/>
      <c r="F1" s="4"/>
      <c r="G1" s="38"/>
      <c r="H1" s="38"/>
      <c r="I1" s="38"/>
      <c r="J1" s="38"/>
      <c r="K1" s="38"/>
      <c r="L1" s="38"/>
    </row>
    <row r="2" spans="1:12" x14ac:dyDescent="0.25">
      <c r="A2" s="4"/>
      <c r="B2" s="38"/>
      <c r="C2" s="38"/>
      <c r="D2" s="38"/>
      <c r="E2" s="38"/>
      <c r="F2" s="4"/>
      <c r="G2" s="38"/>
      <c r="H2" s="38"/>
      <c r="I2" s="38"/>
      <c r="J2" s="38"/>
      <c r="K2" s="38"/>
      <c r="L2" s="38"/>
    </row>
    <row r="3" spans="1:12" x14ac:dyDescent="0.25">
      <c r="A3" s="39" t="s">
        <v>137</v>
      </c>
      <c r="B3" s="38"/>
      <c r="C3" s="38"/>
      <c r="D3" s="38"/>
      <c r="E3" s="38"/>
      <c r="F3" s="4"/>
      <c r="G3" s="38"/>
      <c r="H3" s="38"/>
      <c r="I3" s="38"/>
      <c r="J3" s="38"/>
      <c r="K3" s="38"/>
      <c r="L3" s="38"/>
    </row>
    <row r="4" spans="1:12" ht="120" x14ac:dyDescent="0.25">
      <c r="A4" s="38"/>
      <c r="B4" s="40" t="s">
        <v>138</v>
      </c>
      <c r="C4" s="40" t="s">
        <v>139</v>
      </c>
      <c r="D4" s="40" t="s">
        <v>140</v>
      </c>
      <c r="E4" s="40" t="s">
        <v>141</v>
      </c>
      <c r="F4" s="38"/>
      <c r="G4" s="40" t="s">
        <v>142</v>
      </c>
      <c r="H4" s="40" t="s">
        <v>143</v>
      </c>
      <c r="I4" s="40" t="s">
        <v>144</v>
      </c>
      <c r="J4" s="40" t="s">
        <v>145</v>
      </c>
      <c r="K4" s="40" t="s">
        <v>146</v>
      </c>
      <c r="L4" s="41" t="s">
        <v>147</v>
      </c>
    </row>
    <row r="5" spans="1:12" x14ac:dyDescent="0.25">
      <c r="A5" s="16">
        <v>2010</v>
      </c>
      <c r="B5" s="42">
        <f t="shared" ref="B5:E7" si="0">B10/B15</f>
        <v>7.4870548311343613E-2</v>
      </c>
      <c r="C5" s="42">
        <f t="shared" si="0"/>
        <v>0.1060877799618348</v>
      </c>
      <c r="D5" s="42">
        <f t="shared" si="0"/>
        <v>9.2177914110429443E-2</v>
      </c>
      <c r="E5" s="42">
        <f t="shared" si="0"/>
        <v>5.8162003587058447E-2</v>
      </c>
      <c r="F5" s="3"/>
      <c r="G5" s="43">
        <f t="shared" ref="G5:L7" si="1">G10/G15</f>
        <v>7.1660912275091568E-2</v>
      </c>
      <c r="H5" s="43">
        <f t="shared" si="1"/>
        <v>0.17356481837703988</v>
      </c>
      <c r="I5" s="43">
        <f t="shared" si="1"/>
        <v>2.9965505437501646E-2</v>
      </c>
      <c r="J5" s="43">
        <f>J10/J15</f>
        <v>7.5040438849426822E-2</v>
      </c>
      <c r="K5" s="43">
        <f t="shared" si="1"/>
        <v>7.6775810985337686E-2</v>
      </c>
      <c r="L5" s="43">
        <f t="shared" si="1"/>
        <v>1.6621856910744784E-4</v>
      </c>
    </row>
    <row r="6" spans="1:12" x14ac:dyDescent="0.25">
      <c r="A6" s="16">
        <v>2015</v>
      </c>
      <c r="B6" s="42">
        <f t="shared" si="0"/>
        <v>-2.8037192443958268E-2</v>
      </c>
      <c r="C6" s="42">
        <f t="shared" si="0"/>
        <v>6.7100390099005744E-2</v>
      </c>
      <c r="D6" s="42">
        <f t="shared" si="0"/>
        <v>9.5179431022289138E-2</v>
      </c>
      <c r="E6" s="42">
        <f t="shared" si="0"/>
        <v>6.0592905362389662E-2</v>
      </c>
      <c r="F6" s="3"/>
      <c r="G6" s="43">
        <f t="shared" si="1"/>
        <v>4.5996480091457452E-2</v>
      </c>
      <c r="H6" s="43">
        <f t="shared" si="1"/>
        <v>0.21628886951467596</v>
      </c>
      <c r="I6" s="43">
        <f t="shared" si="1"/>
        <v>1.883074819160039E-2</v>
      </c>
      <c r="J6" s="43">
        <f t="shared" si="1"/>
        <v>0.13352919389116433</v>
      </c>
      <c r="K6" s="43">
        <f t="shared" si="1"/>
        <v>0.14204414010086522</v>
      </c>
      <c r="L6" s="43">
        <f t="shared" si="1"/>
        <v>2.598855069918163E-3</v>
      </c>
    </row>
    <row r="7" spans="1:12" x14ac:dyDescent="0.25">
      <c r="A7" s="16">
        <v>2016</v>
      </c>
      <c r="B7" s="42">
        <f t="shared" si="0"/>
        <v>5.1118449880834055E-2</v>
      </c>
      <c r="C7" s="42">
        <f t="shared" si="0"/>
        <v>6.9651786035468899E-2</v>
      </c>
      <c r="D7" s="42">
        <f t="shared" si="0"/>
        <v>0.10116890547941473</v>
      </c>
      <c r="E7" s="42">
        <f t="shared" si="0"/>
        <v>4.9067234124757469E-2</v>
      </c>
      <c r="F7" s="3"/>
      <c r="G7" s="43">
        <f t="shared" si="1"/>
        <v>5.373207277277163E-2</v>
      </c>
      <c r="H7" s="43">
        <f t="shared" si="1"/>
        <v>0.18385714461120364</v>
      </c>
      <c r="I7" s="43">
        <f t="shared" si="1"/>
        <v>2.8190864297642199E-2</v>
      </c>
      <c r="J7" s="43">
        <f t="shared" si="1"/>
        <v>7.7308942641467843E-2</v>
      </c>
      <c r="K7" s="43">
        <f t="shared" si="1"/>
        <v>3.1038599283724631E-2</v>
      </c>
      <c r="L7" s="43">
        <f t="shared" si="1"/>
        <v>-3.0169608331099965E-4</v>
      </c>
    </row>
    <row r="8" spans="1:12" x14ac:dyDescent="0.25">
      <c r="A8" s="16"/>
      <c r="B8" s="43"/>
      <c r="C8" s="43"/>
      <c r="D8" s="43"/>
      <c r="E8" s="43"/>
      <c r="F8" s="3"/>
      <c r="G8" s="43"/>
      <c r="H8" s="43"/>
      <c r="I8" s="43"/>
      <c r="J8" s="43"/>
      <c r="K8" s="43"/>
      <c r="L8" s="43"/>
    </row>
    <row r="9" spans="1:12" x14ac:dyDescent="0.25">
      <c r="A9" s="4" t="s">
        <v>483</v>
      </c>
      <c r="B9" s="38"/>
      <c r="C9" s="38"/>
      <c r="D9" s="38"/>
      <c r="E9" s="38"/>
      <c r="F9" s="4"/>
      <c r="G9" s="44"/>
      <c r="H9" s="38"/>
      <c r="I9" s="38"/>
      <c r="J9" s="38"/>
      <c r="K9" s="38"/>
      <c r="L9" s="38"/>
    </row>
    <row r="10" spans="1:12" x14ac:dyDescent="0.25">
      <c r="A10" s="16">
        <v>2010</v>
      </c>
      <c r="B10" s="44">
        <v>28152</v>
      </c>
      <c r="C10" s="44">
        <v>36970</v>
      </c>
      <c r="D10" s="44">
        <v>3606</v>
      </c>
      <c r="E10" s="44">
        <f>G10-SUM(B10:D10)</f>
        <v>60350</v>
      </c>
      <c r="F10" s="45"/>
      <c r="G10" s="44">
        <v>129078</v>
      </c>
      <c r="H10" s="38">
        <v>24813</v>
      </c>
      <c r="I10" s="38">
        <v>9104</v>
      </c>
      <c r="J10" s="44">
        <v>21340</v>
      </c>
      <c r="K10" s="44">
        <v>5053</v>
      </c>
      <c r="L10" s="44">
        <v>40</v>
      </c>
    </row>
    <row r="11" spans="1:12" x14ac:dyDescent="0.25">
      <c r="A11" s="46">
        <v>2015</v>
      </c>
      <c r="B11" s="44">
        <v>-13738</v>
      </c>
      <c r="C11" s="44">
        <v>31942</v>
      </c>
      <c r="D11" s="44">
        <v>4172</v>
      </c>
      <c r="E11" s="44">
        <f>G11-SUM(B11:D11)</f>
        <v>99936</v>
      </c>
      <c r="F11" s="44"/>
      <c r="G11" s="44">
        <v>122312</v>
      </c>
      <c r="H11" s="38">
        <v>41678</v>
      </c>
      <c r="I11" s="38">
        <v>10465</v>
      </c>
      <c r="J11" s="44">
        <v>37133</v>
      </c>
      <c r="K11" s="44">
        <v>9210</v>
      </c>
      <c r="L11" s="44">
        <v>1450</v>
      </c>
    </row>
    <row r="12" spans="1:12" x14ac:dyDescent="0.25">
      <c r="A12" s="46">
        <v>2016</v>
      </c>
      <c r="B12" s="44">
        <v>23915</v>
      </c>
      <c r="C12" s="44">
        <v>38725</v>
      </c>
      <c r="D12" s="44">
        <v>3713</v>
      </c>
      <c r="E12" s="44">
        <f>G12-SUM(B12:D12)</f>
        <v>98551</v>
      </c>
      <c r="F12" s="44"/>
      <c r="G12" s="44">
        <v>164904</v>
      </c>
      <c r="H12" s="38">
        <v>44922</v>
      </c>
      <c r="I12" s="38">
        <v>16409</v>
      </c>
      <c r="J12" s="44">
        <v>35077</v>
      </c>
      <c r="K12" s="44">
        <v>2340</v>
      </c>
      <c r="L12" s="44">
        <v>-197</v>
      </c>
    </row>
    <row r="13" spans="1:12" x14ac:dyDescent="0.25">
      <c r="A13" s="4"/>
      <c r="B13" s="38"/>
      <c r="C13" s="38"/>
      <c r="D13" s="38"/>
      <c r="E13" s="38"/>
      <c r="F13" s="47"/>
      <c r="G13" s="38"/>
      <c r="H13" s="38"/>
      <c r="I13" s="38"/>
      <c r="J13" s="38"/>
      <c r="K13" s="38"/>
      <c r="L13" s="38"/>
    </row>
    <row r="14" spans="1:12" x14ac:dyDescent="0.25">
      <c r="A14" s="4" t="s">
        <v>148</v>
      </c>
      <c r="B14" s="38"/>
      <c r="C14" s="38"/>
      <c r="D14" s="38"/>
      <c r="E14" s="38"/>
      <c r="F14" s="47"/>
      <c r="G14" s="38"/>
      <c r="H14" s="38"/>
      <c r="I14" s="38"/>
      <c r="J14" s="38"/>
      <c r="K14" s="38"/>
      <c r="L14" s="38"/>
    </row>
    <row r="15" spans="1:12" x14ac:dyDescent="0.25">
      <c r="A15" s="16">
        <v>2010</v>
      </c>
      <c r="B15" s="44">
        <v>376009</v>
      </c>
      <c r="C15" s="44">
        <v>348485</v>
      </c>
      <c r="D15" s="44">
        <v>39120</v>
      </c>
      <c r="E15" s="44">
        <f>G15-SUM(B15:D15)</f>
        <v>1037619</v>
      </c>
      <c r="F15" s="45"/>
      <c r="G15" s="44">
        <v>1801233</v>
      </c>
      <c r="H15" s="38">
        <v>142961</v>
      </c>
      <c r="I15" s="38">
        <v>303816</v>
      </c>
      <c r="J15" s="44">
        <v>284380</v>
      </c>
      <c r="K15" s="44">
        <v>65815</v>
      </c>
      <c r="L15" s="44">
        <v>240647</v>
      </c>
    </row>
    <row r="16" spans="1:12" x14ac:dyDescent="0.25">
      <c r="A16" s="46">
        <v>2015</v>
      </c>
      <c r="B16" s="44">
        <v>489992</v>
      </c>
      <c r="C16" s="44">
        <v>476033</v>
      </c>
      <c r="D16" s="44">
        <v>43833</v>
      </c>
      <c r="E16" s="44">
        <f>G16-SUM(B16:D16)</f>
        <v>1649302</v>
      </c>
      <c r="F16" s="44"/>
      <c r="G16" s="44">
        <v>2659160</v>
      </c>
      <c r="H16" s="38">
        <v>192696</v>
      </c>
      <c r="I16" s="38">
        <v>555740</v>
      </c>
      <c r="J16" s="44">
        <v>278089</v>
      </c>
      <c r="K16" s="44">
        <v>64839</v>
      </c>
      <c r="L16" s="44">
        <v>557938</v>
      </c>
    </row>
    <row r="17" spans="1:12" x14ac:dyDescent="0.25">
      <c r="A17" s="46">
        <v>2016</v>
      </c>
      <c r="B17" s="44">
        <v>467835</v>
      </c>
      <c r="C17" s="44">
        <v>555980</v>
      </c>
      <c r="D17" s="44">
        <v>36701</v>
      </c>
      <c r="E17" s="44">
        <f>G17-SUM(B17:D17)</f>
        <v>2008489</v>
      </c>
      <c r="F17" s="44"/>
      <c r="G17" s="44">
        <v>3069005</v>
      </c>
      <c r="H17" s="38">
        <v>244331</v>
      </c>
      <c r="I17" s="38">
        <v>582068</v>
      </c>
      <c r="J17" s="44">
        <v>453725</v>
      </c>
      <c r="K17" s="44">
        <v>75390</v>
      </c>
      <c r="L17" s="44">
        <v>652975</v>
      </c>
    </row>
    <row r="18" spans="1:12" x14ac:dyDescent="0.25">
      <c r="A18" s="4"/>
      <c r="B18" s="38"/>
      <c r="C18" s="38"/>
      <c r="D18" s="38"/>
      <c r="E18" s="38"/>
      <c r="F18" s="47"/>
      <c r="G18" s="38"/>
      <c r="H18" s="38"/>
      <c r="I18" s="38"/>
      <c r="J18" s="38"/>
      <c r="K18" s="38"/>
      <c r="L18" s="38"/>
    </row>
    <row r="19" spans="1:12" x14ac:dyDescent="0.25">
      <c r="A19" s="4"/>
      <c r="B19" s="38"/>
      <c r="C19" s="38"/>
      <c r="D19" s="38"/>
      <c r="E19" s="38"/>
      <c r="F19" s="4"/>
      <c r="G19" s="38"/>
      <c r="H19" s="38"/>
      <c r="I19" s="38"/>
      <c r="J19" s="38"/>
      <c r="K19" s="38"/>
      <c r="L19" s="38"/>
    </row>
    <row r="20" spans="1:12" x14ac:dyDescent="0.25">
      <c r="A20" s="16" t="s">
        <v>485</v>
      </c>
      <c r="B20" s="44"/>
      <c r="C20" s="44"/>
      <c r="D20" s="44"/>
      <c r="E20" s="44"/>
      <c r="F20" s="48"/>
      <c r="G20" s="44"/>
      <c r="H20" s="38"/>
      <c r="I20" s="38"/>
      <c r="J20" s="44"/>
      <c r="K20" s="44"/>
      <c r="L20" s="44"/>
    </row>
  </sheetData>
  <conditionalFormatting sqref="B12:D12 F12:K12 B17:D17 F17:L17">
    <cfRule type="cellIs" dxfId="7" priority="4" stopIfTrue="1" operator="lessThan">
      <formula>0</formula>
    </cfRule>
  </conditionalFormatting>
  <conditionalFormatting sqref="A7:A8">
    <cfRule type="cellIs" dxfId="6" priority="3" stopIfTrue="1" operator="lessThan">
      <formula>0</formula>
    </cfRule>
  </conditionalFormatting>
  <conditionalFormatting sqref="A12">
    <cfRule type="cellIs" dxfId="5" priority="2" stopIfTrue="1" operator="lessThan">
      <formula>0</formula>
    </cfRule>
  </conditionalFormatting>
  <conditionalFormatting sqref="A17">
    <cfRule type="cellIs" dxfId="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zoomScale="50" zoomScaleNormal="50" workbookViewId="0">
      <selection activeCell="W32" sqref="W32"/>
    </sheetView>
  </sheetViews>
  <sheetFormatPr defaultRowHeight="15" x14ac:dyDescent="0.25"/>
  <sheetData>
    <row r="1" spans="1:29" ht="26.25" x14ac:dyDescent="0.4">
      <c r="A1" s="1" t="s">
        <v>149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A4" s="4"/>
      <c r="B4" s="4" t="s">
        <v>484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5">
      <c r="A5" s="16"/>
      <c r="B5" s="16">
        <v>2010</v>
      </c>
      <c r="C5" s="16"/>
      <c r="D5" s="16"/>
      <c r="E5" s="16"/>
      <c r="F5" s="16">
        <v>2011</v>
      </c>
      <c r="G5" s="16"/>
      <c r="H5" s="16"/>
      <c r="I5" s="16"/>
      <c r="J5" s="16">
        <v>2012</v>
      </c>
      <c r="K5" s="16"/>
      <c r="L5" s="16"/>
      <c r="M5" s="16"/>
      <c r="N5" s="16">
        <v>2013</v>
      </c>
      <c r="O5" s="16"/>
      <c r="P5" s="16"/>
      <c r="Q5" s="16"/>
      <c r="R5" s="16">
        <v>2014</v>
      </c>
      <c r="S5" s="16"/>
      <c r="T5" s="16"/>
      <c r="U5" s="16"/>
      <c r="V5" s="16">
        <v>2015</v>
      </c>
      <c r="W5" s="16"/>
      <c r="X5" s="16"/>
      <c r="Y5" s="16"/>
      <c r="Z5" s="16">
        <v>2016</v>
      </c>
      <c r="AA5" s="16"/>
      <c r="AB5" s="16"/>
      <c r="AC5" s="16"/>
    </row>
    <row r="6" spans="1:29" x14ac:dyDescent="0.25">
      <c r="A6" s="4"/>
      <c r="B6" s="4">
        <v>1</v>
      </c>
      <c r="C6" s="4">
        <v>2</v>
      </c>
      <c r="D6" s="4">
        <v>3</v>
      </c>
      <c r="E6" s="4">
        <v>4</v>
      </c>
      <c r="F6" s="4">
        <v>1</v>
      </c>
      <c r="G6" s="4">
        <v>2</v>
      </c>
      <c r="H6" s="4">
        <v>3</v>
      </c>
      <c r="I6" s="4">
        <v>4</v>
      </c>
      <c r="J6" s="4">
        <v>1</v>
      </c>
      <c r="K6" s="4">
        <v>2</v>
      </c>
      <c r="L6" s="4">
        <v>3</v>
      </c>
      <c r="M6" s="4">
        <v>4</v>
      </c>
      <c r="N6" s="4">
        <v>1</v>
      </c>
      <c r="O6" s="4">
        <v>2</v>
      </c>
      <c r="P6" s="4">
        <v>3</v>
      </c>
      <c r="Q6" s="4">
        <v>4</v>
      </c>
      <c r="R6" s="4">
        <v>1</v>
      </c>
      <c r="S6" s="4">
        <v>2</v>
      </c>
      <c r="T6" s="4">
        <v>3</v>
      </c>
      <c r="U6" s="4">
        <v>4</v>
      </c>
      <c r="V6" s="4">
        <v>1</v>
      </c>
      <c r="W6" s="4">
        <v>2</v>
      </c>
      <c r="X6" s="4">
        <v>3</v>
      </c>
      <c r="Y6" s="4">
        <v>4</v>
      </c>
      <c r="Z6" s="4">
        <v>1</v>
      </c>
      <c r="AA6" s="4">
        <v>2</v>
      </c>
      <c r="AB6" s="4">
        <v>3</v>
      </c>
      <c r="AC6" s="4">
        <v>4</v>
      </c>
    </row>
    <row r="7" spans="1:29" x14ac:dyDescent="0.25">
      <c r="A7" s="4" t="s">
        <v>5</v>
      </c>
      <c r="B7" s="48">
        <v>13.390702702702702</v>
      </c>
      <c r="C7" s="48">
        <v>23.829552407932013</v>
      </c>
      <c r="D7" s="48">
        <v>23.764804500703235</v>
      </c>
      <c r="E7" s="48">
        <v>37.275927272727266</v>
      </c>
      <c r="F7" s="48">
        <v>26.910852459016393</v>
      </c>
      <c r="G7" s="48">
        <v>29.318666666666669</v>
      </c>
      <c r="H7" s="48">
        <v>27.575973404255318</v>
      </c>
      <c r="I7" s="48">
        <v>33.31083003952569</v>
      </c>
      <c r="J7" s="48">
        <v>27.308778350515464</v>
      </c>
      <c r="K7" s="48">
        <v>32.174434782608692</v>
      </c>
      <c r="L7" s="48">
        <v>17.494950819672134</v>
      </c>
      <c r="M7" s="48">
        <v>6.0893815461346632</v>
      </c>
      <c r="N7" s="48">
        <v>20.693912408759122</v>
      </c>
      <c r="O7" s="48">
        <v>8.4848242424242422</v>
      </c>
      <c r="P7" s="48">
        <v>-0.81039523809523806</v>
      </c>
      <c r="Q7" s="48">
        <v>-1.7491692307692308</v>
      </c>
      <c r="R7" s="48">
        <v>18.566922018348624</v>
      </c>
      <c r="S7" s="48">
        <v>10.617631818181817</v>
      </c>
      <c r="T7" s="48">
        <v>14.966534831460674</v>
      </c>
      <c r="U7" s="48">
        <v>3.7366382022471911</v>
      </c>
      <c r="V7" s="48">
        <v>-0.11110915104740902</v>
      </c>
      <c r="W7" s="48">
        <v>-6.2508968512486431</v>
      </c>
      <c r="X7" s="48">
        <v>-6.6973877551020404</v>
      </c>
      <c r="Y7" s="48">
        <v>-13.738</v>
      </c>
      <c r="Z7" s="48">
        <v>-1.234</v>
      </c>
      <c r="AA7" s="48">
        <v>10.881</v>
      </c>
      <c r="AB7" s="48">
        <v>14.334</v>
      </c>
      <c r="AC7" s="4">
        <v>23.914999999999999</v>
      </c>
    </row>
    <row r="8" spans="1:29" x14ac:dyDescent="0.25">
      <c r="A8" s="4" t="s">
        <v>6</v>
      </c>
      <c r="B8" s="48">
        <v>38.079459459459457</v>
      </c>
      <c r="C8" s="48">
        <v>38.733518413597743</v>
      </c>
      <c r="D8" s="48">
        <v>39.1031223628692</v>
      </c>
      <c r="E8" s="48">
        <v>49.738545454545459</v>
      </c>
      <c r="F8" s="48">
        <v>40.861628415300544</v>
      </c>
      <c r="G8" s="48">
        <v>40.981333333333339</v>
      </c>
      <c r="H8" s="48">
        <v>42.486627659574467</v>
      </c>
      <c r="I8" s="48">
        <v>54.416801054018443</v>
      </c>
      <c r="J8" s="48">
        <v>50.323067010309281</v>
      </c>
      <c r="K8" s="48">
        <v>46.868092071611244</v>
      </c>
      <c r="L8" s="48">
        <v>47.957245901639347</v>
      </c>
      <c r="M8" s="48">
        <v>46.99898753117207</v>
      </c>
      <c r="N8" s="48">
        <v>44.25687104622871</v>
      </c>
      <c r="O8" s="48">
        <v>41.361871515151513</v>
      </c>
      <c r="P8" s="48">
        <v>57.973252380952374</v>
      </c>
      <c r="Q8" s="48">
        <v>49.493538461538463</v>
      </c>
      <c r="R8" s="48">
        <v>46.056435779816518</v>
      </c>
      <c r="S8" s="48">
        <v>34.609190909090906</v>
      </c>
      <c r="T8" s="48">
        <v>42.682710112359551</v>
      </c>
      <c r="U8" s="48">
        <v>37.286453932584273</v>
      </c>
      <c r="V8" s="48">
        <v>37.564696802646083</v>
      </c>
      <c r="W8" s="48">
        <v>50.730206297502711</v>
      </c>
      <c r="X8" s="48">
        <v>45.912816326530617</v>
      </c>
      <c r="Y8" s="48">
        <v>31.942</v>
      </c>
      <c r="Z8" s="48">
        <v>36.838000000000001</v>
      </c>
      <c r="AA8" s="48">
        <v>43.194000000000003</v>
      </c>
      <c r="AB8" s="48">
        <v>86.83</v>
      </c>
      <c r="AC8" s="4">
        <v>38.274999999999999</v>
      </c>
    </row>
    <row r="9" spans="1:29" x14ac:dyDescent="0.25">
      <c r="A9" s="4" t="s">
        <v>150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4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"/>
      <c r="Y10" s="4"/>
      <c r="Z10" s="4"/>
      <c r="AA10" s="4"/>
      <c r="AB10" s="4"/>
      <c r="AC10" s="4"/>
    </row>
  </sheetData>
  <conditionalFormatting sqref="F10 F1:F4">
    <cfRule type="cellIs" dxfId="3" priority="4" stopIfTrue="1" operator="lessThan">
      <formula>0</formula>
    </cfRule>
  </conditionalFormatting>
  <conditionalFormatting sqref="D10 D1:D4">
    <cfRule type="cellIs" dxfId="2" priority="3" stopIfTrue="1" operator="lessThan">
      <formula>0</formula>
    </cfRule>
  </conditionalFormatting>
  <conditionalFormatting sqref="F5:F6 N5 V5">
    <cfRule type="cellIs" dxfId="1" priority="2" stopIfTrue="1" operator="lessThan">
      <formula>0</formula>
    </cfRule>
  </conditionalFormatting>
  <conditionalFormatting sqref="D5:D6 L5 T5 AB5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69" zoomScaleNormal="69" workbookViewId="0">
      <selection activeCell="H32" sqref="H32"/>
    </sheetView>
  </sheetViews>
  <sheetFormatPr defaultRowHeight="15" x14ac:dyDescent="0.25"/>
  <cols>
    <col min="2" max="4" width="10.85546875" bestFit="1" customWidth="1"/>
    <col min="5" max="5" width="9.140625" style="37"/>
  </cols>
  <sheetData>
    <row r="1" spans="1:5" ht="26.25" x14ac:dyDescent="0.4">
      <c r="A1" s="1" t="s">
        <v>505</v>
      </c>
    </row>
    <row r="3" spans="1:5" x14ac:dyDescent="0.25">
      <c r="A3" s="62"/>
      <c r="B3" s="62" t="s">
        <v>504</v>
      </c>
      <c r="C3" s="62"/>
      <c r="D3" s="62"/>
    </row>
    <row r="4" spans="1:5" x14ac:dyDescent="0.25">
      <c r="B4" t="s">
        <v>160</v>
      </c>
      <c r="C4" t="s">
        <v>42</v>
      </c>
      <c r="D4" t="s">
        <v>43</v>
      </c>
      <c r="E4" s="37" t="s">
        <v>503</v>
      </c>
    </row>
    <row r="5" spans="1:5" x14ac:dyDescent="0.25">
      <c r="A5">
        <v>2000</v>
      </c>
      <c r="B5" s="4">
        <v>200.434</v>
      </c>
      <c r="C5" s="4">
        <v>47.112000000000002</v>
      </c>
      <c r="D5" s="4">
        <v>28.521999999999998</v>
      </c>
      <c r="E5" s="37">
        <v>0.156</v>
      </c>
    </row>
    <row r="6" spans="1:5" x14ac:dyDescent="0.25">
      <c r="A6">
        <v>2001</v>
      </c>
      <c r="B6" s="4">
        <v>213.21899999999999</v>
      </c>
      <c r="C6" s="4">
        <v>44.482999999999997</v>
      </c>
      <c r="D6" s="4">
        <v>27.25</v>
      </c>
      <c r="E6" s="37">
        <v>0.155</v>
      </c>
    </row>
    <row r="7" spans="1:5" x14ac:dyDescent="0.25">
      <c r="A7">
        <v>2002</v>
      </c>
      <c r="B7" s="4">
        <v>218.499</v>
      </c>
      <c r="C7" s="4">
        <v>48.381</v>
      </c>
      <c r="D7" s="4">
        <v>30.321999999999999</v>
      </c>
      <c r="E7" s="37">
        <v>0.152</v>
      </c>
    </row>
    <row r="8" spans="1:5" x14ac:dyDescent="0.25">
      <c r="A8">
        <v>2003</v>
      </c>
      <c r="B8" s="4">
        <v>236.65100000000001</v>
      </c>
      <c r="C8" s="4">
        <v>54.777999999999999</v>
      </c>
      <c r="D8" s="4">
        <v>36.055999999999997</v>
      </c>
      <c r="E8" s="37">
        <v>0.16</v>
      </c>
    </row>
    <row r="9" spans="1:5" x14ac:dyDescent="0.25">
      <c r="A9">
        <v>2004</v>
      </c>
      <c r="B9" s="4">
        <v>271.52300000000002</v>
      </c>
      <c r="C9" s="4">
        <v>59.424999999999997</v>
      </c>
      <c r="D9" s="4">
        <v>38.814</v>
      </c>
      <c r="E9" s="37">
        <v>0.16500000000000001</v>
      </c>
    </row>
    <row r="10" spans="1:5" x14ac:dyDescent="0.25">
      <c r="A10">
        <v>2005</v>
      </c>
      <c r="B10" s="4">
        <v>307.202</v>
      </c>
      <c r="C10" s="4">
        <v>59.32</v>
      </c>
      <c r="D10" s="4">
        <v>43.832999999999998</v>
      </c>
      <c r="E10" s="37">
        <v>0.17199999999999999</v>
      </c>
    </row>
    <row r="11" spans="1:5" x14ac:dyDescent="0.25">
      <c r="A11">
        <v>2006</v>
      </c>
      <c r="B11" s="4">
        <v>338.60700000000003</v>
      </c>
      <c r="C11" s="4">
        <v>69.024000000000001</v>
      </c>
      <c r="D11" s="4">
        <v>52.383000000000003</v>
      </c>
      <c r="E11" s="37">
        <v>0.18899999999999997</v>
      </c>
    </row>
    <row r="12" spans="1:5" x14ac:dyDescent="0.25">
      <c r="A12">
        <v>2007</v>
      </c>
      <c r="B12" s="4">
        <v>367.60599999999999</v>
      </c>
      <c r="C12" s="4">
        <v>84.8</v>
      </c>
      <c r="D12" s="4">
        <v>70.900000000000006</v>
      </c>
      <c r="E12" s="37">
        <v>0.20600000000000002</v>
      </c>
    </row>
    <row r="13" spans="1:5" x14ac:dyDescent="0.25">
      <c r="A13">
        <v>2008</v>
      </c>
      <c r="B13" s="4">
        <v>401.21100000000001</v>
      </c>
      <c r="C13" s="4">
        <v>91.122</v>
      </c>
      <c r="D13" s="4">
        <v>98.073999999999998</v>
      </c>
      <c r="E13" s="37">
        <v>0.23499999999999999</v>
      </c>
    </row>
    <row r="14" spans="1:5" x14ac:dyDescent="0.25">
      <c r="A14">
        <v>2009</v>
      </c>
      <c r="B14" s="4">
        <v>349.42200000000003</v>
      </c>
      <c r="C14" s="4">
        <v>84.155000000000001</v>
      </c>
      <c r="D14" s="4">
        <v>117.41</v>
      </c>
      <c r="E14" s="37">
        <v>0.215</v>
      </c>
    </row>
    <row r="15" spans="1:5" x14ac:dyDescent="0.25">
      <c r="A15">
        <v>2010</v>
      </c>
      <c r="B15" s="4">
        <v>341.517</v>
      </c>
      <c r="C15" s="4">
        <v>76.203999999999994</v>
      </c>
      <c r="D15" s="4">
        <v>111.71</v>
      </c>
      <c r="E15" s="37">
        <v>0.193</v>
      </c>
    </row>
    <row r="16" spans="1:5" x14ac:dyDescent="0.25">
      <c r="A16">
        <v>2011</v>
      </c>
      <c r="B16" s="4">
        <v>369.85199999999998</v>
      </c>
      <c r="C16" s="4">
        <v>79.296999999999997</v>
      </c>
      <c r="D16" s="4">
        <v>109.60599999999999</v>
      </c>
      <c r="E16" s="37">
        <v>0.191</v>
      </c>
    </row>
    <row r="17" spans="1:5" x14ac:dyDescent="0.25">
      <c r="A17">
        <v>2012</v>
      </c>
      <c r="B17" s="4">
        <v>374.45499999999998</v>
      </c>
      <c r="C17" s="4">
        <v>85.103999999999999</v>
      </c>
      <c r="D17" s="4">
        <v>113.75</v>
      </c>
      <c r="E17" s="37">
        <v>0.192</v>
      </c>
    </row>
    <row r="18" spans="1:5" x14ac:dyDescent="0.25">
      <c r="A18">
        <v>2013</v>
      </c>
      <c r="B18" s="4">
        <v>402.60399999999998</v>
      </c>
      <c r="C18" s="4">
        <v>90.554000000000002</v>
      </c>
      <c r="D18" s="4">
        <v>121.345</v>
      </c>
      <c r="E18" s="37">
        <v>0.20399999999999999</v>
      </c>
    </row>
    <row r="19" spans="1:5" x14ac:dyDescent="0.25">
      <c r="A19">
        <v>2014</v>
      </c>
      <c r="B19" s="4">
        <v>405.76799999999997</v>
      </c>
      <c r="C19" s="4">
        <v>98.471999999999994</v>
      </c>
      <c r="D19" s="4">
        <v>120.608</v>
      </c>
      <c r="E19" s="37">
        <v>0.20600000000000002</v>
      </c>
    </row>
    <row r="20" spans="1:5" x14ac:dyDescent="0.25">
      <c r="A20">
        <v>2015</v>
      </c>
      <c r="B20" s="4">
        <v>403.75799999999998</v>
      </c>
      <c r="C20" s="4">
        <v>111.627</v>
      </c>
      <c r="D20" s="4">
        <v>123.999</v>
      </c>
      <c r="E20" s="37">
        <v>0.20399999999999999</v>
      </c>
    </row>
    <row r="21" spans="1:5" x14ac:dyDescent="0.25">
      <c r="A21">
        <v>2016</v>
      </c>
      <c r="B21" s="4">
        <v>379.38099999999997</v>
      </c>
      <c r="C21" s="4">
        <v>112.883</v>
      </c>
      <c r="D21" s="4">
        <v>121.96</v>
      </c>
      <c r="E21" s="37">
        <v>0.19600000000000001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62" zoomScaleNormal="62" workbookViewId="0">
      <selection activeCell="S34" sqref="S34"/>
    </sheetView>
  </sheetViews>
  <sheetFormatPr defaultRowHeight="15" x14ac:dyDescent="0.25"/>
  <sheetData>
    <row r="1" spans="1:17" ht="26.25" x14ac:dyDescent="0.4">
      <c r="A1" s="20" t="s">
        <v>47</v>
      </c>
      <c r="B1" s="2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5">
      <c r="A2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46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5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5">
      <c r="A6" s="11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5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36" x14ac:dyDescent="0.25">
      <c r="A8" s="5"/>
      <c r="B8" s="24" t="s">
        <v>29</v>
      </c>
      <c r="C8" s="5" t="s">
        <v>3</v>
      </c>
      <c r="D8" s="5" t="s">
        <v>41</v>
      </c>
      <c r="E8" s="22">
        <v>2011</v>
      </c>
      <c r="F8" s="22">
        <v>2012</v>
      </c>
      <c r="G8" s="22">
        <v>2013</v>
      </c>
      <c r="H8" s="22">
        <v>2014</v>
      </c>
      <c r="I8" s="22">
        <v>2015</v>
      </c>
      <c r="J8" s="22">
        <v>2016</v>
      </c>
      <c r="K8" s="5">
        <v>2017</v>
      </c>
      <c r="L8" s="5"/>
      <c r="M8" s="5"/>
      <c r="N8" s="5"/>
      <c r="O8" s="5"/>
      <c r="P8" s="5"/>
      <c r="Q8" s="5"/>
    </row>
    <row r="9" spans="1:17" x14ac:dyDescent="0.25">
      <c r="A9" s="5" t="s">
        <v>42</v>
      </c>
      <c r="B9" s="6">
        <f t="shared" ref="B9:B12" si="0">(H9/E9)^(1/3)-1</f>
        <v>7.5942679539242164E-2</v>
      </c>
      <c r="C9" s="6">
        <f t="shared" ref="C9:C12" si="1">I9/H9-1</f>
        <v>4.406880279920089E-2</v>
      </c>
      <c r="D9" s="6">
        <f>K9/J9-1</f>
        <v>-4.9949645251767816E-4</v>
      </c>
      <c r="E9" s="23">
        <v>75803.126427746232</v>
      </c>
      <c r="F9" s="23">
        <v>81595.814796104183</v>
      </c>
      <c r="G9" s="23">
        <v>85225.132557349076</v>
      </c>
      <c r="H9" s="23">
        <v>94417.940531437693</v>
      </c>
      <c r="I9" s="23">
        <v>98578.8261334243</v>
      </c>
      <c r="J9" s="23">
        <v>114316.95229172133</v>
      </c>
      <c r="K9" s="13">
        <v>114259.85137958899</v>
      </c>
      <c r="L9" s="13"/>
      <c r="M9" s="13"/>
      <c r="N9" s="13"/>
      <c r="O9" s="13"/>
      <c r="P9" s="13"/>
      <c r="Q9" s="13"/>
    </row>
    <row r="10" spans="1:17" x14ac:dyDescent="0.25">
      <c r="A10" s="5" t="s">
        <v>43</v>
      </c>
      <c r="B10" s="6">
        <f t="shared" si="0"/>
        <v>2.9857695369991832E-2</v>
      </c>
      <c r="C10" s="6">
        <f t="shared" si="1"/>
        <v>2.5379866178589783E-2</v>
      </c>
      <c r="D10" s="6">
        <f t="shared" ref="D10:D12" si="2">K10/J10-1</f>
        <v>-2.8230133457193607E-2</v>
      </c>
      <c r="E10" s="23">
        <v>110563.90980022837</v>
      </c>
      <c r="F10" s="23">
        <v>110172.83489017026</v>
      </c>
      <c r="G10" s="23">
        <v>113243.98701056093</v>
      </c>
      <c r="H10" s="23">
        <v>120766.10055632255</v>
      </c>
      <c r="I10" s="23">
        <v>123831.12802735214</v>
      </c>
      <c r="J10" s="23">
        <v>123527.2725439061</v>
      </c>
      <c r="K10" s="13">
        <v>120040.08115438851</v>
      </c>
      <c r="L10" s="13"/>
      <c r="M10" s="13"/>
      <c r="N10" s="13"/>
      <c r="O10" s="13"/>
      <c r="P10" s="13"/>
      <c r="Q10" s="13"/>
    </row>
    <row r="11" spans="1:17" x14ac:dyDescent="0.25">
      <c r="A11" s="5" t="s">
        <v>44</v>
      </c>
      <c r="B11" s="6">
        <f t="shared" si="0"/>
        <v>5.6468205285483686E-2</v>
      </c>
      <c r="C11" s="6">
        <f t="shared" si="1"/>
        <v>5.050606577030381E-3</v>
      </c>
      <c r="D11" s="6">
        <f t="shared" si="2"/>
        <v>-5.0277037780420808E-2</v>
      </c>
      <c r="E11" s="23">
        <v>344327.51691199688</v>
      </c>
      <c r="F11" s="23">
        <v>373717.55912683962</v>
      </c>
      <c r="G11" s="23">
        <v>378582.2264103943</v>
      </c>
      <c r="H11" s="23">
        <v>406014.01478991186</v>
      </c>
      <c r="I11" s="23">
        <v>408064.63184337626</v>
      </c>
      <c r="J11" s="23">
        <v>397529.59188406024</v>
      </c>
      <c r="K11" s="13">
        <v>377542.98157407006</v>
      </c>
      <c r="L11" s="13"/>
      <c r="M11" s="13"/>
      <c r="N11" s="13"/>
      <c r="O11" s="13"/>
      <c r="P11" s="13"/>
      <c r="Q11" s="13"/>
    </row>
    <row r="12" spans="1:17" x14ac:dyDescent="0.25">
      <c r="A12" s="14" t="s">
        <v>45</v>
      </c>
      <c r="B12" s="6">
        <f t="shared" si="0"/>
        <v>5.3889681853145577E-2</v>
      </c>
      <c r="C12" s="6">
        <f t="shared" si="1"/>
        <v>1.4933289051225485E-2</v>
      </c>
      <c r="D12" s="6">
        <f t="shared" si="2"/>
        <v>-3.7034737649602412E-2</v>
      </c>
      <c r="E12" s="23">
        <v>530694.55313997145</v>
      </c>
      <c r="F12" s="23">
        <v>565486.20881311409</v>
      </c>
      <c r="G12" s="23">
        <v>577051.34597830428</v>
      </c>
      <c r="H12" s="23">
        <v>621198.05587767204</v>
      </c>
      <c r="I12" s="23">
        <v>630474.58600415266</v>
      </c>
      <c r="J12" s="23">
        <v>635373.81671968766</v>
      </c>
      <c r="K12" s="13">
        <v>611842.91410804749</v>
      </c>
      <c r="L12" s="13"/>
      <c r="M12" s="13"/>
      <c r="N12" s="13"/>
      <c r="O12" s="13"/>
      <c r="P12" s="13"/>
      <c r="Q12" s="13"/>
    </row>
    <row r="13" spans="1:17" x14ac:dyDescent="0.25">
      <c r="A13" s="5"/>
      <c r="B13" s="6"/>
      <c r="C13" s="6"/>
      <c r="D13" s="6"/>
      <c r="E13" s="23"/>
      <c r="F13" s="23"/>
      <c r="G13" s="23"/>
      <c r="H13" s="23"/>
      <c r="I13" s="23"/>
      <c r="J13" s="23"/>
      <c r="K13" s="13"/>
      <c r="L13" s="13"/>
      <c r="M13" s="13"/>
      <c r="N13" s="13"/>
      <c r="O13" s="13"/>
      <c r="P13" s="13"/>
      <c r="Q13" s="13"/>
    </row>
    <row r="14" spans="1:17" x14ac:dyDescent="0.25">
      <c r="A14" s="14"/>
      <c r="B14" s="6"/>
      <c r="C14" s="6"/>
      <c r="D14" s="6"/>
      <c r="E14" s="23"/>
      <c r="F14" s="23"/>
      <c r="G14" s="23"/>
      <c r="H14" s="23"/>
      <c r="I14" s="23"/>
      <c r="J14" s="23"/>
      <c r="K14" s="13"/>
      <c r="L14" s="15"/>
      <c r="M14" s="15"/>
      <c r="N14" s="15"/>
      <c r="O14" s="15"/>
      <c r="P14" s="15"/>
      <c r="Q14" s="15"/>
    </row>
    <row r="15" spans="1:17" x14ac:dyDescent="0.25">
      <c r="A15" s="5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26.25" x14ac:dyDescent="0.4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t="s">
        <v>40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2" zoomScale="68" zoomScaleNormal="68" workbookViewId="0">
      <selection activeCell="D6" sqref="D6"/>
    </sheetView>
  </sheetViews>
  <sheetFormatPr defaultRowHeight="15" x14ac:dyDescent="0.25"/>
  <sheetData>
    <row r="1" spans="1:2" ht="26.25" x14ac:dyDescent="0.4">
      <c r="A1" s="1" t="s">
        <v>469</v>
      </c>
      <c r="B1" s="17"/>
    </row>
    <row r="2" spans="1:2" x14ac:dyDescent="0.25">
      <c r="A2" s="4"/>
      <c r="B2" s="17"/>
    </row>
    <row r="3" spans="1:2" x14ac:dyDescent="0.25">
      <c r="A3" s="4"/>
      <c r="B3" s="17"/>
    </row>
    <row r="4" spans="1:2" x14ac:dyDescent="0.25">
      <c r="A4" s="4"/>
      <c r="B4" s="4" t="s">
        <v>31</v>
      </c>
    </row>
    <row r="5" spans="1:2" x14ac:dyDescent="0.25">
      <c r="A5" s="16">
        <v>1994</v>
      </c>
      <c r="B5" s="3">
        <v>1.95E-2</v>
      </c>
    </row>
    <row r="6" spans="1:2" x14ac:dyDescent="0.25">
      <c r="A6" s="16"/>
      <c r="B6" s="3">
        <v>3.8800000000000001E-2</v>
      </c>
    </row>
    <row r="7" spans="1:2" x14ac:dyDescent="0.25">
      <c r="A7" s="16"/>
      <c r="B7" s="3">
        <v>3.2500000000000001E-2</v>
      </c>
    </row>
    <row r="8" spans="1:2" x14ac:dyDescent="0.25">
      <c r="A8" s="16"/>
      <c r="B8" s="3">
        <v>3.7000000000000005E-2</v>
      </c>
    </row>
    <row r="9" spans="1:2" x14ac:dyDescent="0.25">
      <c r="A9" s="16">
        <v>1995</v>
      </c>
      <c r="B9" s="3">
        <v>3.9900000000000005E-2</v>
      </c>
    </row>
    <row r="10" spans="1:2" x14ac:dyDescent="0.25">
      <c r="A10" s="16"/>
      <c r="B10" s="3">
        <v>1.6200000000000003E-2</v>
      </c>
    </row>
    <row r="11" spans="1:2" x14ac:dyDescent="0.25">
      <c r="A11" s="16"/>
      <c r="B11" s="3">
        <v>3.61E-2</v>
      </c>
    </row>
    <row r="12" spans="1:2" x14ac:dyDescent="0.25">
      <c r="A12" s="16"/>
      <c r="B12" s="3">
        <v>3.2000000000000001E-2</v>
      </c>
    </row>
    <row r="13" spans="1:2" x14ac:dyDescent="0.25">
      <c r="A13" s="16">
        <v>1996</v>
      </c>
      <c r="B13" s="3">
        <v>3.9699999999999999E-2</v>
      </c>
    </row>
    <row r="14" spans="1:2" x14ac:dyDescent="0.25">
      <c r="A14" s="16"/>
      <c r="B14" s="3">
        <v>5.6100000000000004E-2</v>
      </c>
    </row>
    <row r="15" spans="1:2" x14ac:dyDescent="0.25">
      <c r="A15" s="16"/>
      <c r="B15" s="3">
        <v>3.7599999999999995E-2</v>
      </c>
    </row>
    <row r="16" spans="1:2" x14ac:dyDescent="0.25">
      <c r="A16" s="16"/>
      <c r="B16" s="3">
        <v>3.8900000000000004E-2</v>
      </c>
    </row>
    <row r="17" spans="1:2" x14ac:dyDescent="0.25">
      <c r="A17" s="16">
        <v>1997</v>
      </c>
      <c r="B17" s="3">
        <v>3.1600000000000003E-2</v>
      </c>
    </row>
    <row r="18" spans="1:2" x14ac:dyDescent="0.25">
      <c r="A18" s="16"/>
      <c r="B18" s="3">
        <v>3.1899999999999998E-2</v>
      </c>
    </row>
    <row r="19" spans="1:2" x14ac:dyDescent="0.25">
      <c r="A19" s="16"/>
      <c r="B19" s="3">
        <v>2.35E-2</v>
      </c>
    </row>
    <row r="20" spans="1:2" x14ac:dyDescent="0.25">
      <c r="A20" s="16"/>
      <c r="B20" s="3">
        <v>1.7500000000000002E-2</v>
      </c>
    </row>
    <row r="21" spans="1:2" x14ac:dyDescent="0.25">
      <c r="A21" s="16">
        <v>1998</v>
      </c>
      <c r="B21" s="3">
        <v>9.8999999999999991E-3</v>
      </c>
    </row>
    <row r="22" spans="1:2" x14ac:dyDescent="0.25">
      <c r="A22" s="16"/>
      <c r="B22" s="3">
        <v>6.3E-3</v>
      </c>
    </row>
    <row r="23" spans="1:2" x14ac:dyDescent="0.25">
      <c r="A23" s="16"/>
      <c r="B23" s="3">
        <v>2.5000000000000001E-3</v>
      </c>
    </row>
    <row r="24" spans="1:2" x14ac:dyDescent="0.25">
      <c r="A24" s="16"/>
      <c r="B24" s="3">
        <v>1.5E-3</v>
      </c>
    </row>
    <row r="25" spans="1:2" x14ac:dyDescent="0.25">
      <c r="A25" s="16">
        <v>1999</v>
      </c>
      <c r="B25" s="3">
        <v>1.09E-2</v>
      </c>
    </row>
    <row r="26" spans="1:2" x14ac:dyDescent="0.25">
      <c r="A26" s="16"/>
      <c r="B26" s="3">
        <v>1.9099999999999999E-2</v>
      </c>
    </row>
    <row r="27" spans="1:2" x14ac:dyDescent="0.25">
      <c r="A27" s="16"/>
      <c r="B27" s="3">
        <v>2.8199999999999999E-2</v>
      </c>
    </row>
    <row r="28" spans="1:2" x14ac:dyDescent="0.25">
      <c r="A28" s="16"/>
      <c r="B28" s="3">
        <v>3.7200000000000004E-2</v>
      </c>
    </row>
    <row r="29" spans="1:2" x14ac:dyDescent="0.25">
      <c r="A29" s="16">
        <v>2000</v>
      </c>
      <c r="B29" s="3">
        <v>3.6000000000000004E-2</v>
      </c>
    </row>
    <row r="30" spans="1:2" x14ac:dyDescent="0.25">
      <c r="A30" s="16"/>
      <c r="B30" s="3">
        <v>3.4200000000000001E-2</v>
      </c>
    </row>
    <row r="31" spans="1:2" x14ac:dyDescent="0.25">
      <c r="A31" s="16"/>
      <c r="B31" s="3">
        <v>5.2499999999999998E-2</v>
      </c>
    </row>
    <row r="32" spans="1:2" x14ac:dyDescent="0.25">
      <c r="A32" s="16"/>
      <c r="B32" s="3">
        <v>4.4800000000000006E-2</v>
      </c>
    </row>
    <row r="33" spans="1:2" x14ac:dyDescent="0.25">
      <c r="A33" s="16">
        <v>2001</v>
      </c>
      <c r="B33" s="3">
        <v>3.73E-2</v>
      </c>
    </row>
    <row r="34" spans="1:2" x14ac:dyDescent="0.25">
      <c r="A34" s="16"/>
      <c r="B34" s="3">
        <v>3.6900000000000002E-2</v>
      </c>
    </row>
    <row r="35" spans="1:2" x14ac:dyDescent="0.25">
      <c r="A35" s="16"/>
      <c r="B35" s="3">
        <v>1.5100000000000001E-2</v>
      </c>
    </row>
    <row r="36" spans="1:2" x14ac:dyDescent="0.25">
      <c r="A36" s="16"/>
      <c r="B36" s="3">
        <v>1.9799999999999998E-2</v>
      </c>
    </row>
    <row r="37" spans="1:2" x14ac:dyDescent="0.25">
      <c r="A37" s="16">
        <v>2002</v>
      </c>
      <c r="B37" s="3">
        <v>3.5400000000000001E-2</v>
      </c>
    </row>
    <row r="38" spans="1:2" x14ac:dyDescent="0.25">
      <c r="A38" s="16"/>
      <c r="B38" s="3">
        <v>3.78E-2</v>
      </c>
    </row>
    <row r="39" spans="1:2" x14ac:dyDescent="0.25">
      <c r="A39" s="16"/>
      <c r="B39" s="3">
        <v>3.56E-2</v>
      </c>
    </row>
    <row r="40" spans="1:2" x14ac:dyDescent="0.25">
      <c r="A40" s="16"/>
      <c r="B40" s="3">
        <v>3.9199999999999999E-2</v>
      </c>
    </row>
    <row r="41" spans="1:2" x14ac:dyDescent="0.25">
      <c r="A41" s="16">
        <v>2003</v>
      </c>
      <c r="B41" s="3">
        <v>3.2099999999999997E-2</v>
      </c>
    </row>
    <row r="42" spans="1:2" x14ac:dyDescent="0.25">
      <c r="A42" s="16"/>
      <c r="B42" s="3">
        <v>3.2099999999999997E-2</v>
      </c>
    </row>
    <row r="43" spans="1:2" x14ac:dyDescent="0.25">
      <c r="A43" s="16"/>
      <c r="B43" s="3">
        <v>0.03</v>
      </c>
    </row>
    <row r="44" spans="1:2" x14ac:dyDescent="0.25">
      <c r="A44" s="16"/>
      <c r="B44" s="3">
        <v>2.4E-2</v>
      </c>
    </row>
    <row r="45" spans="1:2" x14ac:dyDescent="0.25">
      <c r="A45" s="16">
        <v>2004</v>
      </c>
      <c r="B45" s="3">
        <v>3.7499999999999999E-2</v>
      </c>
    </row>
    <row r="46" spans="1:2" x14ac:dyDescent="0.25">
      <c r="A46" s="16"/>
      <c r="B46" s="3">
        <v>3.73E-2</v>
      </c>
    </row>
    <row r="47" spans="1:2" x14ac:dyDescent="0.25">
      <c r="A47" s="16"/>
      <c r="B47" s="3">
        <v>5.0199999999999995E-2</v>
      </c>
    </row>
    <row r="48" spans="1:2" x14ac:dyDescent="0.25">
      <c r="A48" s="16"/>
      <c r="B48" s="3">
        <v>5.67E-2</v>
      </c>
    </row>
    <row r="49" spans="1:2" x14ac:dyDescent="0.25">
      <c r="A49" s="16">
        <v>2005</v>
      </c>
      <c r="B49" s="3">
        <v>5.45E-2</v>
      </c>
    </row>
    <row r="50" spans="1:2" x14ac:dyDescent="0.25">
      <c r="A50" s="16"/>
      <c r="B50" s="3">
        <v>5.1900000000000002E-2</v>
      </c>
    </row>
    <row r="51" spans="1:2" x14ac:dyDescent="0.25">
      <c r="A51" s="16"/>
      <c r="B51" s="3">
        <v>5.4600000000000003E-2</v>
      </c>
    </row>
    <row r="52" spans="1:2" x14ac:dyDescent="0.25">
      <c r="A52" s="16"/>
      <c r="B52" s="3">
        <v>5.0300000000000004E-2</v>
      </c>
    </row>
    <row r="53" spans="1:2" x14ac:dyDescent="0.25">
      <c r="A53" s="16">
        <v>2006</v>
      </c>
      <c r="B53" s="3">
        <v>5.0999999999999997E-2</v>
      </c>
    </row>
    <row r="54" spans="1:2" x14ac:dyDescent="0.25">
      <c r="A54" s="16"/>
      <c r="B54" s="3">
        <v>4.8300000000000003E-2</v>
      </c>
    </row>
    <row r="55" spans="1:2" x14ac:dyDescent="0.25">
      <c r="A55" s="16"/>
      <c r="B55" s="3">
        <v>5.3200000000000004E-2</v>
      </c>
    </row>
    <row r="56" spans="1:2" x14ac:dyDescent="0.25">
      <c r="A56" s="16"/>
      <c r="B56" s="3">
        <v>7.1099999999999997E-2</v>
      </c>
    </row>
    <row r="57" spans="1:2" x14ac:dyDescent="0.25">
      <c r="A57" s="16">
        <v>2007</v>
      </c>
      <c r="B57" s="3">
        <v>6.4299999999999996E-2</v>
      </c>
    </row>
    <row r="58" spans="1:2" x14ac:dyDescent="0.25">
      <c r="A58" s="16"/>
      <c r="B58" s="3">
        <v>5.4699999999999999E-2</v>
      </c>
    </row>
    <row r="59" spans="1:2" x14ac:dyDescent="0.25">
      <c r="A59" s="16"/>
      <c r="B59" s="3">
        <v>4.9699999999999994E-2</v>
      </c>
    </row>
    <row r="60" spans="1:2" x14ac:dyDescent="0.25">
      <c r="A60" s="16"/>
      <c r="B60" s="3">
        <v>4.6600000000000003E-2</v>
      </c>
    </row>
    <row r="61" spans="1:2" x14ac:dyDescent="0.25">
      <c r="A61" s="16">
        <v>2008</v>
      </c>
      <c r="B61" s="3">
        <v>3.8300000000000001E-2</v>
      </c>
    </row>
    <row r="62" spans="1:2" x14ac:dyDescent="0.25">
      <c r="A62" s="16"/>
      <c r="B62" s="3">
        <v>4.6699999999999998E-2</v>
      </c>
    </row>
    <row r="63" spans="1:2" x14ac:dyDescent="0.25">
      <c r="A63" s="16"/>
      <c r="B63" s="3">
        <v>3.2400000000000005E-2</v>
      </c>
    </row>
    <row r="64" spans="1:2" x14ac:dyDescent="0.25">
      <c r="A64" s="16"/>
      <c r="B64" s="3">
        <v>1.1399999999999999E-2</v>
      </c>
    </row>
    <row r="65" spans="1:2" x14ac:dyDescent="0.25">
      <c r="A65" s="16">
        <v>2009</v>
      </c>
      <c r="B65" s="3">
        <v>-1.1000000000000001E-2</v>
      </c>
    </row>
    <row r="66" spans="1:2" x14ac:dyDescent="0.25">
      <c r="A66" s="16"/>
      <c r="B66" s="3">
        <v>-2.58E-2</v>
      </c>
    </row>
    <row r="67" spans="1:2" x14ac:dyDescent="0.25">
      <c r="A67" s="16"/>
      <c r="B67" s="3">
        <v>-1.9199999999999998E-2</v>
      </c>
    </row>
    <row r="68" spans="1:2" x14ac:dyDescent="0.25">
      <c r="A68" s="16"/>
      <c r="B68" s="3">
        <v>-5.4000000000000003E-3</v>
      </c>
    </row>
    <row r="69" spans="1:2" x14ac:dyDescent="0.25">
      <c r="A69" s="16">
        <v>2010</v>
      </c>
      <c r="B69" s="3">
        <v>2.3199999999999998E-2</v>
      </c>
    </row>
    <row r="70" spans="1:2" x14ac:dyDescent="0.25">
      <c r="A70" s="16"/>
      <c r="B70" s="3">
        <v>3.0699999999999998E-2</v>
      </c>
    </row>
    <row r="71" spans="1:2" x14ac:dyDescent="0.25">
      <c r="A71" s="16"/>
      <c r="B71" s="3">
        <v>3.3399999999999999E-2</v>
      </c>
    </row>
    <row r="72" spans="1:2" x14ac:dyDescent="0.25">
      <c r="A72" s="16"/>
      <c r="B72" s="3">
        <v>3.4099999999999998E-2</v>
      </c>
    </row>
    <row r="73" spans="1:2" x14ac:dyDescent="0.25">
      <c r="A73" s="16">
        <v>2011</v>
      </c>
      <c r="B73" s="3">
        <v>3.490675988809102E-2</v>
      </c>
    </row>
    <row r="74" spans="1:2" x14ac:dyDescent="0.25">
      <c r="A74" s="16"/>
      <c r="B74" s="3">
        <v>3.4098014799351685E-2</v>
      </c>
    </row>
    <row r="75" spans="1:2" x14ac:dyDescent="0.25">
      <c r="A75" s="16"/>
      <c r="B75" s="3">
        <v>3.0447035096997581E-2</v>
      </c>
    </row>
    <row r="76" spans="1:2" x14ac:dyDescent="0.25">
      <c r="A76" s="16"/>
      <c r="B76" s="3">
        <v>3.2041231370851762E-2</v>
      </c>
    </row>
    <row r="77" spans="1:2" x14ac:dyDescent="0.25">
      <c r="A77" s="16">
        <v>2012</v>
      </c>
      <c r="B77" s="3">
        <v>2.1662829610604745E-2</v>
      </c>
    </row>
    <row r="78" spans="1:2" x14ac:dyDescent="0.25">
      <c r="A78" s="16"/>
      <c r="B78" s="3">
        <v>2.7447844445966894E-2</v>
      </c>
    </row>
    <row r="79" spans="1:2" x14ac:dyDescent="0.25">
      <c r="A79" s="16"/>
      <c r="B79" s="3">
        <v>2.070555647236617E-2</v>
      </c>
    </row>
    <row r="80" spans="1:2" x14ac:dyDescent="0.25">
      <c r="A80" s="16"/>
      <c r="B80" s="3">
        <v>1.8841340778131439E-2</v>
      </c>
    </row>
    <row r="81" spans="1:2" x14ac:dyDescent="0.25">
      <c r="A81" s="16">
        <v>2013</v>
      </c>
      <c r="B81" s="3">
        <v>2.186894685678652E-2</v>
      </c>
    </row>
    <row r="82" spans="1:2" x14ac:dyDescent="0.25">
      <c r="A82" s="16"/>
      <c r="B82" s="3">
        <v>2.5418058434169239E-2</v>
      </c>
    </row>
    <row r="83" spans="1:2" x14ac:dyDescent="0.25">
      <c r="A83" s="16"/>
      <c r="B83" s="3">
        <v>2.1163889812586517E-2</v>
      </c>
    </row>
    <row r="84" spans="1:2" x14ac:dyDescent="0.25">
      <c r="A84" s="16"/>
      <c r="B84" s="3">
        <v>3.0894277965738012E-2</v>
      </c>
    </row>
    <row r="85" spans="1:2" x14ac:dyDescent="0.25">
      <c r="A85" s="16">
        <v>2014</v>
      </c>
      <c r="B85" s="3">
        <v>1.9017297956914092E-2</v>
      </c>
    </row>
    <row r="86" spans="1:2" x14ac:dyDescent="0.25">
      <c r="A86" s="16"/>
      <c r="B86" s="3">
        <v>1.555516831034808E-2</v>
      </c>
    </row>
    <row r="87" spans="1:2" x14ac:dyDescent="0.25">
      <c r="A87" s="16"/>
      <c r="B87" s="3">
        <v>1.7502852115539438E-2</v>
      </c>
    </row>
    <row r="88" spans="1:2" x14ac:dyDescent="0.25">
      <c r="A88" s="16"/>
      <c r="B88" s="3">
        <v>1.6006892391634581E-2</v>
      </c>
    </row>
    <row r="89" spans="1:2" x14ac:dyDescent="0.25">
      <c r="A89" s="16">
        <v>2015</v>
      </c>
      <c r="B89" s="3">
        <v>2.553047285805448E-2</v>
      </c>
    </row>
    <row r="90" spans="1:2" x14ac:dyDescent="0.25">
      <c r="A90" s="16"/>
      <c r="B90" s="3">
        <v>1.2603325381363533E-2</v>
      </c>
    </row>
    <row r="91" spans="1:2" x14ac:dyDescent="0.25">
      <c r="A91" s="16"/>
      <c r="B91" s="3">
        <v>8.8446965410737734E-3</v>
      </c>
    </row>
    <row r="92" spans="1:2" x14ac:dyDescent="0.25">
      <c r="A92" s="16"/>
      <c r="B92" s="3">
        <v>5.6284319195638944E-3</v>
      </c>
    </row>
    <row r="93" spans="1:2" x14ac:dyDescent="0.25">
      <c r="A93" s="16">
        <v>2016</v>
      </c>
      <c r="B93" s="3">
        <v>-6.0565379345996458E-3</v>
      </c>
    </row>
    <row r="94" spans="1:2" x14ac:dyDescent="0.25">
      <c r="A94" s="16"/>
      <c r="B94" s="3">
        <v>3.3859123023201221E-3</v>
      </c>
    </row>
    <row r="95" spans="1:2" x14ac:dyDescent="0.25">
      <c r="A95" s="4"/>
      <c r="B95" s="3">
        <v>6.7151198971259875E-3</v>
      </c>
    </row>
    <row r="96" spans="1:2" x14ac:dyDescent="0.25">
      <c r="A96" s="16"/>
      <c r="B96" s="3">
        <v>6.7151198971259875E-3</v>
      </c>
    </row>
    <row r="97" spans="1:2" x14ac:dyDescent="0.25">
      <c r="A97" s="16">
        <v>2017</v>
      </c>
      <c r="B97" s="3">
        <v>0.01</v>
      </c>
    </row>
    <row r="98" spans="1:2" x14ac:dyDescent="0.25">
      <c r="A98" t="s">
        <v>40</v>
      </c>
      <c r="B98" s="1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50" zoomScaleNormal="50" workbookViewId="0">
      <selection activeCell="S36" sqref="S36"/>
    </sheetView>
  </sheetViews>
  <sheetFormatPr defaultRowHeight="15" x14ac:dyDescent="0.25"/>
  <cols>
    <col min="2" max="3" width="9.85546875" bestFit="1" customWidth="1"/>
    <col min="4" max="4" width="10.85546875" bestFit="1" customWidth="1"/>
    <col min="5" max="5" width="9.85546875" bestFit="1" customWidth="1"/>
    <col min="6" max="8" width="10.85546875" bestFit="1" customWidth="1"/>
    <col min="9" max="9" width="9.85546875" bestFit="1" customWidth="1"/>
  </cols>
  <sheetData>
    <row r="1" spans="1:9" ht="26.25" x14ac:dyDescent="0.4">
      <c r="A1" s="1" t="s">
        <v>174</v>
      </c>
      <c r="B1" s="32"/>
      <c r="C1" s="32"/>
      <c r="D1" s="32"/>
      <c r="E1" s="32"/>
      <c r="F1" s="32"/>
      <c r="G1" s="4"/>
      <c r="H1" s="33"/>
      <c r="I1" s="33"/>
    </row>
    <row r="2" spans="1:9" x14ac:dyDescent="0.25">
      <c r="A2" t="s">
        <v>30</v>
      </c>
    </row>
    <row r="4" spans="1:9" x14ac:dyDescent="0.25">
      <c r="B4" t="s">
        <v>4</v>
      </c>
      <c r="C4" t="s">
        <v>5</v>
      </c>
      <c r="D4" t="s">
        <v>6</v>
      </c>
      <c r="E4" t="s">
        <v>83</v>
      </c>
      <c r="F4" t="s">
        <v>158</v>
      </c>
      <c r="G4" t="s">
        <v>22</v>
      </c>
      <c r="H4" t="s">
        <v>159</v>
      </c>
      <c r="I4" t="s">
        <v>8</v>
      </c>
    </row>
    <row r="5" spans="1:9" x14ac:dyDescent="0.25">
      <c r="A5">
        <v>2000</v>
      </c>
      <c r="B5" s="4">
        <v>11604</v>
      </c>
      <c r="C5" s="4">
        <v>28399</v>
      </c>
      <c r="D5" s="4">
        <v>61955</v>
      </c>
      <c r="E5" s="4">
        <v>9624</v>
      </c>
      <c r="F5" s="4">
        <v>30995</v>
      </c>
      <c r="G5" s="4">
        <v>63786</v>
      </c>
      <c r="H5" s="4">
        <v>48280</v>
      </c>
      <c r="I5" s="4">
        <v>24413</v>
      </c>
    </row>
    <row r="6" spans="1:9" x14ac:dyDescent="0.25">
      <c r="A6">
        <v>2001</v>
      </c>
      <c r="B6" s="4">
        <v>12088</v>
      </c>
      <c r="C6" s="4">
        <v>30659</v>
      </c>
      <c r="D6" s="4">
        <v>65737</v>
      </c>
      <c r="E6" s="4">
        <v>9414</v>
      </c>
      <c r="F6" s="4">
        <v>32698</v>
      </c>
      <c r="G6" s="4">
        <v>65103</v>
      </c>
      <c r="H6" s="4">
        <v>45906</v>
      </c>
      <c r="I6" s="4">
        <v>25401</v>
      </c>
    </row>
    <row r="7" spans="1:9" x14ac:dyDescent="0.25">
      <c r="A7">
        <v>2002</v>
      </c>
      <c r="B7" s="4">
        <v>14524</v>
      </c>
      <c r="C7" s="4">
        <v>34818</v>
      </c>
      <c r="D7" s="4">
        <v>63775</v>
      </c>
      <c r="E7" s="4">
        <v>10771</v>
      </c>
      <c r="F7" s="4">
        <v>33668</v>
      </c>
      <c r="G7" s="4">
        <v>67891</v>
      </c>
      <c r="H7" s="4">
        <v>51025</v>
      </c>
      <c r="I7" s="4">
        <v>20558</v>
      </c>
    </row>
    <row r="8" spans="1:9" x14ac:dyDescent="0.25">
      <c r="A8">
        <v>2003</v>
      </c>
      <c r="B8" s="4">
        <v>13435</v>
      </c>
      <c r="C8" s="4">
        <v>36543</v>
      </c>
      <c r="D8" s="4">
        <v>66058</v>
      </c>
      <c r="E8" s="4">
        <v>14346</v>
      </c>
      <c r="F8" s="4">
        <v>40203</v>
      </c>
      <c r="G8" s="4">
        <v>74721</v>
      </c>
      <c r="H8" s="4">
        <v>58919</v>
      </c>
      <c r="I8" s="4">
        <v>23212</v>
      </c>
    </row>
    <row r="9" spans="1:9" x14ac:dyDescent="0.25">
      <c r="A9">
        <v>2004</v>
      </c>
      <c r="B9" s="4">
        <v>13998</v>
      </c>
      <c r="C9" s="4">
        <v>29516</v>
      </c>
      <c r="D9" s="4">
        <v>77576</v>
      </c>
      <c r="E9" s="4">
        <v>16671</v>
      </c>
      <c r="F9" s="4">
        <v>45189</v>
      </c>
      <c r="G9" s="4">
        <v>91543</v>
      </c>
      <c r="H9" s="4">
        <v>65041</v>
      </c>
      <c r="I9" s="4">
        <v>30067</v>
      </c>
    </row>
    <row r="10" spans="1:9" x14ac:dyDescent="0.25">
      <c r="A10">
        <v>2005</v>
      </c>
      <c r="B10" s="4">
        <v>13064</v>
      </c>
      <c r="C10" s="4">
        <v>26079</v>
      </c>
      <c r="D10" s="4">
        <v>85104</v>
      </c>
      <c r="E10" s="4">
        <v>18478</v>
      </c>
      <c r="F10" s="4">
        <v>56880</v>
      </c>
      <c r="G10" s="4">
        <v>109831</v>
      </c>
      <c r="H10" s="4">
        <v>66134</v>
      </c>
      <c r="I10" s="4">
        <v>34627</v>
      </c>
    </row>
    <row r="11" spans="1:9" x14ac:dyDescent="0.25">
      <c r="A11">
        <v>2006</v>
      </c>
      <c r="B11" s="4">
        <v>14820</v>
      </c>
      <c r="C11" s="4">
        <v>38790</v>
      </c>
      <c r="D11" s="4">
        <v>95978</v>
      </c>
      <c r="E11" s="4">
        <v>21128</v>
      </c>
      <c r="F11" s="4">
        <v>55779</v>
      </c>
      <c r="G11" s="4">
        <v>118293</v>
      </c>
      <c r="H11" s="4">
        <v>77272</v>
      </c>
      <c r="I11" s="4">
        <v>37954</v>
      </c>
    </row>
    <row r="12" spans="1:9" x14ac:dyDescent="0.25">
      <c r="A12">
        <v>2007</v>
      </c>
      <c r="B12" s="4">
        <v>14752</v>
      </c>
      <c r="C12" s="4">
        <v>49643</v>
      </c>
      <c r="D12" s="4">
        <v>102160</v>
      </c>
      <c r="E12" s="4">
        <v>29051</v>
      </c>
      <c r="F12" s="4">
        <v>64882</v>
      </c>
      <c r="G12" s="4">
        <v>125820</v>
      </c>
      <c r="H12" s="4">
        <v>94146</v>
      </c>
      <c r="I12" s="4">
        <v>42852</v>
      </c>
    </row>
    <row r="13" spans="1:9" x14ac:dyDescent="0.25">
      <c r="A13">
        <v>2008</v>
      </c>
      <c r="B13" s="4">
        <v>16524</v>
      </c>
      <c r="C13" s="4">
        <v>62349</v>
      </c>
      <c r="D13" s="4">
        <v>109950</v>
      </c>
      <c r="E13" s="4">
        <v>43122</v>
      </c>
      <c r="F13" s="4">
        <v>86625</v>
      </c>
      <c r="G13" s="4">
        <v>128390</v>
      </c>
      <c r="H13" s="4">
        <v>97684</v>
      </c>
      <c r="I13" s="4">
        <v>45763</v>
      </c>
    </row>
    <row r="14" spans="1:9" x14ac:dyDescent="0.25">
      <c r="A14">
        <v>2009</v>
      </c>
      <c r="B14" s="4">
        <v>14421</v>
      </c>
      <c r="C14" s="4">
        <v>65969</v>
      </c>
      <c r="D14" s="4">
        <v>76564</v>
      </c>
      <c r="E14" s="4">
        <v>59391</v>
      </c>
      <c r="F14" s="4">
        <v>84801</v>
      </c>
      <c r="G14" s="4">
        <v>114435</v>
      </c>
      <c r="H14" s="4">
        <v>91741</v>
      </c>
      <c r="I14" s="4">
        <v>43665</v>
      </c>
    </row>
    <row r="15" spans="1:9" x14ac:dyDescent="0.25">
      <c r="A15">
        <v>2010</v>
      </c>
      <c r="B15" s="4">
        <v>12921</v>
      </c>
      <c r="C15" s="4">
        <v>63555</v>
      </c>
      <c r="D15" s="4">
        <v>81634</v>
      </c>
      <c r="E15" s="4">
        <v>58447</v>
      </c>
      <c r="F15" s="4">
        <v>83725</v>
      </c>
      <c r="G15" s="4">
        <v>101476</v>
      </c>
      <c r="H15" s="4">
        <v>85156</v>
      </c>
      <c r="I15" s="4">
        <v>42517</v>
      </c>
    </row>
    <row r="16" spans="1:9" x14ac:dyDescent="0.25">
      <c r="A16">
        <v>2011</v>
      </c>
      <c r="B16" s="4">
        <v>16671</v>
      </c>
      <c r="C16" s="4">
        <v>65953</v>
      </c>
      <c r="D16" s="4">
        <v>91323</v>
      </c>
      <c r="E16" s="4">
        <v>57456</v>
      </c>
      <c r="F16" s="4">
        <v>91060</v>
      </c>
      <c r="G16" s="4">
        <v>98707</v>
      </c>
      <c r="H16" s="4">
        <v>91255</v>
      </c>
      <c r="I16" s="4">
        <v>46330</v>
      </c>
    </row>
    <row r="17" spans="1:9" x14ac:dyDescent="0.25">
      <c r="A17">
        <v>2012</v>
      </c>
      <c r="B17" s="4">
        <v>16880</v>
      </c>
      <c r="C17" s="4">
        <v>65438</v>
      </c>
      <c r="D17" s="4">
        <v>86243</v>
      </c>
      <c r="E17" s="4">
        <v>63457</v>
      </c>
      <c r="F17" s="4">
        <v>104542</v>
      </c>
      <c r="G17" s="4">
        <v>96887</v>
      </c>
      <c r="H17" s="4">
        <v>93092</v>
      </c>
      <c r="I17" s="4">
        <v>46771</v>
      </c>
    </row>
    <row r="18" spans="1:9" x14ac:dyDescent="0.25">
      <c r="A18">
        <v>2013</v>
      </c>
      <c r="B18" s="4">
        <v>21625</v>
      </c>
      <c r="C18" s="4">
        <v>65871</v>
      </c>
      <c r="D18" s="4">
        <v>87226</v>
      </c>
      <c r="E18" s="4">
        <v>81295</v>
      </c>
      <c r="F18" s="4">
        <v>102279</v>
      </c>
      <c r="G18" s="4">
        <v>96112</v>
      </c>
      <c r="H18" s="4">
        <v>112420</v>
      </c>
      <c r="I18" s="4">
        <v>47674</v>
      </c>
    </row>
    <row r="19" spans="1:9" x14ac:dyDescent="0.25">
      <c r="A19">
        <v>2014</v>
      </c>
      <c r="B19" s="4">
        <v>21266</v>
      </c>
      <c r="C19" s="4">
        <v>66884</v>
      </c>
      <c r="D19" s="4">
        <v>85444</v>
      </c>
      <c r="E19" s="4">
        <v>85981</v>
      </c>
      <c r="F19" s="4">
        <v>108612</v>
      </c>
      <c r="G19" s="4">
        <v>92025</v>
      </c>
      <c r="H19" s="4">
        <v>118804</v>
      </c>
      <c r="I19" s="4">
        <v>45832</v>
      </c>
    </row>
    <row r="20" spans="1:9" x14ac:dyDescent="0.25">
      <c r="A20">
        <v>2015</v>
      </c>
      <c r="B20" s="4">
        <v>18034</v>
      </c>
      <c r="C20" s="4">
        <v>66224</v>
      </c>
      <c r="D20" s="4">
        <v>83909</v>
      </c>
      <c r="E20" s="4">
        <v>88349</v>
      </c>
      <c r="F20" s="4">
        <v>112728</v>
      </c>
      <c r="G20" s="4">
        <v>93601</v>
      </c>
      <c r="H20" s="4">
        <v>132600</v>
      </c>
      <c r="I20" s="4">
        <v>43938</v>
      </c>
    </row>
    <row r="21" spans="1:9" x14ac:dyDescent="0.25">
      <c r="A21">
        <v>2016</v>
      </c>
      <c r="B21" s="4">
        <v>13951</v>
      </c>
      <c r="C21" s="4">
        <v>63740</v>
      </c>
      <c r="D21" s="4">
        <v>76846</v>
      </c>
      <c r="E21" s="4">
        <v>89256</v>
      </c>
      <c r="F21" s="4">
        <v>106469</v>
      </c>
      <c r="G21" s="4">
        <v>91243</v>
      </c>
      <c r="H21" s="4">
        <v>132401</v>
      </c>
      <c r="I21" s="4">
        <v>40319</v>
      </c>
    </row>
    <row r="22" spans="1:9" x14ac:dyDescent="0.25"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t="s">
        <v>474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60" zoomScaleNormal="60" workbookViewId="0">
      <selection activeCell="N35" sqref="N35"/>
    </sheetView>
  </sheetViews>
  <sheetFormatPr defaultRowHeight="15" x14ac:dyDescent="0.25"/>
  <sheetData>
    <row r="1" spans="1:16" ht="26.25" x14ac:dyDescent="0.4">
      <c r="A1" s="20" t="s">
        <v>472</v>
      </c>
      <c r="B1" s="2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10"/>
      <c r="C3" s="10"/>
      <c r="D3" s="10"/>
      <c r="E3" s="10" t="s">
        <v>473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25">
      <c r="A4" s="5"/>
      <c r="B4" s="5" t="s">
        <v>29</v>
      </c>
      <c r="C4" s="5" t="s">
        <v>3</v>
      </c>
      <c r="D4" s="5" t="s">
        <v>41</v>
      </c>
      <c r="E4" s="22">
        <v>2011</v>
      </c>
      <c r="F4" s="22">
        <v>2012</v>
      </c>
      <c r="G4" s="22">
        <v>2013</v>
      </c>
      <c r="H4" s="22">
        <v>2014</v>
      </c>
      <c r="I4" s="22">
        <v>2015</v>
      </c>
      <c r="J4" s="22">
        <v>2016</v>
      </c>
      <c r="K4" s="5">
        <v>2017</v>
      </c>
      <c r="L4" s="5"/>
      <c r="M4" s="5"/>
      <c r="N4" s="5"/>
      <c r="O4" s="5"/>
      <c r="P4" s="5"/>
    </row>
    <row r="5" spans="1:16" x14ac:dyDescent="0.25">
      <c r="A5" s="5" t="s">
        <v>48</v>
      </c>
      <c r="B5" s="6">
        <f t="shared" ref="B5:B12" si="0">(H5/E5)^(1/3)-1</f>
        <v>1.1579403507846031E-2</v>
      </c>
      <c r="C5" s="6">
        <f t="shared" ref="C5:C12" si="1">I5/H5-1</f>
        <v>5.2802261623240865E-2</v>
      </c>
      <c r="D5" s="6">
        <f>K5/J5-1</f>
        <v>-1.025196278503393E-3</v>
      </c>
      <c r="E5" s="23">
        <v>49562.938247786551</v>
      </c>
      <c r="F5" s="23">
        <v>48390.552352636012</v>
      </c>
      <c r="G5" s="23">
        <v>49418.911075528034</v>
      </c>
      <c r="H5" s="23">
        <v>51304.679562771111</v>
      </c>
      <c r="I5" s="23">
        <v>54013.682675541095</v>
      </c>
      <c r="J5" s="23">
        <v>56482.379572717327</v>
      </c>
      <c r="K5" s="13">
        <v>56424.47404737836</v>
      </c>
      <c r="L5" s="13"/>
      <c r="M5" s="13"/>
      <c r="N5" s="13"/>
      <c r="O5" s="13"/>
      <c r="P5" s="13"/>
    </row>
    <row r="6" spans="1:16" x14ac:dyDescent="0.25">
      <c r="A6" s="5" t="s">
        <v>49</v>
      </c>
      <c r="B6" s="6">
        <f t="shared" si="0"/>
        <v>-2.9774856478491762E-2</v>
      </c>
      <c r="C6" s="6">
        <f t="shared" si="1"/>
        <v>6.6321963143607388E-3</v>
      </c>
      <c r="D6" s="6">
        <f t="shared" ref="D6:D12" si="2">K6/J6-1</f>
        <v>-4.3936683862905834E-2</v>
      </c>
      <c r="E6" s="23">
        <v>59313.701119383804</v>
      </c>
      <c r="F6" s="23">
        <v>56713.399568019144</v>
      </c>
      <c r="G6" s="23">
        <v>54781.387686789509</v>
      </c>
      <c r="H6" s="23">
        <v>54171.716897070859</v>
      </c>
      <c r="I6" s="23">
        <v>54530.994358218202</v>
      </c>
      <c r="J6" s="23">
        <v>52996.269832027625</v>
      </c>
      <c r="K6" s="13">
        <v>50667.789478504572</v>
      </c>
      <c r="L6" s="13"/>
      <c r="M6" s="13"/>
      <c r="N6" s="13"/>
      <c r="O6" s="13"/>
      <c r="P6" s="13"/>
    </row>
    <row r="7" spans="1:16" x14ac:dyDescent="0.25">
      <c r="A7" s="5" t="s">
        <v>50</v>
      </c>
      <c r="B7" s="6">
        <f t="shared" si="0"/>
        <v>5.7867815382062648E-2</v>
      </c>
      <c r="C7" s="6">
        <f t="shared" si="1"/>
        <v>5.3443767311418089E-2</v>
      </c>
      <c r="D7" s="6">
        <f t="shared" si="2"/>
        <v>1.2377890851708484E-2</v>
      </c>
      <c r="E7" s="23">
        <v>147771.61966133979</v>
      </c>
      <c r="F7" s="23">
        <v>155529.73178547382</v>
      </c>
      <c r="G7" s="23">
        <v>156404.09815938864</v>
      </c>
      <c r="H7" s="23">
        <v>174938.43881448344</v>
      </c>
      <c r="I7" s="23">
        <v>184287.80803230742</v>
      </c>
      <c r="J7" s="23">
        <v>195289.62649999384</v>
      </c>
      <c r="K7" s="13">
        <v>197706.9001812817</v>
      </c>
      <c r="L7" s="13"/>
      <c r="M7" s="13"/>
      <c r="N7" s="13"/>
      <c r="O7" s="13"/>
      <c r="P7" s="13"/>
    </row>
    <row r="8" spans="1:16" x14ac:dyDescent="0.25">
      <c r="A8" s="5" t="s">
        <v>51</v>
      </c>
      <c r="B8" s="6">
        <f t="shared" si="0"/>
        <v>0.13923870966302299</v>
      </c>
      <c r="C8" s="6">
        <f t="shared" si="1"/>
        <v>-2.2682987363754181E-2</v>
      </c>
      <c r="D8" s="6">
        <f t="shared" si="2"/>
        <v>-0.10073516942308225</v>
      </c>
      <c r="E8" s="23">
        <v>53490.877559653614</v>
      </c>
      <c r="F8" s="23">
        <v>62168.211118081163</v>
      </c>
      <c r="G8" s="23">
        <v>71084.047615764066</v>
      </c>
      <c r="H8" s="23">
        <v>79090.427426710492</v>
      </c>
      <c r="I8" s="23">
        <v>77296.420260796498</v>
      </c>
      <c r="J8" s="23">
        <v>78116.61560205766</v>
      </c>
      <c r="K8" s="13">
        <v>70247.525094626588</v>
      </c>
      <c r="L8" s="13"/>
      <c r="M8" s="13"/>
      <c r="N8" s="13"/>
      <c r="O8" s="13"/>
      <c r="P8" s="13"/>
    </row>
    <row r="9" spans="1:16" x14ac:dyDescent="0.25">
      <c r="A9" s="5" t="s">
        <v>53</v>
      </c>
      <c r="B9" s="6">
        <f t="shared" si="0"/>
        <v>5.4162985724648172E-2</v>
      </c>
      <c r="C9" s="6">
        <f t="shared" si="1"/>
        <v>-2.0382448097284511E-2</v>
      </c>
      <c r="D9" s="6">
        <f t="shared" si="2"/>
        <v>-6.9005441283581326E-2</v>
      </c>
      <c r="E9" s="23">
        <v>184784.7626116263</v>
      </c>
      <c r="F9" s="23">
        <v>204201.254216592</v>
      </c>
      <c r="G9" s="23">
        <v>205035.97744469112</v>
      </c>
      <c r="H9" s="23">
        <v>216465.87702744303</v>
      </c>
      <c r="I9" s="23">
        <v>212053.77252409799</v>
      </c>
      <c r="J9" s="23">
        <v>209297.89469342658</v>
      </c>
      <c r="K9" s="13">
        <v>194855.20111038216</v>
      </c>
      <c r="L9" s="13"/>
      <c r="M9" s="13"/>
      <c r="N9" s="13"/>
      <c r="O9" s="13"/>
      <c r="P9" s="13"/>
    </row>
    <row r="10" spans="1:16" x14ac:dyDescent="0.25">
      <c r="A10" s="5" t="s">
        <v>52</v>
      </c>
      <c r="B10" s="6">
        <f t="shared" si="0"/>
        <v>1.5490889274581088E-2</v>
      </c>
      <c r="C10" s="6">
        <f t="shared" si="1"/>
        <v>1.4851188334892296E-2</v>
      </c>
      <c r="D10" s="6">
        <f t="shared" si="2"/>
        <v>2.4921770867299298E-2</v>
      </c>
      <c r="E10" s="23">
        <v>9013.7607911479608</v>
      </c>
      <c r="F10" s="23">
        <v>9708.9314793339181</v>
      </c>
      <c r="G10" s="23">
        <v>9060.9317740602382</v>
      </c>
      <c r="H10" s="23">
        <v>9439.1768421996821</v>
      </c>
      <c r="I10" s="23">
        <v>9579.3598352095432</v>
      </c>
      <c r="J10" s="23">
        <v>9893.0030113341472</v>
      </c>
      <c r="K10" s="13">
        <v>10139.554165572119</v>
      </c>
      <c r="L10" s="15"/>
      <c r="M10" s="15"/>
      <c r="N10" s="15"/>
      <c r="O10" s="15"/>
      <c r="P10" s="15"/>
    </row>
    <row r="11" spans="1:16" x14ac:dyDescent="0.25">
      <c r="A11" s="21" t="s">
        <v>54</v>
      </c>
      <c r="B11" s="6">
        <f t="shared" si="0"/>
        <v>0.1017917773558934</v>
      </c>
      <c r="C11" s="6">
        <f t="shared" si="1"/>
        <v>8.1726565232273396E-2</v>
      </c>
      <c r="D11" s="6">
        <f t="shared" si="2"/>
        <v>-4.49443282327463E-2</v>
      </c>
      <c r="E11" s="13">
        <v>26756.893149033462</v>
      </c>
      <c r="F11" s="13">
        <v>28774.12829297809</v>
      </c>
      <c r="G11" s="13">
        <v>31265.992222082648</v>
      </c>
      <c r="H11" s="13">
        <v>35787.739306993419</v>
      </c>
      <c r="I11" s="13">
        <v>38712.548317982008</v>
      </c>
      <c r="J11" s="13">
        <v>33298.027508130479</v>
      </c>
      <c r="K11" s="13">
        <v>31801.470030302047</v>
      </c>
      <c r="L11" s="13"/>
      <c r="M11" s="13"/>
      <c r="N11" s="13"/>
      <c r="O11" s="13"/>
      <c r="P11" s="13"/>
    </row>
    <row r="12" spans="1:16" x14ac:dyDescent="0.25">
      <c r="A12" s="14" t="s">
        <v>45</v>
      </c>
      <c r="B12" s="6">
        <f t="shared" si="0"/>
        <v>5.3889681853145577E-2</v>
      </c>
      <c r="C12" s="6">
        <f t="shared" si="1"/>
        <v>1.4933289051225485E-2</v>
      </c>
      <c r="D12" s="6">
        <f t="shared" si="2"/>
        <v>-3.703473764960219E-2</v>
      </c>
      <c r="E12" s="5">
        <v>530694.55313997145</v>
      </c>
      <c r="F12" s="5">
        <v>565486.20881311421</v>
      </c>
      <c r="G12" s="5">
        <v>577051.34597830416</v>
      </c>
      <c r="H12" s="5">
        <v>621198.05587767204</v>
      </c>
      <c r="I12" s="5">
        <v>630474.58600415266</v>
      </c>
      <c r="J12" s="5">
        <v>635373.81671968766</v>
      </c>
      <c r="K12" s="5">
        <v>611842.91410804761</v>
      </c>
      <c r="L12" s="5"/>
      <c r="M12" s="5"/>
      <c r="N12" s="5"/>
      <c r="O12" s="5"/>
      <c r="P12" s="5"/>
    </row>
    <row r="13" spans="1:16" ht="26.25" x14ac:dyDescent="0.4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t="s">
        <v>40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9"/>
  <sheetViews>
    <sheetView zoomScale="51" zoomScaleNormal="51" workbookViewId="0">
      <selection activeCell="AA12" sqref="AA12"/>
    </sheetView>
  </sheetViews>
  <sheetFormatPr defaultRowHeight="15" x14ac:dyDescent="0.25"/>
  <sheetData>
    <row r="1" spans="1:5" ht="26.25" x14ac:dyDescent="0.4">
      <c r="A1" s="1" t="s">
        <v>490</v>
      </c>
    </row>
    <row r="3" spans="1:5" x14ac:dyDescent="0.25">
      <c r="B3" t="s">
        <v>175</v>
      </c>
      <c r="C3" t="s">
        <v>176</v>
      </c>
      <c r="D3" t="s">
        <v>177</v>
      </c>
      <c r="E3" t="s">
        <v>178</v>
      </c>
    </row>
    <row r="4" spans="1:5" x14ac:dyDescent="0.25">
      <c r="A4" t="s">
        <v>179</v>
      </c>
      <c r="E4" s="17">
        <v>54.148431258804955</v>
      </c>
    </row>
    <row r="5" spans="1:5" x14ac:dyDescent="0.25">
      <c r="A5" t="s">
        <v>180</v>
      </c>
      <c r="E5" s="17">
        <v>57.953353162950179</v>
      </c>
    </row>
    <row r="6" spans="1:5" x14ac:dyDescent="0.25">
      <c r="A6" t="s">
        <v>181</v>
      </c>
      <c r="B6">
        <v>15</v>
      </c>
      <c r="C6">
        <v>13</v>
      </c>
      <c r="E6" s="17">
        <v>64.045734609019746</v>
      </c>
    </row>
    <row r="7" spans="1:5" x14ac:dyDescent="0.25">
      <c r="A7" t="s">
        <v>182</v>
      </c>
      <c r="B7">
        <v>15</v>
      </c>
      <c r="C7">
        <v>13</v>
      </c>
      <c r="D7">
        <v>13</v>
      </c>
      <c r="E7" s="17">
        <v>74.336280770871312</v>
      </c>
    </row>
    <row r="8" spans="1:5" x14ac:dyDescent="0.25">
      <c r="A8" t="s">
        <v>183</v>
      </c>
      <c r="B8">
        <v>15</v>
      </c>
      <c r="C8">
        <v>13</v>
      </c>
      <c r="D8">
        <v>13</v>
      </c>
      <c r="E8" s="17">
        <v>78.376435090805558</v>
      </c>
    </row>
    <row r="9" spans="1:5" x14ac:dyDescent="0.25">
      <c r="A9" t="s">
        <v>184</v>
      </c>
      <c r="B9">
        <v>15</v>
      </c>
      <c r="C9">
        <v>13</v>
      </c>
      <c r="D9">
        <v>13</v>
      </c>
      <c r="E9" s="17">
        <v>74.984697824062536</v>
      </c>
    </row>
    <row r="10" spans="1:5" x14ac:dyDescent="0.25">
      <c r="A10" t="s">
        <v>185</v>
      </c>
      <c r="B10">
        <v>15</v>
      </c>
      <c r="C10">
        <v>13</v>
      </c>
      <c r="D10">
        <v>13</v>
      </c>
      <c r="E10" s="17">
        <v>77.503190886898452</v>
      </c>
    </row>
    <row r="11" spans="1:5" x14ac:dyDescent="0.25">
      <c r="A11" t="s">
        <v>186</v>
      </c>
      <c r="B11">
        <v>15</v>
      </c>
      <c r="C11">
        <v>13</v>
      </c>
      <c r="D11">
        <v>14</v>
      </c>
      <c r="E11" s="17">
        <v>73.138144212313605</v>
      </c>
    </row>
    <row r="12" spans="1:5" x14ac:dyDescent="0.25">
      <c r="A12" t="s">
        <v>187</v>
      </c>
      <c r="B12">
        <v>15</v>
      </c>
      <c r="C12">
        <v>13</v>
      </c>
      <c r="D12">
        <v>14</v>
      </c>
      <c r="E12" s="17">
        <v>70.406657836820273</v>
      </c>
    </row>
    <row r="13" spans="1:5" x14ac:dyDescent="0.25">
      <c r="A13" t="s">
        <v>188</v>
      </c>
      <c r="B13">
        <v>15</v>
      </c>
      <c r="C13">
        <v>13</v>
      </c>
      <c r="D13">
        <v>14</v>
      </c>
      <c r="E13" s="17">
        <v>69.224765648392392</v>
      </c>
    </row>
    <row r="14" spans="1:5" x14ac:dyDescent="0.25">
      <c r="A14" t="s">
        <v>189</v>
      </c>
      <c r="B14">
        <v>15</v>
      </c>
      <c r="C14">
        <v>13</v>
      </c>
      <c r="D14">
        <v>14</v>
      </c>
      <c r="E14" s="17">
        <v>62.770904488615351</v>
      </c>
    </row>
    <row r="15" spans="1:5" x14ac:dyDescent="0.25">
      <c r="A15" t="s">
        <v>190</v>
      </c>
      <c r="B15">
        <v>15</v>
      </c>
      <c r="C15">
        <v>13</v>
      </c>
      <c r="D15">
        <v>14</v>
      </c>
      <c r="E15" s="17">
        <v>63.161309152843479</v>
      </c>
    </row>
    <row r="16" spans="1:5" x14ac:dyDescent="0.25">
      <c r="A16" t="s">
        <v>191</v>
      </c>
      <c r="B16">
        <v>15</v>
      </c>
      <c r="C16">
        <v>13</v>
      </c>
      <c r="D16">
        <v>14</v>
      </c>
      <c r="E16" s="17">
        <v>69.181857293880412</v>
      </c>
    </row>
    <row r="17" spans="1:5" x14ac:dyDescent="0.25">
      <c r="A17" t="s">
        <v>192</v>
      </c>
      <c r="B17">
        <v>15</v>
      </c>
      <c r="C17">
        <v>13</v>
      </c>
      <c r="D17">
        <v>14</v>
      </c>
      <c r="E17" s="17">
        <v>69.42080502856318</v>
      </c>
    </row>
    <row r="18" spans="1:5" x14ac:dyDescent="0.25">
      <c r="A18" t="s">
        <v>193</v>
      </c>
      <c r="B18">
        <v>15</v>
      </c>
      <c r="C18">
        <v>13</v>
      </c>
      <c r="D18">
        <v>14</v>
      </c>
      <c r="E18" s="17">
        <v>69.297636632018595</v>
      </c>
    </row>
    <row r="19" spans="1:5" x14ac:dyDescent="0.25">
      <c r="A19" t="s">
        <v>194</v>
      </c>
      <c r="B19">
        <v>15</v>
      </c>
      <c r="C19">
        <v>13</v>
      </c>
      <c r="D19">
        <v>14</v>
      </c>
      <c r="E19" s="17">
        <v>63.60364402155497</v>
      </c>
    </row>
    <row r="20" spans="1:5" x14ac:dyDescent="0.25">
      <c r="A20" t="s">
        <v>195</v>
      </c>
      <c r="B20">
        <v>15</v>
      </c>
      <c r="C20">
        <v>13</v>
      </c>
      <c r="D20">
        <v>14</v>
      </c>
      <c r="E20" s="17">
        <v>58.747015294540212</v>
      </c>
    </row>
    <row r="21" spans="1:5" x14ac:dyDescent="0.25">
      <c r="A21" t="s">
        <v>196</v>
      </c>
      <c r="B21">
        <v>15</v>
      </c>
      <c r="C21">
        <v>13</v>
      </c>
      <c r="D21">
        <v>14</v>
      </c>
      <c r="E21" s="17">
        <v>56.721885331072968</v>
      </c>
    </row>
    <row r="22" spans="1:5" x14ac:dyDescent="0.25">
      <c r="A22" t="s">
        <v>197</v>
      </c>
      <c r="B22">
        <v>15</v>
      </c>
      <c r="C22">
        <v>13</v>
      </c>
      <c r="D22">
        <v>14</v>
      </c>
      <c r="E22" s="17">
        <v>54.485928361420811</v>
      </c>
    </row>
    <row r="23" spans="1:5" x14ac:dyDescent="0.25">
      <c r="A23" t="s">
        <v>198</v>
      </c>
      <c r="B23">
        <v>15</v>
      </c>
      <c r="C23">
        <v>13</v>
      </c>
      <c r="D23">
        <v>14</v>
      </c>
      <c r="E23" s="17">
        <v>52.248757081980358</v>
      </c>
    </row>
    <row r="24" spans="1:5" x14ac:dyDescent="0.25">
      <c r="A24" t="s">
        <v>199</v>
      </c>
      <c r="B24">
        <v>15</v>
      </c>
      <c r="C24">
        <v>13</v>
      </c>
      <c r="D24">
        <v>14</v>
      </c>
      <c r="E24" s="17">
        <v>49.611415439073731</v>
      </c>
    </row>
    <row r="25" spans="1:5" x14ac:dyDescent="0.25">
      <c r="A25" t="s">
        <v>200</v>
      </c>
      <c r="B25">
        <v>15</v>
      </c>
      <c r="C25">
        <v>13</v>
      </c>
      <c r="D25">
        <v>14</v>
      </c>
      <c r="E25" s="17">
        <v>52.929606346085478</v>
      </c>
    </row>
    <row r="26" spans="1:5" x14ac:dyDescent="0.25">
      <c r="A26" t="s">
        <v>201</v>
      </c>
      <c r="B26">
        <v>15</v>
      </c>
      <c r="C26">
        <v>13</v>
      </c>
      <c r="D26">
        <v>14</v>
      </c>
      <c r="E26" s="17">
        <v>58.150543310325666</v>
      </c>
    </row>
    <row r="27" spans="1:5" x14ac:dyDescent="0.25">
      <c r="A27" t="s">
        <v>202</v>
      </c>
      <c r="B27">
        <v>15</v>
      </c>
      <c r="C27">
        <v>13</v>
      </c>
      <c r="D27">
        <v>14</v>
      </c>
      <c r="E27" s="17">
        <v>60.825050024522774</v>
      </c>
    </row>
    <row r="28" spans="1:5" x14ac:dyDescent="0.25">
      <c r="A28" t="s">
        <v>203</v>
      </c>
      <c r="B28">
        <v>15</v>
      </c>
      <c r="C28">
        <v>13</v>
      </c>
      <c r="D28">
        <v>15</v>
      </c>
      <c r="E28" s="17">
        <v>65.165213657534139</v>
      </c>
    </row>
    <row r="29" spans="1:5" x14ac:dyDescent="0.25">
      <c r="A29" t="s">
        <v>204</v>
      </c>
      <c r="B29">
        <v>15</v>
      </c>
      <c r="C29">
        <v>14</v>
      </c>
      <c r="D29">
        <v>15</v>
      </c>
      <c r="E29" s="17">
        <v>61.31391820313123</v>
      </c>
    </row>
    <row r="30" spans="1:5" x14ac:dyDescent="0.25">
      <c r="A30" t="s">
        <v>205</v>
      </c>
      <c r="B30">
        <v>15</v>
      </c>
      <c r="C30">
        <v>15</v>
      </c>
      <c r="D30">
        <v>15</v>
      </c>
      <c r="E30" s="17">
        <v>63.32211367059498</v>
      </c>
    </row>
    <row r="31" spans="1:5" x14ac:dyDescent="0.25">
      <c r="A31" t="s">
        <v>206</v>
      </c>
      <c r="B31">
        <v>15</v>
      </c>
      <c r="C31">
        <v>15</v>
      </c>
      <c r="D31">
        <v>15</v>
      </c>
      <c r="E31" s="17">
        <v>60.993961573281013</v>
      </c>
    </row>
    <row r="32" spans="1:5" x14ac:dyDescent="0.25">
      <c r="A32" t="s">
        <v>207</v>
      </c>
      <c r="B32">
        <v>15</v>
      </c>
      <c r="C32">
        <v>15</v>
      </c>
      <c r="D32">
        <v>15</v>
      </c>
      <c r="E32" s="17">
        <v>61.096136202641851</v>
      </c>
    </row>
    <row r="33" spans="1:5" x14ac:dyDescent="0.25">
      <c r="A33" t="s">
        <v>208</v>
      </c>
      <c r="B33">
        <v>15</v>
      </c>
      <c r="C33">
        <v>15</v>
      </c>
      <c r="D33">
        <v>15</v>
      </c>
      <c r="E33" s="17">
        <v>58.687825114072858</v>
      </c>
    </row>
    <row r="34" spans="1:5" x14ac:dyDescent="0.25">
      <c r="A34" t="s">
        <v>209</v>
      </c>
      <c r="B34">
        <v>15</v>
      </c>
      <c r="C34">
        <v>15</v>
      </c>
      <c r="D34">
        <v>15</v>
      </c>
      <c r="E34" s="17">
        <v>53.602846355603333</v>
      </c>
    </row>
    <row r="35" spans="1:5" x14ac:dyDescent="0.25">
      <c r="A35" t="s">
        <v>210</v>
      </c>
      <c r="B35">
        <v>16</v>
      </c>
      <c r="C35">
        <v>15</v>
      </c>
      <c r="D35">
        <v>15</v>
      </c>
      <c r="E35" s="17">
        <v>51.685931031073942</v>
      </c>
    </row>
    <row r="36" spans="1:5" x14ac:dyDescent="0.25">
      <c r="A36" t="s">
        <v>211</v>
      </c>
      <c r="B36">
        <v>16</v>
      </c>
      <c r="C36">
        <v>15</v>
      </c>
      <c r="D36">
        <v>15</v>
      </c>
      <c r="E36" s="17">
        <v>54.609023480334109</v>
      </c>
    </row>
    <row r="37" spans="1:5" x14ac:dyDescent="0.25">
      <c r="A37" t="s">
        <v>212</v>
      </c>
      <c r="B37">
        <v>16</v>
      </c>
      <c r="C37">
        <v>15</v>
      </c>
      <c r="D37">
        <v>15</v>
      </c>
      <c r="E37" s="17">
        <v>54.976397753415711</v>
      </c>
    </row>
    <row r="38" spans="1:5" x14ac:dyDescent="0.25">
      <c r="A38" t="s">
        <v>213</v>
      </c>
      <c r="B38">
        <v>16</v>
      </c>
      <c r="C38">
        <v>15</v>
      </c>
      <c r="D38">
        <v>15</v>
      </c>
      <c r="E38" s="17">
        <v>53.177842209450461</v>
      </c>
    </row>
    <row r="39" spans="1:5" x14ac:dyDescent="0.25">
      <c r="A39" t="s">
        <v>214</v>
      </c>
      <c r="B39">
        <v>16</v>
      </c>
      <c r="C39">
        <v>15</v>
      </c>
      <c r="D39">
        <v>15</v>
      </c>
      <c r="E39" s="17">
        <v>54.515187057465226</v>
      </c>
    </row>
    <row r="40" spans="1:5" x14ac:dyDescent="0.25">
      <c r="A40" t="s">
        <v>215</v>
      </c>
      <c r="B40">
        <v>16</v>
      </c>
      <c r="C40">
        <v>15</v>
      </c>
      <c r="D40">
        <v>15</v>
      </c>
      <c r="E40" s="17">
        <v>57.687469581623368</v>
      </c>
    </row>
    <row r="41" spans="1:5" x14ac:dyDescent="0.25">
      <c r="A41" t="s">
        <v>216</v>
      </c>
      <c r="B41">
        <v>16</v>
      </c>
      <c r="C41">
        <v>16</v>
      </c>
      <c r="D41">
        <v>16</v>
      </c>
      <c r="E41" s="17">
        <v>57.352226553535964</v>
      </c>
    </row>
    <row r="42" spans="1:5" x14ac:dyDescent="0.25">
      <c r="A42" t="s">
        <v>217</v>
      </c>
      <c r="B42">
        <v>16</v>
      </c>
      <c r="C42">
        <v>16</v>
      </c>
      <c r="D42">
        <v>16</v>
      </c>
      <c r="E42" s="17">
        <v>60.398532255382229</v>
      </c>
    </row>
    <row r="43" spans="1:5" x14ac:dyDescent="0.25">
      <c r="A43" t="s">
        <v>218</v>
      </c>
      <c r="B43">
        <v>16</v>
      </c>
      <c r="C43">
        <v>16</v>
      </c>
      <c r="D43">
        <v>16</v>
      </c>
      <c r="E43" s="17">
        <v>67.384611547185898</v>
      </c>
    </row>
    <row r="44" spans="1:5" x14ac:dyDescent="0.25">
      <c r="A44" t="s">
        <v>219</v>
      </c>
      <c r="B44">
        <v>16</v>
      </c>
      <c r="C44">
        <v>16</v>
      </c>
      <c r="D44">
        <v>16</v>
      </c>
      <c r="E44" s="17">
        <v>79.292744073443501</v>
      </c>
    </row>
    <row r="45" spans="1:5" x14ac:dyDescent="0.25">
      <c r="A45" t="s">
        <v>220</v>
      </c>
      <c r="B45">
        <v>16</v>
      </c>
      <c r="C45">
        <v>16</v>
      </c>
      <c r="D45">
        <v>16</v>
      </c>
      <c r="E45" s="17">
        <v>79.302392502164011</v>
      </c>
    </row>
    <row r="46" spans="1:5" x14ac:dyDescent="0.25">
      <c r="A46" t="s">
        <v>221</v>
      </c>
      <c r="B46">
        <v>16</v>
      </c>
      <c r="C46">
        <v>16</v>
      </c>
      <c r="D46">
        <v>16</v>
      </c>
      <c r="E46" s="17">
        <v>81.569195107152609</v>
      </c>
    </row>
    <row r="47" spans="1:5" x14ac:dyDescent="0.25">
      <c r="A47" t="s">
        <v>222</v>
      </c>
      <c r="B47">
        <v>16</v>
      </c>
      <c r="C47">
        <v>16</v>
      </c>
      <c r="D47">
        <v>16</v>
      </c>
      <c r="E47" s="17">
        <v>86.654394947783075</v>
      </c>
    </row>
    <row r="48" spans="1:5" x14ac:dyDescent="0.25">
      <c r="A48" t="s">
        <v>223</v>
      </c>
      <c r="B48">
        <v>17</v>
      </c>
      <c r="C48">
        <v>16</v>
      </c>
      <c r="D48">
        <v>16</v>
      </c>
      <c r="E48" s="17">
        <v>96.216334578533747</v>
      </c>
    </row>
    <row r="49" spans="1:5" x14ac:dyDescent="0.25">
      <c r="A49" t="s">
        <v>224</v>
      </c>
      <c r="B49">
        <v>17</v>
      </c>
      <c r="C49">
        <v>16</v>
      </c>
      <c r="D49">
        <v>16</v>
      </c>
      <c r="E49" s="17">
        <v>96.371720020108455</v>
      </c>
    </row>
    <row r="50" spans="1:5" x14ac:dyDescent="0.25">
      <c r="A50" t="s">
        <v>225</v>
      </c>
      <c r="B50">
        <v>17</v>
      </c>
      <c r="C50">
        <v>17</v>
      </c>
      <c r="D50">
        <v>17</v>
      </c>
      <c r="E50" s="17">
        <v>98.772343170536672</v>
      </c>
    </row>
    <row r="51" spans="1:5" x14ac:dyDescent="0.25">
      <c r="A51" t="s">
        <v>226</v>
      </c>
      <c r="B51">
        <v>17</v>
      </c>
      <c r="C51">
        <v>17</v>
      </c>
      <c r="D51">
        <v>17</v>
      </c>
      <c r="E51" s="17">
        <v>108.63960223082103</v>
      </c>
    </row>
    <row r="52" spans="1:5" x14ac:dyDescent="0.25">
      <c r="A52" t="s">
        <v>227</v>
      </c>
      <c r="B52">
        <v>17</v>
      </c>
      <c r="C52">
        <v>17</v>
      </c>
      <c r="D52">
        <v>17</v>
      </c>
      <c r="E52" s="17">
        <v>127.654777836995</v>
      </c>
    </row>
    <row r="53" spans="1:5" x14ac:dyDescent="0.25">
      <c r="A53" t="s">
        <v>228</v>
      </c>
      <c r="B53">
        <v>17</v>
      </c>
      <c r="C53">
        <v>17</v>
      </c>
      <c r="D53">
        <v>17</v>
      </c>
      <c r="E53" s="17">
        <v>157.17362373923754</v>
      </c>
    </row>
    <row r="54" spans="1:5" x14ac:dyDescent="0.25">
      <c r="A54" t="s">
        <v>229</v>
      </c>
      <c r="B54">
        <v>17</v>
      </c>
      <c r="C54">
        <v>17</v>
      </c>
      <c r="D54">
        <v>17</v>
      </c>
      <c r="E54" s="17">
        <v>164.95668112982261</v>
      </c>
    </row>
    <row r="55" spans="1:5" x14ac:dyDescent="0.25">
      <c r="A55" t="s">
        <v>230</v>
      </c>
      <c r="B55">
        <v>17</v>
      </c>
      <c r="C55">
        <v>17</v>
      </c>
      <c r="D55">
        <v>17</v>
      </c>
      <c r="E55" s="17">
        <v>174.99960859273412</v>
      </c>
    </row>
    <row r="56" spans="1:5" x14ac:dyDescent="0.25">
      <c r="A56" t="s">
        <v>231</v>
      </c>
      <c r="B56">
        <v>17</v>
      </c>
      <c r="C56">
        <v>17</v>
      </c>
      <c r="D56">
        <v>17</v>
      </c>
      <c r="E56" s="17">
        <v>176.1824805766822</v>
      </c>
    </row>
    <row r="57" spans="1:5" x14ac:dyDescent="0.25">
      <c r="A57" t="s">
        <v>232</v>
      </c>
      <c r="B57">
        <v>17</v>
      </c>
      <c r="C57">
        <v>17</v>
      </c>
      <c r="D57">
        <v>17</v>
      </c>
      <c r="E57" s="17">
        <v>201.56122746324002</v>
      </c>
    </row>
    <row r="58" spans="1:5" x14ac:dyDescent="0.25">
      <c r="A58" t="s">
        <v>233</v>
      </c>
      <c r="B58">
        <v>17</v>
      </c>
      <c r="C58">
        <v>17</v>
      </c>
      <c r="D58">
        <v>17</v>
      </c>
      <c r="E58" s="17">
        <v>183.7732926629445</v>
      </c>
    </row>
    <row r="59" spans="1:5" x14ac:dyDescent="0.25">
      <c r="A59" t="s">
        <v>234</v>
      </c>
      <c r="B59">
        <v>17</v>
      </c>
      <c r="C59">
        <v>17</v>
      </c>
      <c r="D59">
        <v>17</v>
      </c>
      <c r="E59" s="17">
        <v>171.73198921085404</v>
      </c>
    </row>
    <row r="60" spans="1:5" x14ac:dyDescent="0.25">
      <c r="A60" t="s">
        <v>235</v>
      </c>
      <c r="B60">
        <v>17</v>
      </c>
      <c r="C60">
        <v>17</v>
      </c>
      <c r="D60">
        <v>17</v>
      </c>
      <c r="E60" s="17">
        <v>190.09881352984897</v>
      </c>
    </row>
    <row r="61" spans="1:5" x14ac:dyDescent="0.25">
      <c r="A61" t="s">
        <v>236</v>
      </c>
      <c r="B61">
        <v>17</v>
      </c>
      <c r="C61">
        <v>17</v>
      </c>
      <c r="D61">
        <v>17</v>
      </c>
      <c r="E61" s="17">
        <v>191.89380307018996</v>
      </c>
    </row>
    <row r="62" spans="1:5" x14ac:dyDescent="0.25">
      <c r="A62" t="s">
        <v>237</v>
      </c>
      <c r="B62">
        <v>17</v>
      </c>
      <c r="C62">
        <v>17</v>
      </c>
      <c r="D62">
        <v>17</v>
      </c>
      <c r="E62" s="17">
        <v>175.68483936315477</v>
      </c>
    </row>
    <row r="63" spans="1:5" x14ac:dyDescent="0.25">
      <c r="A63" t="s">
        <v>238</v>
      </c>
      <c r="B63">
        <v>17</v>
      </c>
      <c r="C63">
        <v>17</v>
      </c>
      <c r="D63">
        <v>17</v>
      </c>
      <c r="E63" s="17">
        <v>118.37487773186702</v>
      </c>
    </row>
    <row r="64" spans="1:5" x14ac:dyDescent="0.25">
      <c r="A64" t="s">
        <v>239</v>
      </c>
      <c r="B64">
        <v>17</v>
      </c>
      <c r="C64">
        <v>17</v>
      </c>
      <c r="D64">
        <v>17</v>
      </c>
      <c r="E64" s="17">
        <v>107.68265013734346</v>
      </c>
    </row>
    <row r="65" spans="1:5" x14ac:dyDescent="0.25">
      <c r="A65" t="s">
        <v>240</v>
      </c>
      <c r="B65">
        <v>17</v>
      </c>
      <c r="C65">
        <v>17</v>
      </c>
      <c r="D65">
        <v>17</v>
      </c>
      <c r="E65" s="17">
        <v>120.60219731058184</v>
      </c>
    </row>
    <row r="66" spans="1:5" x14ac:dyDescent="0.25">
      <c r="A66" t="s">
        <v>241</v>
      </c>
      <c r="B66">
        <v>18</v>
      </c>
      <c r="C66">
        <v>17</v>
      </c>
      <c r="D66">
        <v>17</v>
      </c>
      <c r="E66" s="17">
        <v>150.86777689713509</v>
      </c>
    </row>
    <row r="67" spans="1:5" x14ac:dyDescent="0.25">
      <c r="A67" t="s">
        <v>242</v>
      </c>
      <c r="B67">
        <v>18</v>
      </c>
      <c r="C67">
        <v>17</v>
      </c>
      <c r="D67">
        <v>17</v>
      </c>
      <c r="E67" s="17">
        <v>166.96858636343336</v>
      </c>
    </row>
    <row r="68" spans="1:5" x14ac:dyDescent="0.25">
      <c r="A68" t="s">
        <v>243</v>
      </c>
      <c r="B68">
        <v>18</v>
      </c>
      <c r="C68">
        <v>17</v>
      </c>
      <c r="D68">
        <v>17</v>
      </c>
      <c r="E68" s="17">
        <v>191.13260844368531</v>
      </c>
    </row>
    <row r="69" spans="1:5" x14ac:dyDescent="0.25">
      <c r="A69" t="s">
        <v>244</v>
      </c>
      <c r="B69">
        <v>18</v>
      </c>
      <c r="C69">
        <v>17</v>
      </c>
      <c r="D69">
        <v>17</v>
      </c>
      <c r="E69" s="17">
        <v>200.76492210079755</v>
      </c>
    </row>
    <row r="70" spans="1:5" x14ac:dyDescent="0.25">
      <c r="A70" t="s">
        <v>245</v>
      </c>
      <c r="B70">
        <v>18</v>
      </c>
      <c r="C70">
        <v>17</v>
      </c>
      <c r="D70">
        <v>17</v>
      </c>
      <c r="E70" s="17">
        <v>193.20894631386636</v>
      </c>
    </row>
    <row r="71" spans="1:5" x14ac:dyDescent="0.25">
      <c r="A71" t="s">
        <v>246</v>
      </c>
      <c r="B71">
        <v>18</v>
      </c>
      <c r="C71">
        <v>17</v>
      </c>
      <c r="D71">
        <v>17</v>
      </c>
      <c r="E71" s="17">
        <v>224.17258104406014</v>
      </c>
    </row>
    <row r="72" spans="1:5" x14ac:dyDescent="0.25">
      <c r="A72" t="s">
        <v>247</v>
      </c>
      <c r="B72">
        <v>18</v>
      </c>
      <c r="C72">
        <v>17</v>
      </c>
      <c r="D72">
        <v>17</v>
      </c>
      <c r="E72" s="17">
        <v>248.64216087609407</v>
      </c>
    </row>
    <row r="73" spans="1:5" x14ac:dyDescent="0.25">
      <c r="A73" t="s">
        <v>248</v>
      </c>
      <c r="B73">
        <v>18</v>
      </c>
      <c r="C73">
        <v>17</v>
      </c>
      <c r="D73">
        <v>17</v>
      </c>
      <c r="E73" s="17">
        <v>241.75280106900277</v>
      </c>
    </row>
    <row r="74" spans="1:5" x14ac:dyDescent="0.25">
      <c r="A74" t="s">
        <v>249</v>
      </c>
      <c r="B74">
        <v>18</v>
      </c>
      <c r="C74">
        <v>17</v>
      </c>
      <c r="D74">
        <v>17</v>
      </c>
      <c r="E74" s="17">
        <v>233.05383471534984</v>
      </c>
    </row>
    <row r="75" spans="1:5" x14ac:dyDescent="0.25">
      <c r="A75" t="s">
        <v>250</v>
      </c>
      <c r="B75">
        <v>18</v>
      </c>
      <c r="C75">
        <v>17</v>
      </c>
      <c r="D75">
        <v>17</v>
      </c>
      <c r="E75" s="17">
        <v>195.4277681488492</v>
      </c>
    </row>
    <row r="76" spans="1:5" x14ac:dyDescent="0.25">
      <c r="A76" t="s">
        <v>251</v>
      </c>
      <c r="B76">
        <v>18</v>
      </c>
      <c r="C76">
        <v>17</v>
      </c>
      <c r="D76">
        <v>17</v>
      </c>
      <c r="E76" s="17">
        <v>205.35547010891591</v>
      </c>
    </row>
    <row r="77" spans="1:5" x14ac:dyDescent="0.25">
      <c r="A77" t="s">
        <v>252</v>
      </c>
      <c r="B77">
        <v>18</v>
      </c>
      <c r="C77">
        <v>17</v>
      </c>
      <c r="D77">
        <v>17</v>
      </c>
      <c r="E77" s="17">
        <v>194.17076196543542</v>
      </c>
    </row>
    <row r="78" spans="1:5" x14ac:dyDescent="0.25">
      <c r="A78" t="s">
        <v>253</v>
      </c>
      <c r="B78">
        <v>17</v>
      </c>
      <c r="C78">
        <v>17</v>
      </c>
      <c r="D78">
        <v>17</v>
      </c>
      <c r="E78" s="17">
        <v>178.52150224780812</v>
      </c>
    </row>
    <row r="79" spans="1:5" x14ac:dyDescent="0.25">
      <c r="A79" t="s">
        <v>254</v>
      </c>
      <c r="B79">
        <v>17</v>
      </c>
      <c r="C79">
        <v>17</v>
      </c>
      <c r="D79">
        <v>16</v>
      </c>
      <c r="E79" s="17">
        <v>186.0888251312582</v>
      </c>
    </row>
    <row r="80" spans="1:5" x14ac:dyDescent="0.25">
      <c r="A80" t="s">
        <v>255</v>
      </c>
      <c r="B80">
        <v>17</v>
      </c>
      <c r="C80">
        <v>16</v>
      </c>
      <c r="D80">
        <v>16</v>
      </c>
      <c r="E80" s="17">
        <v>199.38762370629422</v>
      </c>
    </row>
    <row r="81" spans="1:5" x14ac:dyDescent="0.25">
      <c r="A81" t="s">
        <v>256</v>
      </c>
      <c r="B81">
        <v>17</v>
      </c>
      <c r="C81">
        <v>16</v>
      </c>
      <c r="D81">
        <v>16</v>
      </c>
      <c r="E81" s="17">
        <v>176.5353679575212</v>
      </c>
    </row>
    <row r="82" spans="1:5" x14ac:dyDescent="0.25">
      <c r="A82" t="s">
        <v>257</v>
      </c>
      <c r="B82">
        <v>17</v>
      </c>
      <c r="C82">
        <v>16</v>
      </c>
      <c r="D82">
        <v>16</v>
      </c>
      <c r="E82" s="17">
        <v>177.03976077110789</v>
      </c>
    </row>
    <row r="83" spans="1:5" x14ac:dyDescent="0.25">
      <c r="A83" t="s">
        <v>258</v>
      </c>
      <c r="B83">
        <v>17</v>
      </c>
      <c r="C83">
        <v>16</v>
      </c>
      <c r="D83">
        <v>16</v>
      </c>
      <c r="E83" s="17">
        <v>178.64481938724694</v>
      </c>
    </row>
    <row r="84" spans="1:5" x14ac:dyDescent="0.25">
      <c r="A84" t="s">
        <v>259</v>
      </c>
      <c r="B84">
        <v>17</v>
      </c>
      <c r="C84">
        <v>16</v>
      </c>
      <c r="D84">
        <v>16</v>
      </c>
      <c r="E84" s="17">
        <v>171.11548433358291</v>
      </c>
    </row>
    <row r="85" spans="1:5" x14ac:dyDescent="0.25">
      <c r="A85" t="s">
        <v>260</v>
      </c>
      <c r="B85">
        <v>17</v>
      </c>
      <c r="C85">
        <v>16</v>
      </c>
      <c r="D85">
        <v>15</v>
      </c>
      <c r="E85" s="17">
        <v>165.29709736157102</v>
      </c>
    </row>
    <row r="86" spans="1:5" x14ac:dyDescent="0.25">
      <c r="A86" t="s">
        <v>261</v>
      </c>
      <c r="B86">
        <v>17</v>
      </c>
      <c r="C86">
        <v>16</v>
      </c>
      <c r="D86">
        <v>15</v>
      </c>
      <c r="E86" s="17">
        <v>166.74522801428748</v>
      </c>
    </row>
    <row r="87" spans="1:5" x14ac:dyDescent="0.25">
      <c r="A87" t="s">
        <v>262</v>
      </c>
      <c r="B87">
        <v>16</v>
      </c>
      <c r="C87">
        <v>16</v>
      </c>
      <c r="D87">
        <v>15</v>
      </c>
      <c r="E87" s="17">
        <v>154.34363503104274</v>
      </c>
    </row>
    <row r="88" spans="1:5" x14ac:dyDescent="0.25">
      <c r="A88" t="s">
        <v>263</v>
      </c>
      <c r="B88">
        <v>16</v>
      </c>
      <c r="C88">
        <v>16</v>
      </c>
      <c r="D88">
        <v>15</v>
      </c>
      <c r="E88" s="17">
        <v>138.00118634741219</v>
      </c>
    </row>
    <row r="89" spans="1:5" x14ac:dyDescent="0.25">
      <c r="A89" t="s">
        <v>264</v>
      </c>
      <c r="B89">
        <v>16</v>
      </c>
      <c r="C89">
        <v>16</v>
      </c>
      <c r="D89">
        <v>15</v>
      </c>
      <c r="E89" s="17">
        <v>135.61789238322876</v>
      </c>
    </row>
    <row r="90" spans="1:5" x14ac:dyDescent="0.25">
      <c r="A90" t="s">
        <v>265</v>
      </c>
      <c r="B90">
        <v>16</v>
      </c>
      <c r="C90">
        <v>16</v>
      </c>
      <c r="D90">
        <v>15</v>
      </c>
      <c r="E90" s="17">
        <v>121.47621581938434</v>
      </c>
    </row>
    <row r="91" spans="1:5" x14ac:dyDescent="0.25">
      <c r="A91" t="s">
        <v>266</v>
      </c>
      <c r="B91">
        <v>16</v>
      </c>
      <c r="C91">
        <v>15</v>
      </c>
      <c r="D91">
        <v>15</v>
      </c>
      <c r="E91" s="17">
        <v>111.19964651145075</v>
      </c>
    </row>
    <row r="92" spans="1:5" x14ac:dyDescent="0.25">
      <c r="A92" t="s">
        <v>267</v>
      </c>
      <c r="B92">
        <v>16</v>
      </c>
      <c r="C92">
        <v>15</v>
      </c>
      <c r="D92">
        <v>15</v>
      </c>
      <c r="E92" s="17">
        <v>109.85813065681151</v>
      </c>
    </row>
    <row r="93" spans="1:5" x14ac:dyDescent="0.25">
      <c r="A93" t="s">
        <v>268</v>
      </c>
      <c r="B93">
        <v>16</v>
      </c>
      <c r="C93">
        <v>15</v>
      </c>
      <c r="D93">
        <v>15</v>
      </c>
      <c r="E93" s="17">
        <v>115.59153317854604</v>
      </c>
    </row>
    <row r="94" spans="1:5" x14ac:dyDescent="0.25">
      <c r="A94" t="s">
        <v>269</v>
      </c>
      <c r="B94">
        <v>16</v>
      </c>
      <c r="C94">
        <v>15</v>
      </c>
      <c r="D94">
        <v>15</v>
      </c>
      <c r="E94" s="17">
        <v>120.57792556729363</v>
      </c>
    </row>
    <row r="95" spans="1:5" x14ac:dyDescent="0.25">
      <c r="A95" t="s">
        <v>270</v>
      </c>
      <c r="B95">
        <v>16</v>
      </c>
      <c r="C95">
        <v>15</v>
      </c>
      <c r="D95">
        <v>15</v>
      </c>
      <c r="E95" s="17">
        <v>132.89354143048757</v>
      </c>
    </row>
    <row r="96" spans="1:5" x14ac:dyDescent="0.25">
      <c r="A96" t="s">
        <v>271</v>
      </c>
      <c r="B96">
        <v>16</v>
      </c>
      <c r="C96">
        <v>15</v>
      </c>
      <c r="D96">
        <v>15</v>
      </c>
      <c r="E96" s="17">
        <v>147.82720198501366</v>
      </c>
    </row>
    <row r="97" spans="1:5" x14ac:dyDescent="0.25">
      <c r="A97" t="s">
        <v>272</v>
      </c>
      <c r="B97">
        <v>15</v>
      </c>
      <c r="C97">
        <v>14</v>
      </c>
      <c r="D97">
        <v>14</v>
      </c>
      <c r="E97" s="17">
        <v>139.86490421790069</v>
      </c>
    </row>
    <row r="99" spans="1:5" x14ac:dyDescent="0.25">
      <c r="A99" t="s">
        <v>284</v>
      </c>
    </row>
  </sheetData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2" zoomScale="59" zoomScaleNormal="59" workbookViewId="0">
      <selection activeCell="B75" sqref="B75"/>
    </sheetView>
  </sheetViews>
  <sheetFormatPr defaultRowHeight="15" x14ac:dyDescent="0.25"/>
  <cols>
    <col min="1" max="1" width="14.7109375" customWidth="1"/>
  </cols>
  <sheetData>
    <row r="1" spans="1:3" ht="26.25" x14ac:dyDescent="0.4">
      <c r="A1" s="1" t="s">
        <v>491</v>
      </c>
    </row>
    <row r="3" spans="1:3" x14ac:dyDescent="0.25">
      <c r="B3" t="s">
        <v>493</v>
      </c>
      <c r="C3" t="s">
        <v>506</v>
      </c>
    </row>
    <row r="4" spans="1:3" x14ac:dyDescent="0.25">
      <c r="A4" t="s">
        <v>285</v>
      </c>
      <c r="B4" s="4">
        <v>24</v>
      </c>
      <c r="C4">
        <v>14</v>
      </c>
    </row>
    <row r="5" spans="1:3" x14ac:dyDescent="0.25">
      <c r="A5" t="s">
        <v>286</v>
      </c>
      <c r="B5" s="4">
        <v>24</v>
      </c>
      <c r="C5">
        <v>14</v>
      </c>
    </row>
    <row r="6" spans="1:3" x14ac:dyDescent="0.25">
      <c r="A6" t="s">
        <v>287</v>
      </c>
      <c r="B6" s="4">
        <v>24</v>
      </c>
      <c r="C6">
        <v>14</v>
      </c>
    </row>
    <row r="7" spans="1:3" x14ac:dyDescent="0.25">
      <c r="A7" t="s">
        <v>288</v>
      </c>
      <c r="B7" s="4">
        <v>24</v>
      </c>
      <c r="C7">
        <v>14</v>
      </c>
    </row>
    <row r="8" spans="1:3" x14ac:dyDescent="0.25">
      <c r="A8" t="s">
        <v>289</v>
      </c>
      <c r="B8" s="4">
        <v>24</v>
      </c>
      <c r="C8">
        <v>14</v>
      </c>
    </row>
    <row r="9" spans="1:3" x14ac:dyDescent="0.25">
      <c r="A9" t="s">
        <v>290</v>
      </c>
      <c r="B9" s="4">
        <v>24</v>
      </c>
      <c r="C9">
        <v>14</v>
      </c>
    </row>
    <row r="10" spans="1:3" x14ac:dyDescent="0.25">
      <c r="A10" t="s">
        <v>291</v>
      </c>
      <c r="B10" s="4">
        <v>24</v>
      </c>
      <c r="C10">
        <v>14</v>
      </c>
    </row>
    <row r="11" spans="1:3" x14ac:dyDescent="0.25">
      <c r="A11" t="s">
        <v>292</v>
      </c>
      <c r="B11" s="4">
        <v>24</v>
      </c>
      <c r="C11">
        <v>14</v>
      </c>
    </row>
    <row r="12" spans="1:3" x14ac:dyDescent="0.25">
      <c r="A12" t="s">
        <v>293</v>
      </c>
      <c r="B12" s="4">
        <v>24</v>
      </c>
      <c r="C12">
        <v>14</v>
      </c>
    </row>
    <row r="13" spans="1:3" x14ac:dyDescent="0.25">
      <c r="A13" t="s">
        <v>294</v>
      </c>
      <c r="B13" s="4">
        <v>24</v>
      </c>
      <c r="C13">
        <v>14</v>
      </c>
    </row>
    <row r="14" spans="1:3" x14ac:dyDescent="0.25">
      <c r="A14" t="s">
        <v>295</v>
      </c>
      <c r="B14" s="4">
        <v>24</v>
      </c>
      <c r="C14">
        <v>14</v>
      </c>
    </row>
    <row r="15" spans="1:3" x14ac:dyDescent="0.25">
      <c r="A15" t="s">
        <v>296</v>
      </c>
      <c r="B15" s="4">
        <v>23.6666666666667</v>
      </c>
      <c r="C15">
        <v>14</v>
      </c>
    </row>
    <row r="16" spans="1:3" x14ac:dyDescent="0.25">
      <c r="A16" t="s">
        <v>297</v>
      </c>
      <c r="B16" s="4">
        <v>23</v>
      </c>
      <c r="C16">
        <v>14</v>
      </c>
    </row>
    <row r="17" spans="1:3" x14ac:dyDescent="0.25">
      <c r="A17" t="s">
        <v>298</v>
      </c>
      <c r="B17" s="4">
        <v>23</v>
      </c>
      <c r="C17">
        <v>14</v>
      </c>
    </row>
    <row r="18" spans="1:3" x14ac:dyDescent="0.25">
      <c r="A18" t="s">
        <v>299</v>
      </c>
      <c r="B18" s="4">
        <v>23</v>
      </c>
      <c r="C18">
        <v>14</v>
      </c>
    </row>
    <row r="19" spans="1:3" x14ac:dyDescent="0.25">
      <c r="A19" t="s">
        <v>300</v>
      </c>
      <c r="B19" s="4">
        <v>23</v>
      </c>
      <c r="C19">
        <v>14</v>
      </c>
    </row>
    <row r="20" spans="1:3" x14ac:dyDescent="0.25">
      <c r="A20" t="s">
        <v>301</v>
      </c>
      <c r="B20" s="4">
        <v>22.666666666666668</v>
      </c>
      <c r="C20">
        <v>14</v>
      </c>
    </row>
    <row r="21" spans="1:3" x14ac:dyDescent="0.25">
      <c r="A21" t="s">
        <v>302</v>
      </c>
      <c r="B21" s="4">
        <v>22.333333333333332</v>
      </c>
      <c r="C21">
        <v>14</v>
      </c>
    </row>
    <row r="22" spans="1:3" x14ac:dyDescent="0.25">
      <c r="A22" t="s">
        <v>303</v>
      </c>
      <c r="B22" s="4">
        <v>22</v>
      </c>
      <c r="C22">
        <v>14</v>
      </c>
    </row>
    <row r="23" spans="1:3" x14ac:dyDescent="0.25">
      <c r="A23" t="s">
        <v>304</v>
      </c>
      <c r="B23" s="4">
        <v>22</v>
      </c>
      <c r="C23">
        <v>14</v>
      </c>
    </row>
    <row r="24" spans="1:3" x14ac:dyDescent="0.25">
      <c r="A24" t="s">
        <v>305</v>
      </c>
      <c r="B24" s="4">
        <v>22</v>
      </c>
      <c r="C24">
        <v>14</v>
      </c>
    </row>
    <row r="25" spans="1:3" x14ac:dyDescent="0.25">
      <c r="A25" t="s">
        <v>306</v>
      </c>
      <c r="B25" s="4">
        <v>22</v>
      </c>
      <c r="C25">
        <v>14</v>
      </c>
    </row>
    <row r="26" spans="1:3" x14ac:dyDescent="0.25">
      <c r="A26" t="s">
        <v>307</v>
      </c>
      <c r="B26" s="4">
        <v>21.666666666666668</v>
      </c>
      <c r="C26">
        <v>14</v>
      </c>
    </row>
    <row r="27" spans="1:3" x14ac:dyDescent="0.25">
      <c r="A27" t="s">
        <v>308</v>
      </c>
      <c r="B27" s="4">
        <v>21.666666666666668</v>
      </c>
      <c r="C27">
        <v>14</v>
      </c>
    </row>
    <row r="28" spans="1:3" x14ac:dyDescent="0.25">
      <c r="A28" t="s">
        <v>309</v>
      </c>
      <c r="B28" s="4">
        <v>21.333333333333332</v>
      </c>
      <c r="C28">
        <v>14</v>
      </c>
    </row>
    <row r="29" spans="1:3" x14ac:dyDescent="0.25">
      <c r="A29" t="s">
        <v>310</v>
      </c>
      <c r="B29" s="4">
        <v>21</v>
      </c>
      <c r="C29">
        <v>14</v>
      </c>
    </row>
    <row r="30" spans="1:3" x14ac:dyDescent="0.25">
      <c r="A30" t="s">
        <v>311</v>
      </c>
      <c r="B30" s="4">
        <v>21</v>
      </c>
      <c r="C30">
        <v>14</v>
      </c>
    </row>
    <row r="31" spans="1:3" x14ac:dyDescent="0.25">
      <c r="A31" t="s">
        <v>312</v>
      </c>
      <c r="B31" s="4">
        <v>21</v>
      </c>
      <c r="C31">
        <v>14</v>
      </c>
    </row>
    <row r="32" spans="1:3" x14ac:dyDescent="0.25">
      <c r="A32" t="s">
        <v>313</v>
      </c>
      <c r="B32" s="4">
        <v>20.666666666666668</v>
      </c>
      <c r="C32">
        <v>14</v>
      </c>
    </row>
    <row r="33" spans="1:3" x14ac:dyDescent="0.25">
      <c r="A33" t="s">
        <v>314</v>
      </c>
      <c r="B33" s="4">
        <v>20.333333333333332</v>
      </c>
      <c r="C33">
        <v>14</v>
      </c>
    </row>
    <row r="34" spans="1:3" x14ac:dyDescent="0.25">
      <c r="A34" t="s">
        <v>315</v>
      </c>
      <c r="B34" s="4">
        <v>20.333333333333332</v>
      </c>
      <c r="C34">
        <v>14</v>
      </c>
    </row>
    <row r="35" spans="1:3" x14ac:dyDescent="0.25">
      <c r="A35" t="s">
        <v>316</v>
      </c>
      <c r="B35" s="4">
        <v>20.333333333333332</v>
      </c>
      <c r="C35">
        <v>14</v>
      </c>
    </row>
    <row r="36" spans="1:3" x14ac:dyDescent="0.25">
      <c r="A36" t="s">
        <v>317</v>
      </c>
      <c r="B36" s="4">
        <v>20</v>
      </c>
      <c r="C36">
        <v>14</v>
      </c>
    </row>
    <row r="37" spans="1:3" x14ac:dyDescent="0.25">
      <c r="A37" t="s">
        <v>318</v>
      </c>
      <c r="B37" s="4">
        <v>19.666666666666668</v>
      </c>
      <c r="C37">
        <v>14</v>
      </c>
    </row>
    <row r="38" spans="1:3" x14ac:dyDescent="0.25">
      <c r="A38" t="s">
        <v>319</v>
      </c>
      <c r="B38" s="4">
        <v>19.666666666666668</v>
      </c>
      <c r="C38">
        <v>14</v>
      </c>
    </row>
    <row r="39" spans="1:3" x14ac:dyDescent="0.25">
      <c r="A39" t="s">
        <v>320</v>
      </c>
      <c r="B39" s="4">
        <v>19.5</v>
      </c>
      <c r="C39">
        <v>14</v>
      </c>
    </row>
    <row r="40" spans="1:3" x14ac:dyDescent="0.25">
      <c r="A40" t="s">
        <v>321</v>
      </c>
      <c r="B40" s="4">
        <v>19.333333333333332</v>
      </c>
      <c r="C40">
        <v>14</v>
      </c>
    </row>
    <row r="41" spans="1:3" x14ac:dyDescent="0.25">
      <c r="A41" t="s">
        <v>322</v>
      </c>
      <c r="B41" s="4">
        <v>19</v>
      </c>
      <c r="C41">
        <v>14</v>
      </c>
    </row>
    <row r="42" spans="1:3" x14ac:dyDescent="0.25">
      <c r="A42" t="s">
        <v>323</v>
      </c>
      <c r="B42" s="4">
        <v>18.5</v>
      </c>
      <c r="C42">
        <v>14</v>
      </c>
    </row>
    <row r="43" spans="1:3" x14ac:dyDescent="0.25">
      <c r="A43" t="s">
        <v>324</v>
      </c>
      <c r="B43" s="4">
        <v>18.333333333333332</v>
      </c>
      <c r="C43">
        <v>14</v>
      </c>
    </row>
    <row r="44" spans="1:3" x14ac:dyDescent="0.25">
      <c r="A44" t="s">
        <v>325</v>
      </c>
      <c r="B44" s="4">
        <v>18</v>
      </c>
      <c r="C44">
        <v>14</v>
      </c>
    </row>
    <row r="45" spans="1:3" x14ac:dyDescent="0.25">
      <c r="A45" t="s">
        <v>326</v>
      </c>
      <c r="B45" s="4">
        <v>18</v>
      </c>
      <c r="C45">
        <v>14</v>
      </c>
    </row>
    <row r="46" spans="1:3" x14ac:dyDescent="0.25">
      <c r="A46" t="s">
        <v>327</v>
      </c>
      <c r="B46" s="4">
        <v>18</v>
      </c>
      <c r="C46">
        <v>14</v>
      </c>
    </row>
    <row r="47" spans="1:3" x14ac:dyDescent="0.25">
      <c r="A47" t="s">
        <v>328</v>
      </c>
      <c r="B47" s="4">
        <v>18</v>
      </c>
      <c r="C47">
        <v>14</v>
      </c>
    </row>
    <row r="48" spans="1:3" x14ac:dyDescent="0.25">
      <c r="A48" t="s">
        <v>329</v>
      </c>
      <c r="B48" s="4">
        <v>18</v>
      </c>
      <c r="C48">
        <v>14</v>
      </c>
    </row>
    <row r="49" spans="1:3" x14ac:dyDescent="0.25">
      <c r="A49" t="s">
        <v>330</v>
      </c>
      <c r="B49" s="4">
        <v>17.333333333333332</v>
      </c>
      <c r="C49">
        <v>14</v>
      </c>
    </row>
    <row r="50" spans="1:3" x14ac:dyDescent="0.25">
      <c r="A50" t="s">
        <v>331</v>
      </c>
      <c r="B50" s="4">
        <v>17.333333333333332</v>
      </c>
      <c r="C50">
        <v>14</v>
      </c>
    </row>
    <row r="51" spans="1:3" x14ac:dyDescent="0.25">
      <c r="A51" t="s">
        <v>332</v>
      </c>
      <c r="B51" s="4">
        <v>17.333333333333332</v>
      </c>
      <c r="C51">
        <v>14</v>
      </c>
    </row>
    <row r="52" spans="1:3" x14ac:dyDescent="0.25">
      <c r="A52" t="s">
        <v>333</v>
      </c>
      <c r="B52" s="4">
        <v>17</v>
      </c>
      <c r="C52">
        <v>14</v>
      </c>
    </row>
    <row r="53" spans="1:3" x14ac:dyDescent="0.25">
      <c r="A53" t="s">
        <v>334</v>
      </c>
      <c r="B53" s="4">
        <v>17</v>
      </c>
      <c r="C53">
        <v>14</v>
      </c>
    </row>
    <row r="54" spans="1:3" x14ac:dyDescent="0.25">
      <c r="A54" t="s">
        <v>335</v>
      </c>
      <c r="B54" s="4">
        <v>16.666666666666668</v>
      </c>
      <c r="C54">
        <v>14</v>
      </c>
    </row>
    <row r="55" spans="1:3" x14ac:dyDescent="0.25">
      <c r="A55" t="s">
        <v>336</v>
      </c>
      <c r="B55" s="4">
        <v>16</v>
      </c>
      <c r="C55">
        <v>14</v>
      </c>
    </row>
    <row r="56" spans="1:3" x14ac:dyDescent="0.25">
      <c r="A56" t="s">
        <v>337</v>
      </c>
      <c r="B56" s="4">
        <v>16</v>
      </c>
      <c r="C56">
        <v>14</v>
      </c>
    </row>
    <row r="57" spans="1:3" x14ac:dyDescent="0.25">
      <c r="A57" t="s">
        <v>338</v>
      </c>
      <c r="B57" s="4">
        <v>16</v>
      </c>
      <c r="C57">
        <v>14</v>
      </c>
    </row>
    <row r="58" spans="1:3" x14ac:dyDescent="0.25">
      <c r="A58" t="s">
        <v>339</v>
      </c>
      <c r="B58" s="4">
        <v>15.666666666666666</v>
      </c>
      <c r="C58">
        <v>14</v>
      </c>
    </row>
    <row r="59" spans="1:3" x14ac:dyDescent="0.25">
      <c r="A59" t="s">
        <v>340</v>
      </c>
      <c r="B59" s="4">
        <v>15.666666666666666</v>
      </c>
      <c r="C59">
        <v>14</v>
      </c>
    </row>
    <row r="60" spans="1:3" x14ac:dyDescent="0.25">
      <c r="A60" t="s">
        <v>341</v>
      </c>
      <c r="B60" s="4">
        <v>15.666666666666666</v>
      </c>
      <c r="C60">
        <v>14</v>
      </c>
    </row>
    <row r="61" spans="1:3" x14ac:dyDescent="0.25">
      <c r="A61" t="s">
        <v>342</v>
      </c>
      <c r="B61" s="4">
        <v>15.5</v>
      </c>
      <c r="C61">
        <v>14</v>
      </c>
    </row>
    <row r="62" spans="1:3" x14ac:dyDescent="0.25">
      <c r="A62" t="s">
        <v>343</v>
      </c>
      <c r="B62" s="4">
        <v>15.5</v>
      </c>
      <c r="C62">
        <v>14</v>
      </c>
    </row>
    <row r="63" spans="1:3" x14ac:dyDescent="0.25">
      <c r="A63" t="s">
        <v>344</v>
      </c>
      <c r="B63" s="4">
        <v>15.5</v>
      </c>
      <c r="C63">
        <v>14</v>
      </c>
    </row>
    <row r="64" spans="1:3" x14ac:dyDescent="0.25">
      <c r="A64" t="s">
        <v>345</v>
      </c>
      <c r="B64" s="4">
        <v>15.333333333333334</v>
      </c>
      <c r="C64">
        <v>14</v>
      </c>
    </row>
    <row r="65" spans="1:3" x14ac:dyDescent="0.25">
      <c r="A65" t="s">
        <v>346</v>
      </c>
      <c r="B65" s="4">
        <v>15</v>
      </c>
      <c r="C65">
        <v>14</v>
      </c>
    </row>
    <row r="66" spans="1:3" x14ac:dyDescent="0.25">
      <c r="A66" t="s">
        <v>347</v>
      </c>
      <c r="B66" s="4">
        <v>15</v>
      </c>
      <c r="C66">
        <v>14</v>
      </c>
    </row>
    <row r="67" spans="1:3" x14ac:dyDescent="0.25">
      <c r="A67" t="s">
        <v>348</v>
      </c>
      <c r="B67" s="4">
        <v>15</v>
      </c>
      <c r="C67">
        <v>14</v>
      </c>
    </row>
    <row r="68" spans="1:3" x14ac:dyDescent="0.25">
      <c r="A68" t="s">
        <v>349</v>
      </c>
      <c r="B68" s="4">
        <v>15</v>
      </c>
      <c r="C68">
        <v>14</v>
      </c>
    </row>
    <row r="69" spans="1:3" x14ac:dyDescent="0.25">
      <c r="A69" t="s">
        <v>350</v>
      </c>
      <c r="B69" s="4">
        <v>15</v>
      </c>
      <c r="C69">
        <v>14</v>
      </c>
    </row>
    <row r="70" spans="1:3" x14ac:dyDescent="0.25">
      <c r="A70" t="s">
        <v>351</v>
      </c>
      <c r="B70" s="4">
        <v>15</v>
      </c>
      <c r="C70">
        <v>14</v>
      </c>
    </row>
    <row r="71" spans="1:3" x14ac:dyDescent="0.25">
      <c r="A71" t="s">
        <v>352</v>
      </c>
      <c r="B71" s="4">
        <v>15</v>
      </c>
      <c r="C71">
        <v>14</v>
      </c>
    </row>
    <row r="72" spans="1:3" x14ac:dyDescent="0.25">
      <c r="A72" t="s">
        <v>353</v>
      </c>
      <c r="B72" s="4">
        <v>15</v>
      </c>
      <c r="C72">
        <v>14</v>
      </c>
    </row>
    <row r="73" spans="1:3" x14ac:dyDescent="0.25">
      <c r="A73" t="s">
        <v>354</v>
      </c>
      <c r="B73" s="4">
        <v>14.666666666666666</v>
      </c>
      <c r="C73">
        <v>14</v>
      </c>
    </row>
    <row r="74" spans="1:3" x14ac:dyDescent="0.25">
      <c r="A74" t="s">
        <v>356</v>
      </c>
      <c r="B74" s="4">
        <v>14.5</v>
      </c>
      <c r="C74">
        <v>14</v>
      </c>
    </row>
    <row r="75" spans="1:3" x14ac:dyDescent="0.25">
      <c r="A75" t="s">
        <v>355</v>
      </c>
      <c r="B75" s="4">
        <v>14.3333333333333</v>
      </c>
      <c r="C75">
        <v>14</v>
      </c>
    </row>
    <row r="76" spans="1:3" x14ac:dyDescent="0.25">
      <c r="A76" t="s">
        <v>357</v>
      </c>
      <c r="B76" s="4">
        <v>14.3333333333333</v>
      </c>
      <c r="C76">
        <v>14</v>
      </c>
    </row>
    <row r="77" spans="1:3" x14ac:dyDescent="0.25">
      <c r="A77" t="s">
        <v>358</v>
      </c>
      <c r="B77" s="4">
        <v>14</v>
      </c>
      <c r="C77">
        <v>14</v>
      </c>
    </row>
    <row r="78" spans="1:3" x14ac:dyDescent="0.25">
      <c r="A78" t="s">
        <v>359</v>
      </c>
      <c r="B78" s="4">
        <v>14</v>
      </c>
      <c r="C78">
        <v>14</v>
      </c>
    </row>
    <row r="79" spans="1:3" x14ac:dyDescent="0.25">
      <c r="A79" t="s">
        <v>360</v>
      </c>
      <c r="B79" s="4">
        <v>13.666666666666666</v>
      </c>
      <c r="C79">
        <v>14</v>
      </c>
    </row>
    <row r="80" spans="1:3" x14ac:dyDescent="0.25">
      <c r="A80" t="s">
        <v>361</v>
      </c>
      <c r="B80" s="4">
        <v>13.333333333333334</v>
      </c>
      <c r="C80">
        <v>14</v>
      </c>
    </row>
    <row r="81" spans="1:3" x14ac:dyDescent="0.25">
      <c r="A81" t="s">
        <v>362</v>
      </c>
      <c r="B81" s="4">
        <v>13.333333333333334</v>
      </c>
      <c r="C81">
        <v>14</v>
      </c>
    </row>
    <row r="82" spans="1:3" x14ac:dyDescent="0.25">
      <c r="A82" t="s">
        <v>363</v>
      </c>
      <c r="B82" s="4">
        <v>13</v>
      </c>
      <c r="C82">
        <v>14</v>
      </c>
    </row>
    <row r="83" spans="1:3" x14ac:dyDescent="0.25">
      <c r="A83" t="s">
        <v>364</v>
      </c>
      <c r="B83" s="4">
        <v>13</v>
      </c>
      <c r="C83">
        <v>14</v>
      </c>
    </row>
    <row r="84" spans="1:3" x14ac:dyDescent="0.25">
      <c r="A84" t="s">
        <v>365</v>
      </c>
      <c r="B84" s="4">
        <v>13</v>
      </c>
      <c r="C84">
        <v>14</v>
      </c>
    </row>
    <row r="85" spans="1:3" x14ac:dyDescent="0.25">
      <c r="A85" t="s">
        <v>366</v>
      </c>
      <c r="B85" s="4">
        <v>12.666666666666666</v>
      </c>
      <c r="C85">
        <v>14</v>
      </c>
    </row>
    <row r="86" spans="1:3" x14ac:dyDescent="0.25">
      <c r="A86" t="s">
        <v>367</v>
      </c>
      <c r="B86" s="4">
        <v>12.5</v>
      </c>
      <c r="C86">
        <v>14</v>
      </c>
    </row>
    <row r="87" spans="1:3" x14ac:dyDescent="0.25">
      <c r="A87" t="s">
        <v>368</v>
      </c>
      <c r="B87" s="4">
        <v>12.333333333333334</v>
      </c>
      <c r="C87">
        <v>14</v>
      </c>
    </row>
    <row r="88" spans="1:3" x14ac:dyDescent="0.25">
      <c r="A88" t="s">
        <v>369</v>
      </c>
      <c r="B88" s="4">
        <v>12.333333333333334</v>
      </c>
      <c r="C88">
        <v>14</v>
      </c>
    </row>
    <row r="89" spans="1:3" x14ac:dyDescent="0.25">
      <c r="A89" t="s">
        <v>370</v>
      </c>
      <c r="B89" s="4">
        <v>12</v>
      </c>
      <c r="C89">
        <v>14</v>
      </c>
    </row>
    <row r="90" spans="1:3" x14ac:dyDescent="0.25">
      <c r="A90" t="s">
        <v>371</v>
      </c>
      <c r="B90" s="4">
        <v>12</v>
      </c>
      <c r="C90">
        <v>14</v>
      </c>
    </row>
    <row r="91" spans="1:3" x14ac:dyDescent="0.25">
      <c r="A91" t="s">
        <v>372</v>
      </c>
      <c r="B91" s="4">
        <v>12</v>
      </c>
      <c r="C91">
        <v>14</v>
      </c>
    </row>
    <row r="92" spans="1:3" x14ac:dyDescent="0.25">
      <c r="A92" t="s">
        <v>373</v>
      </c>
      <c r="B92" s="4">
        <v>12</v>
      </c>
      <c r="C92">
        <v>14</v>
      </c>
    </row>
    <row r="93" spans="1:3" x14ac:dyDescent="0.25">
      <c r="A93" t="s">
        <v>374</v>
      </c>
      <c r="B93" s="4">
        <v>11.666666666666666</v>
      </c>
      <c r="C93">
        <v>14</v>
      </c>
    </row>
    <row r="94" spans="1:3" x14ac:dyDescent="0.25">
      <c r="A94" t="s">
        <v>375</v>
      </c>
      <c r="B94" s="4">
        <v>11.666666666666666</v>
      </c>
      <c r="C94">
        <v>14</v>
      </c>
    </row>
    <row r="95" spans="1:3" x14ac:dyDescent="0.25">
      <c r="A95" t="s">
        <v>376</v>
      </c>
      <c r="B95" s="4">
        <v>11.666666666666666</v>
      </c>
      <c r="C95">
        <v>14</v>
      </c>
    </row>
    <row r="96" spans="1:3" x14ac:dyDescent="0.25">
      <c r="A96" t="s">
        <v>377</v>
      </c>
      <c r="B96" s="4">
        <v>11.5</v>
      </c>
      <c r="C96">
        <v>14</v>
      </c>
    </row>
    <row r="97" spans="1:3" x14ac:dyDescent="0.25">
      <c r="A97" t="s">
        <v>378</v>
      </c>
      <c r="B97" s="4">
        <v>11.5</v>
      </c>
      <c r="C97">
        <v>14</v>
      </c>
    </row>
    <row r="98" spans="1:3" x14ac:dyDescent="0.25">
      <c r="A98" t="s">
        <v>379</v>
      </c>
      <c r="B98" s="4">
        <v>11.5</v>
      </c>
      <c r="C98">
        <v>14</v>
      </c>
    </row>
    <row r="99" spans="1:3" x14ac:dyDescent="0.25">
      <c r="A99" t="s">
        <v>380</v>
      </c>
      <c r="B99" s="4">
        <v>11</v>
      </c>
      <c r="C99">
        <v>14</v>
      </c>
    </row>
    <row r="100" spans="1:3" x14ac:dyDescent="0.25">
      <c r="A100" t="s">
        <v>381</v>
      </c>
      <c r="B100" s="4">
        <v>11</v>
      </c>
      <c r="C100">
        <v>14</v>
      </c>
    </row>
    <row r="101" spans="1:3" x14ac:dyDescent="0.25">
      <c r="A101" t="s">
        <v>382</v>
      </c>
      <c r="B101" s="4">
        <v>11</v>
      </c>
      <c r="C101">
        <v>14</v>
      </c>
    </row>
    <row r="102" spans="1:3" x14ac:dyDescent="0.25">
      <c r="A102" t="s">
        <v>383</v>
      </c>
      <c r="B102" s="4">
        <v>11</v>
      </c>
      <c r="C102">
        <v>14</v>
      </c>
    </row>
    <row r="103" spans="1:3" x14ac:dyDescent="0.25">
      <c r="A103" t="s">
        <v>384</v>
      </c>
      <c r="B103" s="4">
        <v>11</v>
      </c>
      <c r="C103">
        <v>14</v>
      </c>
    </row>
    <row r="104" spans="1:3" x14ac:dyDescent="0.25">
      <c r="A104" t="s">
        <v>385</v>
      </c>
      <c r="B104" s="4">
        <v>11</v>
      </c>
      <c r="C104">
        <v>14</v>
      </c>
    </row>
    <row r="105" spans="1:3" x14ac:dyDescent="0.25">
      <c r="A105" t="s">
        <v>386</v>
      </c>
      <c r="B105" s="4">
        <v>11</v>
      </c>
      <c r="C105">
        <v>14</v>
      </c>
    </row>
    <row r="106" spans="1:3" x14ac:dyDescent="0.25">
      <c r="A106" t="s">
        <v>387</v>
      </c>
      <c r="B106" s="4">
        <v>10.666666666666666</v>
      </c>
      <c r="C106">
        <v>14</v>
      </c>
    </row>
    <row r="107" spans="1:3" x14ac:dyDescent="0.25">
      <c r="A107" t="s">
        <v>388</v>
      </c>
      <c r="B107" s="4">
        <v>10.666666666666666</v>
      </c>
      <c r="C107">
        <v>14</v>
      </c>
    </row>
    <row r="108" spans="1:3" x14ac:dyDescent="0.25">
      <c r="A108" t="s">
        <v>389</v>
      </c>
      <c r="B108" s="4">
        <v>10.666666666666666</v>
      </c>
      <c r="C108">
        <v>14</v>
      </c>
    </row>
    <row r="109" spans="1:3" x14ac:dyDescent="0.25">
      <c r="A109" t="s">
        <v>390</v>
      </c>
      <c r="B109" s="4">
        <v>10.5</v>
      </c>
      <c r="C109">
        <v>14</v>
      </c>
    </row>
    <row r="110" spans="1:3" x14ac:dyDescent="0.25">
      <c r="A110" t="s">
        <v>391</v>
      </c>
      <c r="B110" s="4">
        <v>10.5</v>
      </c>
      <c r="C110">
        <v>14</v>
      </c>
    </row>
    <row r="111" spans="1:3" x14ac:dyDescent="0.25">
      <c r="A111" t="s">
        <v>392</v>
      </c>
      <c r="B111" s="4">
        <v>10.5</v>
      </c>
      <c r="C111">
        <v>14</v>
      </c>
    </row>
    <row r="112" spans="1:3" x14ac:dyDescent="0.25">
      <c r="A112" t="s">
        <v>393</v>
      </c>
      <c r="B112" s="4">
        <v>10.333333333333334</v>
      </c>
      <c r="C112">
        <v>14</v>
      </c>
    </row>
    <row r="113" spans="1:3" x14ac:dyDescent="0.25">
      <c r="A113" t="s">
        <v>394</v>
      </c>
      <c r="B113" s="4">
        <v>10.333333333333334</v>
      </c>
      <c r="C113">
        <v>14</v>
      </c>
    </row>
    <row r="114" spans="1:3" x14ac:dyDescent="0.25">
      <c r="A114" t="s">
        <v>395</v>
      </c>
      <c r="B114" s="4">
        <v>10.333333333333334</v>
      </c>
      <c r="C114">
        <v>14</v>
      </c>
    </row>
    <row r="115" spans="1:3" x14ac:dyDescent="0.25">
      <c r="A115" t="s">
        <v>396</v>
      </c>
      <c r="B115" s="4">
        <v>10.333333333333334</v>
      </c>
      <c r="C115">
        <v>14</v>
      </c>
    </row>
    <row r="116" spans="1:3" x14ac:dyDescent="0.25">
      <c r="A116" t="s">
        <v>397</v>
      </c>
      <c r="B116" s="4">
        <v>10</v>
      </c>
      <c r="C116">
        <v>14</v>
      </c>
    </row>
    <row r="117" spans="1:3" x14ac:dyDescent="0.25">
      <c r="A117" t="s">
        <v>398</v>
      </c>
      <c r="B117" s="4">
        <v>10</v>
      </c>
      <c r="C117">
        <v>14</v>
      </c>
    </row>
    <row r="118" spans="1:3" x14ac:dyDescent="0.25">
      <c r="A118" t="s">
        <v>399</v>
      </c>
      <c r="B118" s="4">
        <v>10</v>
      </c>
      <c r="C118">
        <v>14</v>
      </c>
    </row>
    <row r="119" spans="1:3" x14ac:dyDescent="0.25">
      <c r="A119" t="s">
        <v>400</v>
      </c>
      <c r="B119" s="4">
        <v>10</v>
      </c>
      <c r="C119">
        <v>14</v>
      </c>
    </row>
    <row r="120" spans="1:3" x14ac:dyDescent="0.25">
      <c r="A120" t="s">
        <v>401</v>
      </c>
      <c r="B120" s="4">
        <v>10</v>
      </c>
      <c r="C120">
        <v>14</v>
      </c>
    </row>
    <row r="121" spans="1:3" x14ac:dyDescent="0.25">
      <c r="A121" t="s">
        <v>402</v>
      </c>
      <c r="B121" s="4">
        <v>10</v>
      </c>
      <c r="C121">
        <v>14</v>
      </c>
    </row>
    <row r="122" spans="1:3" x14ac:dyDescent="0.25">
      <c r="A122" t="s">
        <v>403</v>
      </c>
      <c r="B122" s="4">
        <v>9.6666666666666661</v>
      </c>
      <c r="C122">
        <v>14</v>
      </c>
    </row>
    <row r="123" spans="1:3" x14ac:dyDescent="0.25">
      <c r="A123" t="s">
        <v>404</v>
      </c>
      <c r="B123" s="4">
        <v>9.6666666666666661</v>
      </c>
      <c r="C123">
        <v>14</v>
      </c>
    </row>
    <row r="124" spans="1:3" x14ac:dyDescent="0.25">
      <c r="A124" t="s">
        <v>405</v>
      </c>
      <c r="B124" s="4">
        <v>9.6666666666666661</v>
      </c>
      <c r="C124">
        <v>14</v>
      </c>
    </row>
    <row r="125" spans="1:3" x14ac:dyDescent="0.25">
      <c r="A125" t="s">
        <v>406</v>
      </c>
      <c r="B125" s="4">
        <v>9.6666666666666661</v>
      </c>
      <c r="C125">
        <v>14</v>
      </c>
    </row>
    <row r="126" spans="1:3" x14ac:dyDescent="0.25">
      <c r="A126" t="s">
        <v>407</v>
      </c>
      <c r="B126" s="4">
        <v>9.6666666666666661</v>
      </c>
      <c r="C126">
        <v>14</v>
      </c>
    </row>
    <row r="127" spans="1:3" x14ac:dyDescent="0.25">
      <c r="A127" t="s">
        <v>408</v>
      </c>
      <c r="B127" s="4">
        <v>9.5</v>
      </c>
      <c r="C127">
        <v>14</v>
      </c>
    </row>
    <row r="128" spans="1:3" x14ac:dyDescent="0.25">
      <c r="A128" t="s">
        <v>409</v>
      </c>
      <c r="B128" s="4">
        <v>9.3333333333333339</v>
      </c>
      <c r="C128">
        <v>14</v>
      </c>
    </row>
    <row r="129" spans="1:3" x14ac:dyDescent="0.25">
      <c r="A129" t="s">
        <v>410</v>
      </c>
      <c r="B129" s="4">
        <v>9.3333333333333339</v>
      </c>
      <c r="C129">
        <v>14</v>
      </c>
    </row>
    <row r="130" spans="1:3" x14ac:dyDescent="0.25">
      <c r="A130" t="s">
        <v>411</v>
      </c>
      <c r="B130" s="4">
        <v>9.3333333333333339</v>
      </c>
      <c r="C130">
        <v>14</v>
      </c>
    </row>
    <row r="131" spans="1:3" x14ac:dyDescent="0.25">
      <c r="A131" t="s">
        <v>412</v>
      </c>
      <c r="B131" s="4">
        <v>9</v>
      </c>
      <c r="C131">
        <v>14</v>
      </c>
    </row>
    <row r="132" spans="1:3" x14ac:dyDescent="0.25">
      <c r="A132" t="s">
        <v>413</v>
      </c>
      <c r="B132" s="4">
        <v>9</v>
      </c>
      <c r="C132">
        <v>14</v>
      </c>
    </row>
    <row r="133" spans="1:3" x14ac:dyDescent="0.25">
      <c r="A133" t="s">
        <v>414</v>
      </c>
      <c r="B133" s="4">
        <v>9</v>
      </c>
      <c r="C133">
        <v>14</v>
      </c>
    </row>
    <row r="134" spans="1:3" x14ac:dyDescent="0.25">
      <c r="A134" t="s">
        <v>415</v>
      </c>
      <c r="B134" s="4">
        <v>9</v>
      </c>
      <c r="C134">
        <v>14</v>
      </c>
    </row>
    <row r="135" spans="1:3" x14ac:dyDescent="0.25">
      <c r="A135" t="s">
        <v>416</v>
      </c>
      <c r="B135" s="4">
        <v>9</v>
      </c>
      <c r="C135">
        <v>14</v>
      </c>
    </row>
    <row r="136" spans="1:3" x14ac:dyDescent="0.25">
      <c r="A136" t="s">
        <v>492</v>
      </c>
      <c r="B136" s="4">
        <v>9</v>
      </c>
      <c r="C136">
        <v>14</v>
      </c>
    </row>
    <row r="137" spans="1:3" x14ac:dyDescent="0.25">
      <c r="A137" t="s">
        <v>417</v>
      </c>
      <c r="B137" s="4">
        <v>8.6666666666666661</v>
      </c>
      <c r="C137">
        <v>14</v>
      </c>
    </row>
    <row r="138" spans="1:3" x14ac:dyDescent="0.25">
      <c r="A138" t="s">
        <v>418</v>
      </c>
      <c r="B138" s="4">
        <v>8.6666666666666661</v>
      </c>
      <c r="C138">
        <v>14</v>
      </c>
    </row>
    <row r="139" spans="1:3" x14ac:dyDescent="0.25">
      <c r="A139" t="s">
        <v>419</v>
      </c>
      <c r="B139" s="4">
        <v>8.3333333333333339</v>
      </c>
      <c r="C139">
        <v>14</v>
      </c>
    </row>
    <row r="140" spans="1:3" x14ac:dyDescent="0.25">
      <c r="A140" t="s">
        <v>420</v>
      </c>
      <c r="B140" s="4">
        <v>8</v>
      </c>
      <c r="C140">
        <v>14</v>
      </c>
    </row>
    <row r="141" spans="1:3" x14ac:dyDescent="0.25">
      <c r="A141" t="s">
        <v>421</v>
      </c>
      <c r="B141" s="4">
        <v>7.333333333333333</v>
      </c>
      <c r="C141">
        <v>14</v>
      </c>
    </row>
    <row r="142" spans="1:3" x14ac:dyDescent="0.25">
      <c r="A142" t="s">
        <v>422</v>
      </c>
      <c r="B142" s="4">
        <v>7</v>
      </c>
      <c r="C142">
        <v>14</v>
      </c>
    </row>
    <row r="143" spans="1:3" x14ac:dyDescent="0.25">
      <c r="A143" t="s">
        <v>423</v>
      </c>
      <c r="B143" s="4">
        <v>7</v>
      </c>
      <c r="C143">
        <v>14</v>
      </c>
    </row>
    <row r="144" spans="1:3" x14ac:dyDescent="0.25">
      <c r="A144" t="s">
        <v>424</v>
      </c>
      <c r="B144" s="4">
        <v>6.666666666666667</v>
      </c>
      <c r="C144">
        <v>14</v>
      </c>
    </row>
    <row r="145" spans="1:3" x14ac:dyDescent="0.25">
      <c r="A145" t="s">
        <v>425</v>
      </c>
      <c r="B145" s="4">
        <v>6.666666666666667</v>
      </c>
      <c r="C145">
        <v>14</v>
      </c>
    </row>
    <row r="146" spans="1:3" x14ac:dyDescent="0.25">
      <c r="A146" t="s">
        <v>426</v>
      </c>
      <c r="B146" s="4">
        <v>4.333333333333333</v>
      </c>
      <c r="C146">
        <v>14</v>
      </c>
    </row>
    <row r="147" spans="1:3" x14ac:dyDescent="0.25">
      <c r="A147" t="s">
        <v>427</v>
      </c>
      <c r="B147" s="4">
        <v>2</v>
      </c>
      <c r="C147">
        <v>14</v>
      </c>
    </row>
    <row r="148" spans="1:3" x14ac:dyDescent="0.25">
      <c r="A148" t="s">
        <v>428</v>
      </c>
      <c r="B148" s="4">
        <v>1</v>
      </c>
      <c r="C148">
        <v>14</v>
      </c>
    </row>
    <row r="149" spans="1:3" x14ac:dyDescent="0.25">
      <c r="A149" t="s">
        <v>429</v>
      </c>
      <c r="B149" s="4">
        <v>0</v>
      </c>
      <c r="C149">
        <v>14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8" zoomScaleNormal="68"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G30" sqref="G30"/>
    </sheetView>
  </sheetViews>
  <sheetFormatPr defaultRowHeight="15" x14ac:dyDescent="0.25"/>
  <sheetData>
    <row r="1" spans="1:6" ht="26.25" x14ac:dyDescent="0.4">
      <c r="A1" s="1" t="s">
        <v>494</v>
      </c>
    </row>
    <row r="2" spans="1:6" x14ac:dyDescent="0.25">
      <c r="B2" t="s">
        <v>495</v>
      </c>
    </row>
    <row r="3" spans="1:6" x14ac:dyDescent="0.25">
      <c r="A3" s="65"/>
      <c r="B3" s="63" t="s">
        <v>355</v>
      </c>
      <c r="C3" s="63" t="s">
        <v>314</v>
      </c>
      <c r="D3" s="63" t="s">
        <v>430</v>
      </c>
      <c r="E3" s="63" t="s">
        <v>364</v>
      </c>
      <c r="F3" s="63" t="s">
        <v>431</v>
      </c>
    </row>
    <row r="4" spans="1:6" x14ac:dyDescent="0.25">
      <c r="A4" s="65">
        <v>1994</v>
      </c>
      <c r="B4" s="64">
        <v>3.199999998800962</v>
      </c>
      <c r="C4" s="64">
        <v>13.052158722236058</v>
      </c>
      <c r="D4" s="64">
        <v>-12.569755979622215</v>
      </c>
      <c r="E4" s="64">
        <v>5.334551702473675</v>
      </c>
      <c r="F4" s="64">
        <v>2.0277166485878286</v>
      </c>
    </row>
    <row r="5" spans="1:6" x14ac:dyDescent="0.25">
      <c r="A5" s="65">
        <v>1995</v>
      </c>
      <c r="B5" s="64">
        <v>3.1000000046958291</v>
      </c>
      <c r="C5" s="64">
        <v>10.94922737306878</v>
      </c>
      <c r="D5" s="64">
        <v>-4.1435284057342585</v>
      </c>
      <c r="E5" s="64">
        <v>4.416731353885055</v>
      </c>
      <c r="F5" s="64">
        <v>3.7235150588972643</v>
      </c>
    </row>
    <row r="6" spans="1:6" x14ac:dyDescent="0.25">
      <c r="A6" s="65">
        <v>1996</v>
      </c>
      <c r="B6" s="64">
        <v>4.2999999967718452</v>
      </c>
      <c r="C6" s="64">
        <v>9.928372463190712</v>
      </c>
      <c r="D6" s="64">
        <v>-3.6000000002550507</v>
      </c>
      <c r="E6" s="64">
        <v>2.2075355279435058</v>
      </c>
      <c r="F6" s="64">
        <v>7.0800939471284323</v>
      </c>
    </row>
    <row r="7" spans="1:6" x14ac:dyDescent="0.25">
      <c r="A7" s="65">
        <v>1997</v>
      </c>
      <c r="B7" s="64">
        <v>2.6000000016544504</v>
      </c>
      <c r="C7" s="64">
        <v>9.2307692307695959</v>
      </c>
      <c r="D7" s="64">
        <v>1.399999999360162</v>
      </c>
      <c r="E7" s="64">
        <v>3.3950286372117944</v>
      </c>
      <c r="F7" s="64">
        <v>7.3631842785976822</v>
      </c>
    </row>
    <row r="8" spans="1:6" x14ac:dyDescent="0.25">
      <c r="A8" s="65">
        <v>1998</v>
      </c>
      <c r="B8" s="64">
        <v>0.49999999747699064</v>
      </c>
      <c r="C8" s="64">
        <v>7.8376139188070653</v>
      </c>
      <c r="D8" s="64">
        <v>-5.2999999987816722</v>
      </c>
      <c r="E8" s="64">
        <v>0.33835617927024941</v>
      </c>
      <c r="F8" s="64">
        <v>4.419007629850098</v>
      </c>
    </row>
    <row r="9" spans="1:6" x14ac:dyDescent="0.25">
      <c r="A9" s="65">
        <v>1999</v>
      </c>
      <c r="B9" s="64">
        <v>2.4000000048899324</v>
      </c>
      <c r="C9" s="64">
        <v>7.66748617086688</v>
      </c>
      <c r="D9" s="64">
        <v>6.400000000012767</v>
      </c>
      <c r="E9" s="64">
        <v>0.46906658749279018</v>
      </c>
      <c r="F9" s="64">
        <v>2.7328016860683872</v>
      </c>
    </row>
    <row r="10" spans="1:6" x14ac:dyDescent="0.25">
      <c r="A10" s="65">
        <v>2000</v>
      </c>
      <c r="B10" s="64">
        <v>4.1999999969301456</v>
      </c>
      <c r="C10" s="64">
        <v>8.4915084915084122</v>
      </c>
      <c r="D10" s="64">
        <v>9.9999999992468958</v>
      </c>
      <c r="E10" s="64">
        <v>4.1125649096987331</v>
      </c>
      <c r="F10" s="64">
        <v>3.9610942495940176</v>
      </c>
    </row>
    <row r="11" spans="1:6" x14ac:dyDescent="0.25">
      <c r="A11" s="65">
        <v>2001</v>
      </c>
      <c r="B11" s="64">
        <v>2.7000000026392286</v>
      </c>
      <c r="C11" s="64">
        <v>8.3399105498551194</v>
      </c>
      <c r="D11" s="64">
        <v>5.0919842312747505</v>
      </c>
      <c r="E11" s="64">
        <v>1.3898671662664981</v>
      </c>
      <c r="F11" s="64">
        <v>3.717866488659181</v>
      </c>
    </row>
    <row r="12" spans="1:6" x14ac:dyDescent="0.25">
      <c r="A12" s="65">
        <v>2002</v>
      </c>
      <c r="B12" s="64">
        <v>3.7003744032864319</v>
      </c>
      <c r="C12" s="64">
        <v>9.130645944632974</v>
      </c>
      <c r="D12" s="64">
        <v>4.7436698968428743</v>
      </c>
      <c r="E12" s="64">
        <v>3.0533037312214617</v>
      </c>
      <c r="F12" s="64">
        <v>3.3679969600785387</v>
      </c>
    </row>
    <row r="13" spans="1:6" x14ac:dyDescent="0.25">
      <c r="A13" s="65">
        <v>2003</v>
      </c>
      <c r="B13" s="64">
        <v>2.9490754657419274</v>
      </c>
      <c r="C13" s="64">
        <v>10.035603026257306</v>
      </c>
      <c r="D13" s="64">
        <v>7.2958543311196991</v>
      </c>
      <c r="E13" s="64">
        <v>1.1410070130228149</v>
      </c>
      <c r="F13" s="64">
        <v>4.0547717332154853</v>
      </c>
    </row>
    <row r="14" spans="1:6" x14ac:dyDescent="0.25">
      <c r="A14" s="65">
        <v>2004</v>
      </c>
      <c r="B14" s="64">
        <v>4.5545599082035864</v>
      </c>
      <c r="C14" s="64">
        <v>10.111223458038538</v>
      </c>
      <c r="D14" s="64">
        <v>7.1759491922491492</v>
      </c>
      <c r="E14" s="64">
        <v>5.7598760039478094</v>
      </c>
      <c r="F14" s="64">
        <v>7.549220223276369</v>
      </c>
    </row>
    <row r="15" spans="1:6" x14ac:dyDescent="0.25">
      <c r="A15" s="65">
        <v>2005</v>
      </c>
      <c r="B15" s="64">
        <v>5.2770519707346466</v>
      </c>
      <c r="C15" s="64">
        <v>11.395775941230497</v>
      </c>
      <c r="D15" s="64">
        <v>6.3761870270434713</v>
      </c>
      <c r="E15" s="64">
        <v>3.2021352130020091</v>
      </c>
      <c r="F15" s="64">
        <v>5.7008885913024576</v>
      </c>
    </row>
    <row r="16" spans="1:6" x14ac:dyDescent="0.25">
      <c r="A16" s="65">
        <v>2006</v>
      </c>
      <c r="B16" s="64">
        <v>5.5850459615114403</v>
      </c>
      <c r="C16" s="64">
        <v>12.719479020690699</v>
      </c>
      <c r="D16" s="64">
        <v>8.1534319728838511</v>
      </c>
      <c r="E16" s="64">
        <v>3.961902656412434</v>
      </c>
      <c r="F16" s="64">
        <v>6.8225513834851768</v>
      </c>
    </row>
    <row r="17" spans="1:6" x14ac:dyDescent="0.25">
      <c r="A17" s="65">
        <v>2007</v>
      </c>
      <c r="B17" s="64">
        <v>5.3604740532845057</v>
      </c>
      <c r="C17" s="64">
        <v>14.231388035688354</v>
      </c>
      <c r="D17" s="64">
        <v>8.5350802093819595</v>
      </c>
      <c r="E17" s="64">
        <v>6.0698728460750715</v>
      </c>
      <c r="F17" s="64">
        <v>7.0622266958883744</v>
      </c>
    </row>
    <row r="18" spans="1:6" x14ac:dyDescent="0.25">
      <c r="A18" s="65">
        <v>2008</v>
      </c>
      <c r="B18" s="64">
        <v>3.1910438877832235</v>
      </c>
      <c r="C18" s="64">
        <v>9.6542893725992514</v>
      </c>
      <c r="D18" s="64">
        <v>5.2479535322338648</v>
      </c>
      <c r="E18" s="64">
        <v>5.0943422702255816</v>
      </c>
      <c r="F18" s="64">
        <v>4.9393133596195833</v>
      </c>
    </row>
    <row r="19" spans="1:6" x14ac:dyDescent="0.25">
      <c r="A19" s="65">
        <v>2009</v>
      </c>
      <c r="B19" s="64">
        <v>-1.538089134774097</v>
      </c>
      <c r="C19" s="64">
        <v>9.3998131714153175</v>
      </c>
      <c r="D19" s="64">
        <v>-7.8208850269372618</v>
      </c>
      <c r="E19" s="64">
        <v>-0.12587306153925226</v>
      </c>
      <c r="F19" s="64">
        <v>-0.72665903280232003</v>
      </c>
    </row>
    <row r="20" spans="1:6" x14ac:dyDescent="0.25">
      <c r="A20" s="65">
        <v>2010</v>
      </c>
      <c r="B20" s="64">
        <v>3.0397346250347113</v>
      </c>
      <c r="C20" s="64">
        <v>10.636140463229651</v>
      </c>
      <c r="D20" s="64">
        <v>4.503725625772546</v>
      </c>
      <c r="E20" s="64">
        <v>7.5282235621652518</v>
      </c>
      <c r="F20" s="64">
        <v>4.0339142241266206</v>
      </c>
    </row>
    <row r="21" spans="1:6" x14ac:dyDescent="0.25">
      <c r="A21" s="65">
        <v>2011</v>
      </c>
      <c r="B21" s="64">
        <v>3.28419713479731</v>
      </c>
      <c r="C21" s="64">
        <v>9.5364430080555849</v>
      </c>
      <c r="D21" s="64">
        <v>4.2641765649052132</v>
      </c>
      <c r="E21" s="64">
        <v>3.9744254062939177</v>
      </c>
      <c r="F21" s="64">
        <v>2.9957171550883026</v>
      </c>
    </row>
    <row r="22" spans="1:6" x14ac:dyDescent="0.25">
      <c r="A22" s="65">
        <v>2012</v>
      </c>
      <c r="B22" s="64">
        <v>2.2132589778659906</v>
      </c>
      <c r="C22" s="64">
        <v>7.8562621102693981</v>
      </c>
      <c r="D22" s="64">
        <v>3.5179418653700907</v>
      </c>
      <c r="E22" s="64">
        <v>1.9211503175374958</v>
      </c>
      <c r="F22" s="64">
        <v>2.8251008957377857</v>
      </c>
    </row>
    <row r="23" spans="1:6" x14ac:dyDescent="0.25">
      <c r="A23" s="65">
        <v>2013</v>
      </c>
      <c r="B23" s="64">
        <v>2.3303422592169341</v>
      </c>
      <c r="C23" s="64">
        <v>7.7576351461703155</v>
      </c>
      <c r="D23" s="64">
        <v>1.2794539109324745</v>
      </c>
      <c r="E23" s="64">
        <v>3.0048653588617356</v>
      </c>
      <c r="F23" s="64">
        <v>3.2940941247801492</v>
      </c>
    </row>
    <row r="24" spans="1:6" x14ac:dyDescent="0.25">
      <c r="A24" s="65">
        <v>2014</v>
      </c>
      <c r="B24" s="64">
        <v>1.6288715426143767</v>
      </c>
      <c r="C24" s="64">
        <v>7.297665959381618</v>
      </c>
      <c r="D24" s="64">
        <v>0.73145821200819228</v>
      </c>
      <c r="E24" s="64">
        <v>0.50396179089715076</v>
      </c>
      <c r="F24" s="64">
        <v>2.9294105767275571</v>
      </c>
    </row>
    <row r="25" spans="1:6" x14ac:dyDescent="0.25">
      <c r="A25" s="65">
        <v>2015</v>
      </c>
      <c r="B25" s="64">
        <v>1.2646513781567847</v>
      </c>
      <c r="C25" s="64">
        <v>6.9183364228735229</v>
      </c>
      <c r="D25" s="64">
        <v>-2.8282408135250279</v>
      </c>
      <c r="E25" s="64">
        <v>-3.7692526693952288</v>
      </c>
      <c r="F25" s="64">
        <v>2.6276669793767513</v>
      </c>
    </row>
    <row r="26" spans="1:6" x14ac:dyDescent="0.25">
      <c r="B26" t="s">
        <v>496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zoomScale="46" zoomScaleNormal="46" workbookViewId="0">
      <selection activeCell="G50" sqref="G50"/>
    </sheetView>
  </sheetViews>
  <sheetFormatPr defaultRowHeight="15" x14ac:dyDescent="0.25"/>
  <cols>
    <col min="1" max="6" width="13.140625" style="4" customWidth="1"/>
    <col min="7" max="7" width="12.28515625" style="4" bestFit="1" customWidth="1"/>
    <col min="8" max="8" width="15.28515625" style="4" bestFit="1" customWidth="1"/>
    <col min="9" max="9" width="16.42578125" style="4" bestFit="1" customWidth="1"/>
    <col min="10" max="10" width="8" style="4" customWidth="1"/>
    <col min="11" max="217" width="11.42578125" style="4" bestFit="1" customWidth="1"/>
    <col min="218" max="16384" width="9.140625" style="4"/>
  </cols>
  <sheetData>
    <row r="1" spans="1:10" ht="26.25" x14ac:dyDescent="0.4">
      <c r="A1" s="66" t="s">
        <v>466</v>
      </c>
    </row>
    <row r="3" spans="1:10" x14ac:dyDescent="0.25">
      <c r="B3" s="4" t="s">
        <v>31</v>
      </c>
      <c r="C3" s="4" t="s">
        <v>444</v>
      </c>
      <c r="D3" s="4" t="s">
        <v>445</v>
      </c>
      <c r="E3" s="4" t="s">
        <v>444</v>
      </c>
      <c r="F3" s="4" t="s">
        <v>446</v>
      </c>
      <c r="G3" s="4" t="s">
        <v>447</v>
      </c>
    </row>
    <row r="4" spans="1:10" x14ac:dyDescent="0.25">
      <c r="A4" s="4" t="s">
        <v>448</v>
      </c>
      <c r="B4" s="4">
        <f t="shared" ref="B4:B20" si="0">G4/G$4*100</f>
        <v>100</v>
      </c>
      <c r="C4" s="4">
        <f>E4/E$4*100</f>
        <v>100</v>
      </c>
      <c r="D4" s="4">
        <f>F4/F$4*100</f>
        <v>100</v>
      </c>
      <c r="E4" s="4">
        <v>16731.5</v>
      </c>
      <c r="F4" s="4">
        <v>17593.333333333332</v>
      </c>
      <c r="G4" s="4">
        <v>1954710</v>
      </c>
      <c r="I4" s="37"/>
      <c r="J4" s="37"/>
    </row>
    <row r="5" spans="1:10" x14ac:dyDescent="0.25">
      <c r="A5" s="4" t="s">
        <v>449</v>
      </c>
      <c r="B5" s="4">
        <f t="shared" si="0"/>
        <v>102.73549529086156</v>
      </c>
      <c r="C5" s="4">
        <f t="shared" ref="C5:C20" si="1">E5/E$4*100</f>
        <v>100.24355258046201</v>
      </c>
      <c r="D5" s="4">
        <f t="shared" ref="D5:D20" si="2">F5/F$4*100</f>
        <v>99.748957938613131</v>
      </c>
      <c r="E5" s="4">
        <v>16772.25</v>
      </c>
      <c r="F5" s="4">
        <v>17549.166666666668</v>
      </c>
      <c r="G5" s="4">
        <v>2008181</v>
      </c>
      <c r="I5" s="37"/>
      <c r="J5" s="37"/>
    </row>
    <row r="6" spans="1:10" x14ac:dyDescent="0.25">
      <c r="A6" s="4" t="s">
        <v>450</v>
      </c>
      <c r="B6" s="4">
        <f t="shared" si="0"/>
        <v>106.50362457858198</v>
      </c>
      <c r="C6" s="4">
        <f t="shared" si="1"/>
        <v>106.05444819651555</v>
      </c>
      <c r="D6" s="4">
        <f t="shared" si="2"/>
        <v>106.20737021599092</v>
      </c>
      <c r="E6" s="4">
        <v>17744.5</v>
      </c>
      <c r="F6" s="4">
        <v>18685.416666666668</v>
      </c>
      <c r="G6" s="4">
        <v>2081837</v>
      </c>
      <c r="I6" s="37"/>
      <c r="J6" s="37"/>
    </row>
    <row r="7" spans="1:10" x14ac:dyDescent="0.25">
      <c r="A7" s="4" t="s">
        <v>451</v>
      </c>
      <c r="B7" s="4">
        <f t="shared" si="0"/>
        <v>109.64449969560701</v>
      </c>
      <c r="C7" s="4">
        <f t="shared" si="1"/>
        <v>112.8440366972477</v>
      </c>
      <c r="D7" s="4">
        <f t="shared" si="2"/>
        <v>112.79509283819631</v>
      </c>
      <c r="E7" s="4">
        <v>18880.5</v>
      </c>
      <c r="F7" s="4">
        <v>19844.416666666668</v>
      </c>
      <c r="G7" s="4">
        <v>2143232</v>
      </c>
      <c r="I7" s="37"/>
      <c r="J7" s="37"/>
    </row>
    <row r="8" spans="1:10" x14ac:dyDescent="0.25">
      <c r="A8" s="4" t="s">
        <v>452</v>
      </c>
      <c r="B8" s="4">
        <f t="shared" si="0"/>
        <v>114.63833509830104</v>
      </c>
      <c r="C8" s="4">
        <f t="shared" si="1"/>
        <v>116.37679427028857</v>
      </c>
      <c r="D8" s="4">
        <f t="shared" si="2"/>
        <v>116.1618984463812</v>
      </c>
      <c r="E8" s="4">
        <v>19471.583333333332</v>
      </c>
      <c r="F8" s="4">
        <v>20436.75</v>
      </c>
      <c r="G8" s="4">
        <v>2240847</v>
      </c>
      <c r="I8" s="37"/>
      <c r="J8" s="37"/>
    </row>
    <row r="9" spans="1:10" x14ac:dyDescent="0.25">
      <c r="A9" s="4" t="s">
        <v>453</v>
      </c>
      <c r="B9" s="4">
        <f t="shared" si="0"/>
        <v>120.68792813256186</v>
      </c>
      <c r="C9" s="4">
        <f t="shared" si="1"/>
        <v>117.0830469473747</v>
      </c>
      <c r="D9" s="4">
        <f t="shared" si="2"/>
        <v>116.731242895036</v>
      </c>
      <c r="E9" s="4">
        <v>19589.75</v>
      </c>
      <c r="F9" s="4">
        <v>20536.916666666668</v>
      </c>
      <c r="G9" s="4">
        <v>2359099</v>
      </c>
      <c r="I9" s="37"/>
      <c r="J9" s="37"/>
    </row>
    <row r="10" spans="1:10" x14ac:dyDescent="0.25">
      <c r="A10" s="4" t="s">
        <v>454</v>
      </c>
      <c r="B10" s="4">
        <f t="shared" si="0"/>
        <v>127.45087506586654</v>
      </c>
      <c r="C10" s="4">
        <f t="shared" si="1"/>
        <v>122.55725228859737</v>
      </c>
      <c r="D10" s="4">
        <f t="shared" si="2"/>
        <v>121.3688897309587</v>
      </c>
      <c r="E10" s="4">
        <v>20505.666666666668</v>
      </c>
      <c r="F10" s="4">
        <v>21352.833333333332</v>
      </c>
      <c r="G10" s="4">
        <v>2491295</v>
      </c>
      <c r="I10" s="37"/>
      <c r="J10" s="37"/>
    </row>
    <row r="11" spans="1:10" x14ac:dyDescent="0.25">
      <c r="A11" s="4" t="s">
        <v>455</v>
      </c>
      <c r="B11" s="4">
        <f t="shared" si="0"/>
        <v>134.28283479390805</v>
      </c>
      <c r="C11" s="4">
        <f t="shared" si="1"/>
        <v>126.0646086722649</v>
      </c>
      <c r="D11" s="4">
        <f t="shared" si="2"/>
        <v>124.95737021599092</v>
      </c>
      <c r="E11" s="4">
        <v>21092.5</v>
      </c>
      <c r="F11" s="4">
        <v>21984.166666666668</v>
      </c>
      <c r="G11" s="4">
        <v>2624840</v>
      </c>
      <c r="I11" s="37"/>
      <c r="J11" s="37"/>
    </row>
    <row r="12" spans="1:10" x14ac:dyDescent="0.25">
      <c r="A12" s="4" t="s">
        <v>456</v>
      </c>
      <c r="B12" s="4">
        <f t="shared" si="0"/>
        <v>138.56786940262239</v>
      </c>
      <c r="C12" s="4">
        <f t="shared" si="1"/>
        <v>120.7448027174292</v>
      </c>
      <c r="D12" s="4">
        <f t="shared" si="2"/>
        <v>119.6608563849943</v>
      </c>
      <c r="E12" s="4">
        <v>20202.416666666668</v>
      </c>
      <c r="F12" s="4">
        <v>21052.333333333332</v>
      </c>
      <c r="G12" s="4">
        <v>2708600</v>
      </c>
      <c r="I12" s="37"/>
      <c r="J12" s="37"/>
    </row>
    <row r="13" spans="1:10" x14ac:dyDescent="0.25">
      <c r="A13" s="4" t="s">
        <v>457</v>
      </c>
      <c r="B13" s="4">
        <f t="shared" si="0"/>
        <v>136.43655580623212</v>
      </c>
      <c r="C13" s="4">
        <f t="shared" si="1"/>
        <v>122.78038430505333</v>
      </c>
      <c r="D13" s="4">
        <f t="shared" si="2"/>
        <v>120.57834406972339</v>
      </c>
      <c r="E13" s="4">
        <v>20543</v>
      </c>
      <c r="F13" s="4">
        <v>21213.75</v>
      </c>
      <c r="G13" s="4">
        <v>2666939</v>
      </c>
      <c r="I13" s="37"/>
      <c r="J13" s="37"/>
    </row>
    <row r="14" spans="1:10" x14ac:dyDescent="0.25">
      <c r="A14" s="4" t="s">
        <v>458</v>
      </c>
      <c r="B14" s="4">
        <f t="shared" si="0"/>
        <v>140.58392293485991</v>
      </c>
      <c r="C14" s="4">
        <f t="shared" si="1"/>
        <v>125.21242367191626</v>
      </c>
      <c r="D14" s="4">
        <f t="shared" si="2"/>
        <v>123.42317165593029</v>
      </c>
      <c r="E14" s="4">
        <v>20949.916666666668</v>
      </c>
      <c r="F14" s="4">
        <v>21714.25</v>
      </c>
      <c r="G14" s="4">
        <v>2748008</v>
      </c>
      <c r="I14" s="37"/>
      <c r="J14" s="37"/>
    </row>
    <row r="15" spans="1:10" x14ac:dyDescent="0.25">
      <c r="A15" s="4" t="s">
        <v>459</v>
      </c>
      <c r="B15" s="4">
        <f t="shared" si="0"/>
        <v>145.20097610387219</v>
      </c>
      <c r="C15" s="4">
        <f t="shared" si="1"/>
        <v>125.13372979111257</v>
      </c>
      <c r="D15" s="4">
        <f t="shared" si="2"/>
        <v>124.13461538461542</v>
      </c>
      <c r="E15" s="4">
        <v>20936.75</v>
      </c>
      <c r="F15" s="4">
        <v>21839.416666666668</v>
      </c>
      <c r="G15" s="4">
        <v>2838258</v>
      </c>
      <c r="I15" s="37"/>
      <c r="J15" s="37"/>
    </row>
    <row r="16" spans="1:10" x14ac:dyDescent="0.25">
      <c r="A16" s="4" t="s">
        <v>460</v>
      </c>
      <c r="B16" s="4">
        <f t="shared" si="0"/>
        <v>148.41464974344021</v>
      </c>
      <c r="C16" s="4">
        <f t="shared" si="1"/>
        <v>122.70069429917621</v>
      </c>
      <c r="D16" s="4">
        <f t="shared" si="2"/>
        <v>121.55409245926489</v>
      </c>
      <c r="E16" s="4">
        <v>20529.666666666668</v>
      </c>
      <c r="F16" s="4">
        <v>21385.416666666668</v>
      </c>
      <c r="G16" s="4">
        <v>2901076</v>
      </c>
      <c r="I16" s="37"/>
      <c r="J16" s="37"/>
    </row>
    <row r="17" spans="1:10" x14ac:dyDescent="0.25">
      <c r="A17" s="4" t="s">
        <v>461</v>
      </c>
      <c r="B17" s="4">
        <f t="shared" si="0"/>
        <v>152.10911081439193</v>
      </c>
      <c r="C17" s="4">
        <f t="shared" si="1"/>
        <v>121.8211158593073</v>
      </c>
      <c r="D17" s="4">
        <f t="shared" si="2"/>
        <v>121.37125805229255</v>
      </c>
      <c r="E17" s="4">
        <v>20382.5</v>
      </c>
      <c r="F17" s="4">
        <v>21353.25</v>
      </c>
      <c r="G17" s="4">
        <v>2973292</v>
      </c>
      <c r="I17" s="37"/>
      <c r="J17" s="37"/>
    </row>
    <row r="18" spans="1:10" x14ac:dyDescent="0.25">
      <c r="A18" s="4" t="s">
        <v>462</v>
      </c>
      <c r="B18" s="4">
        <f t="shared" si="0"/>
        <v>154.69435363813557</v>
      </c>
      <c r="C18" s="4">
        <f t="shared" si="1"/>
        <v>119.26107442050424</v>
      </c>
      <c r="D18" s="4">
        <f t="shared" si="2"/>
        <v>120.71996968548694</v>
      </c>
      <c r="E18" s="4">
        <v>19954.166666666668</v>
      </c>
      <c r="F18" s="4">
        <v>21238.666666666668</v>
      </c>
      <c r="G18" s="4">
        <v>3023826</v>
      </c>
      <c r="I18" s="37"/>
      <c r="J18" s="37"/>
    </row>
    <row r="19" spans="1:10" x14ac:dyDescent="0.25">
      <c r="A19" s="4" t="s">
        <v>463</v>
      </c>
      <c r="B19" s="4">
        <f t="shared" si="0"/>
        <v>156.70360309201877</v>
      </c>
      <c r="C19" s="4">
        <f t="shared" si="1"/>
        <v>115.73379553536742</v>
      </c>
      <c r="D19" s="4">
        <f t="shared" si="2"/>
        <v>118.13755210306935</v>
      </c>
      <c r="E19" s="4">
        <v>19364</v>
      </c>
      <c r="F19" s="4">
        <v>20784.333333333332</v>
      </c>
      <c r="G19" s="4">
        <v>3063101</v>
      </c>
      <c r="I19" s="37"/>
      <c r="J19" s="37"/>
    </row>
    <row r="20" spans="1:10" x14ac:dyDescent="0.25">
      <c r="A20" s="4" t="s">
        <v>464</v>
      </c>
      <c r="B20" s="4">
        <f t="shared" si="0"/>
        <v>157.14136623847014</v>
      </c>
      <c r="C20" s="4">
        <f t="shared" si="1"/>
        <v>115.91758061142157</v>
      </c>
      <c r="D20" s="4">
        <f t="shared" si="2"/>
        <v>119.6873815839333</v>
      </c>
      <c r="E20" s="4">
        <v>19394.75</v>
      </c>
      <c r="F20" s="4">
        <v>21057</v>
      </c>
      <c r="G20" s="4">
        <v>3071658</v>
      </c>
      <c r="I20" s="37"/>
      <c r="J20" s="37"/>
    </row>
    <row r="21" spans="1:10" x14ac:dyDescent="0.25">
      <c r="I21" s="37"/>
      <c r="J21" s="37"/>
    </row>
    <row r="22" spans="1:10" x14ac:dyDescent="0.25">
      <c r="A22" s="4" t="s">
        <v>465</v>
      </c>
      <c r="B22" s="3"/>
      <c r="C22" s="3"/>
      <c r="D22" s="3"/>
      <c r="E22" s="3"/>
      <c r="F22" s="3"/>
      <c r="G22" s="3"/>
      <c r="I22" s="37"/>
      <c r="J22" s="37"/>
    </row>
    <row r="23" spans="1:10" x14ac:dyDescent="0.25">
      <c r="E23" s="3"/>
      <c r="F23" s="3"/>
      <c r="G23" s="3"/>
      <c r="I23" s="37"/>
      <c r="J23" s="37"/>
    </row>
    <row r="24" spans="1:10" x14ac:dyDescent="0.25">
      <c r="E24" s="3"/>
      <c r="F24" s="3"/>
      <c r="G24" s="3"/>
      <c r="I24" s="37"/>
      <c r="J24" s="37"/>
    </row>
    <row r="25" spans="1:10" x14ac:dyDescent="0.25">
      <c r="B25" s="3"/>
      <c r="C25" s="3"/>
      <c r="D25" s="3"/>
      <c r="E25" s="3"/>
      <c r="F25" s="3"/>
      <c r="G25" s="3"/>
      <c r="I25" s="37"/>
      <c r="J25" s="37"/>
    </row>
    <row r="26" spans="1:10" x14ac:dyDescent="0.25">
      <c r="E26" s="3"/>
      <c r="F26" s="3"/>
      <c r="G26" s="3"/>
      <c r="I26" s="37"/>
      <c r="J26" s="37"/>
    </row>
    <row r="27" spans="1:10" x14ac:dyDescent="0.25">
      <c r="I27" s="37"/>
      <c r="J27" s="37"/>
    </row>
    <row r="28" spans="1:10" x14ac:dyDescent="0.25">
      <c r="E28" s="3"/>
      <c r="F28" s="3"/>
      <c r="I28" s="37"/>
      <c r="J28" s="37"/>
    </row>
    <row r="29" spans="1:10" x14ac:dyDescent="0.25">
      <c r="E29" s="3"/>
      <c r="F29" s="3"/>
      <c r="I29" s="37"/>
      <c r="J29" s="37"/>
    </row>
    <row r="30" spans="1:10" x14ac:dyDescent="0.25">
      <c r="E30" s="3"/>
      <c r="F30" s="3"/>
      <c r="I30" s="37"/>
      <c r="J30" s="37"/>
    </row>
    <row r="31" spans="1:10" x14ac:dyDescent="0.25">
      <c r="E31" s="3"/>
      <c r="F31" s="3"/>
      <c r="I31" s="37"/>
      <c r="J31" s="37"/>
    </row>
    <row r="32" spans="1:10" x14ac:dyDescent="0.25">
      <c r="I32" s="37"/>
      <c r="J32" s="37"/>
    </row>
    <row r="33" spans="9:10" x14ac:dyDescent="0.25">
      <c r="I33" s="37"/>
      <c r="J33" s="37"/>
    </row>
    <row r="34" spans="9:10" x14ac:dyDescent="0.25">
      <c r="I34" s="37"/>
      <c r="J34" s="37"/>
    </row>
    <row r="35" spans="9:10" x14ac:dyDescent="0.25">
      <c r="I35" s="37"/>
      <c r="J35" s="37"/>
    </row>
    <row r="36" spans="9:10" x14ac:dyDescent="0.25">
      <c r="I36" s="37"/>
      <c r="J36" s="37"/>
    </row>
    <row r="37" spans="9:10" x14ac:dyDescent="0.25">
      <c r="I37" s="37"/>
      <c r="J37" s="37"/>
    </row>
    <row r="38" spans="9:10" x14ac:dyDescent="0.25">
      <c r="I38" s="37"/>
      <c r="J38" s="37"/>
    </row>
    <row r="39" spans="9:10" x14ac:dyDescent="0.25">
      <c r="I39" s="37"/>
      <c r="J39" s="37"/>
    </row>
    <row r="40" spans="9:10" x14ac:dyDescent="0.25">
      <c r="I40" s="37"/>
      <c r="J40" s="37"/>
    </row>
    <row r="41" spans="9:10" x14ac:dyDescent="0.25">
      <c r="I41" s="37"/>
      <c r="J41" s="37"/>
    </row>
    <row r="42" spans="9:10" x14ac:dyDescent="0.25">
      <c r="I42" s="37"/>
      <c r="J42" s="37"/>
    </row>
    <row r="43" spans="9:10" x14ac:dyDescent="0.25">
      <c r="I43" s="37"/>
      <c r="J43" s="37"/>
    </row>
    <row r="44" spans="9:10" x14ac:dyDescent="0.25">
      <c r="I44" s="37"/>
      <c r="J44" s="37"/>
    </row>
    <row r="45" spans="9:10" x14ac:dyDescent="0.25">
      <c r="I45" s="37"/>
      <c r="J45" s="37"/>
    </row>
    <row r="46" spans="9:10" x14ac:dyDescent="0.25">
      <c r="I46" s="37"/>
      <c r="J46" s="37"/>
    </row>
    <row r="47" spans="9:10" x14ac:dyDescent="0.25">
      <c r="I47" s="37"/>
      <c r="J47" s="37"/>
    </row>
    <row r="48" spans="9:10" x14ac:dyDescent="0.25">
      <c r="I48" s="37"/>
      <c r="J48" s="37"/>
    </row>
    <row r="49" spans="9:10" x14ac:dyDescent="0.25">
      <c r="I49" s="37"/>
      <c r="J49" s="37"/>
    </row>
    <row r="50" spans="9:10" x14ac:dyDescent="0.25">
      <c r="I50" s="37"/>
      <c r="J50" s="37"/>
    </row>
    <row r="51" spans="9:10" x14ac:dyDescent="0.25">
      <c r="I51" s="37"/>
      <c r="J51" s="37"/>
    </row>
    <row r="52" spans="9:10" x14ac:dyDescent="0.25">
      <c r="I52" s="37"/>
      <c r="J52" s="37"/>
    </row>
    <row r="53" spans="9:10" x14ac:dyDescent="0.25">
      <c r="I53" s="37"/>
      <c r="J53" s="37"/>
    </row>
    <row r="54" spans="9:10" x14ac:dyDescent="0.25">
      <c r="I54" s="37"/>
      <c r="J54" s="37"/>
    </row>
    <row r="55" spans="9:10" x14ac:dyDescent="0.25">
      <c r="I55" s="37"/>
      <c r="J55" s="37"/>
    </row>
    <row r="56" spans="9:10" x14ac:dyDescent="0.25">
      <c r="I56" s="37"/>
      <c r="J56" s="37"/>
    </row>
    <row r="57" spans="9:10" x14ac:dyDescent="0.25">
      <c r="I57" s="37"/>
      <c r="J57" s="37"/>
    </row>
    <row r="58" spans="9:10" x14ac:dyDescent="0.25">
      <c r="I58" s="37"/>
      <c r="J58" s="37"/>
    </row>
    <row r="59" spans="9:10" x14ac:dyDescent="0.25">
      <c r="I59" s="37"/>
      <c r="J59" s="37"/>
    </row>
    <row r="60" spans="9:10" x14ac:dyDescent="0.25">
      <c r="I60" s="37"/>
      <c r="J60" s="37"/>
    </row>
    <row r="61" spans="9:10" x14ac:dyDescent="0.25">
      <c r="I61" s="37"/>
      <c r="J61" s="37"/>
    </row>
    <row r="62" spans="9:10" x14ac:dyDescent="0.25">
      <c r="I62" s="37"/>
      <c r="J62" s="37"/>
    </row>
    <row r="63" spans="9:10" x14ac:dyDescent="0.25">
      <c r="I63" s="37"/>
      <c r="J63" s="37"/>
    </row>
    <row r="64" spans="9:10" x14ac:dyDescent="0.25">
      <c r="I64" s="37"/>
      <c r="J64" s="37"/>
    </row>
    <row r="65" spans="9:10" x14ac:dyDescent="0.25">
      <c r="I65" s="37"/>
      <c r="J65" s="37"/>
    </row>
    <row r="66" spans="9:10" x14ac:dyDescent="0.25">
      <c r="I66" s="37"/>
      <c r="J66" s="37"/>
    </row>
    <row r="67" spans="9:10" x14ac:dyDescent="0.25">
      <c r="I67" s="37"/>
      <c r="J67" s="37"/>
    </row>
    <row r="68" spans="9:10" x14ac:dyDescent="0.25">
      <c r="I68" s="37"/>
      <c r="J68" s="37"/>
    </row>
    <row r="69" spans="9:10" x14ac:dyDescent="0.25">
      <c r="I69" s="37"/>
      <c r="J69" s="37"/>
    </row>
    <row r="70" spans="9:10" x14ac:dyDescent="0.25">
      <c r="I70" s="37"/>
      <c r="J70" s="37"/>
    </row>
    <row r="71" spans="9:10" x14ac:dyDescent="0.25">
      <c r="I71" s="37"/>
      <c r="J71" s="37"/>
    </row>
    <row r="72" spans="9:10" x14ac:dyDescent="0.25">
      <c r="I72" s="37"/>
      <c r="J72" s="37"/>
    </row>
    <row r="73" spans="9:10" x14ac:dyDescent="0.25">
      <c r="I73" s="37"/>
      <c r="J73" s="37"/>
    </row>
    <row r="74" spans="9:10" x14ac:dyDescent="0.25">
      <c r="I74" s="37"/>
      <c r="J74" s="37"/>
    </row>
    <row r="75" spans="9:10" x14ac:dyDescent="0.25">
      <c r="I75" s="37"/>
      <c r="J75" s="37"/>
    </row>
    <row r="76" spans="9:10" x14ac:dyDescent="0.25">
      <c r="I76" s="37"/>
      <c r="J76" s="37"/>
    </row>
    <row r="77" spans="9:10" x14ac:dyDescent="0.25">
      <c r="I77" s="37"/>
      <c r="J77" s="37"/>
    </row>
    <row r="78" spans="9:10" x14ac:dyDescent="0.25">
      <c r="I78" s="37"/>
      <c r="J78" s="37"/>
    </row>
    <row r="79" spans="9:10" x14ac:dyDescent="0.25">
      <c r="I79" s="37"/>
      <c r="J79" s="37"/>
    </row>
    <row r="80" spans="9:10" x14ac:dyDescent="0.25">
      <c r="I80" s="37"/>
      <c r="J80" s="37"/>
    </row>
    <row r="81" spans="9:10" x14ac:dyDescent="0.25">
      <c r="I81" s="37"/>
      <c r="J81" s="37"/>
    </row>
    <row r="82" spans="9:10" x14ac:dyDescent="0.25">
      <c r="I82" s="37"/>
      <c r="J82" s="37"/>
    </row>
    <row r="83" spans="9:10" x14ac:dyDescent="0.25">
      <c r="I83" s="37"/>
      <c r="J83" s="37"/>
    </row>
    <row r="84" spans="9:10" x14ac:dyDescent="0.25">
      <c r="I84" s="37"/>
      <c r="J84" s="37"/>
    </row>
    <row r="85" spans="9:10" x14ac:dyDescent="0.25">
      <c r="I85" s="37"/>
      <c r="J85" s="37"/>
    </row>
    <row r="86" spans="9:10" x14ac:dyDescent="0.25">
      <c r="I86" s="37"/>
      <c r="J86" s="37"/>
    </row>
    <row r="87" spans="9:10" x14ac:dyDescent="0.25">
      <c r="I87" s="37"/>
      <c r="J87" s="37"/>
    </row>
    <row r="88" spans="9:10" x14ac:dyDescent="0.25">
      <c r="I88" s="37"/>
      <c r="J88" s="37"/>
    </row>
    <row r="89" spans="9:10" x14ac:dyDescent="0.25">
      <c r="I89" s="37"/>
      <c r="J89" s="37"/>
    </row>
    <row r="90" spans="9:10" x14ac:dyDescent="0.25">
      <c r="I90" s="37"/>
      <c r="J90" s="37"/>
    </row>
    <row r="91" spans="9:10" x14ac:dyDescent="0.25">
      <c r="I91" s="37"/>
      <c r="J91" s="37"/>
    </row>
    <row r="92" spans="9:10" x14ac:dyDescent="0.25">
      <c r="I92" s="37"/>
      <c r="J92" s="37"/>
    </row>
    <row r="93" spans="9:10" x14ac:dyDescent="0.25">
      <c r="I93" s="37"/>
      <c r="J93" s="37"/>
    </row>
    <row r="94" spans="9:10" x14ac:dyDescent="0.25">
      <c r="I94" s="37"/>
      <c r="J94" s="37"/>
    </row>
    <row r="95" spans="9:10" x14ac:dyDescent="0.25">
      <c r="I95" s="37"/>
      <c r="J95" s="37"/>
    </row>
    <row r="96" spans="9:10" x14ac:dyDescent="0.25">
      <c r="I96" s="37"/>
      <c r="J96" s="37"/>
    </row>
    <row r="97" spans="9:10" x14ac:dyDescent="0.25">
      <c r="I97" s="37"/>
      <c r="J97" s="37"/>
    </row>
    <row r="98" spans="9:10" x14ac:dyDescent="0.25">
      <c r="I98" s="37"/>
      <c r="J98" s="37"/>
    </row>
    <row r="99" spans="9:10" x14ac:dyDescent="0.25">
      <c r="I99" s="37"/>
      <c r="J99" s="37"/>
    </row>
    <row r="100" spans="9:10" x14ac:dyDescent="0.25">
      <c r="I100" s="37"/>
      <c r="J100" s="37"/>
    </row>
    <row r="101" spans="9:10" x14ac:dyDescent="0.25">
      <c r="I101" s="37"/>
      <c r="J101" s="37"/>
    </row>
    <row r="102" spans="9:10" x14ac:dyDescent="0.25">
      <c r="I102" s="37"/>
      <c r="J102" s="37"/>
    </row>
    <row r="103" spans="9:10" x14ac:dyDescent="0.25">
      <c r="I103" s="37"/>
      <c r="J103" s="37"/>
    </row>
    <row r="104" spans="9:10" x14ac:dyDescent="0.25">
      <c r="I104" s="37"/>
      <c r="J104" s="37"/>
    </row>
    <row r="105" spans="9:10" x14ac:dyDescent="0.25">
      <c r="I105" s="37"/>
      <c r="J105" s="37"/>
    </row>
    <row r="106" spans="9:10" x14ac:dyDescent="0.25">
      <c r="I106" s="37"/>
      <c r="J106" s="37"/>
    </row>
    <row r="107" spans="9:10" x14ac:dyDescent="0.25">
      <c r="I107" s="37"/>
      <c r="J107" s="37"/>
    </row>
    <row r="108" spans="9:10" x14ac:dyDescent="0.25">
      <c r="I108" s="37"/>
      <c r="J108" s="37"/>
    </row>
    <row r="109" spans="9:10" x14ac:dyDescent="0.25">
      <c r="I109" s="37"/>
      <c r="J109" s="37"/>
    </row>
    <row r="110" spans="9:10" x14ac:dyDescent="0.25">
      <c r="I110" s="37"/>
      <c r="J110" s="37"/>
    </row>
    <row r="111" spans="9:10" x14ac:dyDescent="0.25">
      <c r="I111" s="37"/>
      <c r="J111" s="37"/>
    </row>
    <row r="112" spans="9:10" x14ac:dyDescent="0.25">
      <c r="I112" s="37"/>
      <c r="J112" s="37"/>
    </row>
    <row r="113" spans="9:10" x14ac:dyDescent="0.25">
      <c r="I113" s="37"/>
      <c r="J113" s="37"/>
    </row>
    <row r="114" spans="9:10" x14ac:dyDescent="0.25">
      <c r="I114" s="37"/>
      <c r="J114" s="37"/>
    </row>
    <row r="115" spans="9:10" x14ac:dyDescent="0.25">
      <c r="I115" s="37"/>
      <c r="J115" s="37"/>
    </row>
    <row r="116" spans="9:10" x14ac:dyDescent="0.25">
      <c r="I116" s="37"/>
      <c r="J116" s="37"/>
    </row>
    <row r="117" spans="9:10" x14ac:dyDescent="0.25">
      <c r="I117" s="37"/>
      <c r="J117" s="37"/>
    </row>
    <row r="118" spans="9:10" x14ac:dyDescent="0.25">
      <c r="I118" s="37"/>
      <c r="J118" s="37"/>
    </row>
    <row r="119" spans="9:10" x14ac:dyDescent="0.25">
      <c r="I119" s="37"/>
      <c r="J119" s="37"/>
    </row>
    <row r="120" spans="9:10" x14ac:dyDescent="0.25">
      <c r="I120" s="37"/>
      <c r="J120" s="37"/>
    </row>
    <row r="121" spans="9:10" x14ac:dyDescent="0.25">
      <c r="I121" s="37"/>
      <c r="J121" s="37"/>
    </row>
    <row r="122" spans="9:10" x14ac:dyDescent="0.25">
      <c r="I122" s="37"/>
      <c r="J122" s="37"/>
    </row>
    <row r="123" spans="9:10" x14ac:dyDescent="0.25">
      <c r="I123" s="37"/>
      <c r="J123" s="37"/>
    </row>
    <row r="124" spans="9:10" x14ac:dyDescent="0.25">
      <c r="I124" s="37"/>
      <c r="J124" s="37"/>
    </row>
    <row r="125" spans="9:10" x14ac:dyDescent="0.25">
      <c r="I125" s="37"/>
      <c r="J125" s="37"/>
    </row>
    <row r="126" spans="9:10" x14ac:dyDescent="0.25">
      <c r="I126" s="37"/>
      <c r="J126" s="37"/>
    </row>
    <row r="127" spans="9:10" x14ac:dyDescent="0.25">
      <c r="I127" s="37"/>
      <c r="J127" s="37"/>
    </row>
    <row r="128" spans="9:10" x14ac:dyDescent="0.25">
      <c r="I128" s="37"/>
      <c r="J128" s="37"/>
    </row>
    <row r="129" spans="9:10" x14ac:dyDescent="0.25">
      <c r="I129" s="37"/>
      <c r="J129" s="37"/>
    </row>
    <row r="130" spans="9:10" x14ac:dyDescent="0.25">
      <c r="I130" s="37"/>
      <c r="J130" s="37"/>
    </row>
    <row r="131" spans="9:10" x14ac:dyDescent="0.25">
      <c r="I131" s="37"/>
      <c r="J131" s="37"/>
    </row>
    <row r="132" spans="9:10" x14ac:dyDescent="0.25">
      <c r="I132" s="37"/>
      <c r="J132" s="37"/>
    </row>
    <row r="133" spans="9:10" x14ac:dyDescent="0.25">
      <c r="I133" s="37"/>
      <c r="J133" s="37"/>
    </row>
    <row r="134" spans="9:10" x14ac:dyDescent="0.25">
      <c r="I134" s="37"/>
      <c r="J134" s="37"/>
    </row>
    <row r="135" spans="9:10" x14ac:dyDescent="0.25">
      <c r="I135" s="37"/>
      <c r="J135" s="37"/>
    </row>
    <row r="136" spans="9:10" x14ac:dyDescent="0.25">
      <c r="I136" s="37"/>
      <c r="J136" s="37"/>
    </row>
    <row r="137" spans="9:10" x14ac:dyDescent="0.25">
      <c r="I137" s="37"/>
      <c r="J137" s="37"/>
    </row>
    <row r="138" spans="9:10" x14ac:dyDescent="0.25">
      <c r="I138" s="37"/>
      <c r="J138" s="37"/>
    </row>
    <row r="139" spans="9:10" x14ac:dyDescent="0.25">
      <c r="I139" s="37"/>
      <c r="J139" s="37"/>
    </row>
    <row r="140" spans="9:10" x14ac:dyDescent="0.25">
      <c r="I140" s="37"/>
      <c r="J140" s="37"/>
    </row>
    <row r="141" spans="9:10" x14ac:dyDescent="0.25">
      <c r="I141" s="37"/>
      <c r="J141" s="37"/>
    </row>
    <row r="142" spans="9:10" x14ac:dyDescent="0.25">
      <c r="I142" s="37"/>
      <c r="J142" s="37"/>
    </row>
    <row r="143" spans="9:10" x14ac:dyDescent="0.25">
      <c r="I143" s="37"/>
      <c r="J143" s="37"/>
    </row>
    <row r="144" spans="9:10" x14ac:dyDescent="0.25">
      <c r="I144" s="37"/>
      <c r="J144" s="37"/>
    </row>
    <row r="145" spans="9:10" x14ac:dyDescent="0.25">
      <c r="I145" s="37"/>
      <c r="J145" s="37"/>
    </row>
    <row r="146" spans="9:10" x14ac:dyDescent="0.25">
      <c r="I146" s="37"/>
      <c r="J146" s="37"/>
    </row>
    <row r="147" spans="9:10" x14ac:dyDescent="0.25">
      <c r="I147" s="37"/>
      <c r="J147" s="37"/>
    </row>
    <row r="148" spans="9:10" x14ac:dyDescent="0.25">
      <c r="I148" s="37"/>
      <c r="J148" s="37"/>
    </row>
    <row r="149" spans="9:10" x14ac:dyDescent="0.25">
      <c r="I149" s="37"/>
      <c r="J149" s="37"/>
    </row>
    <row r="150" spans="9:10" x14ac:dyDescent="0.25">
      <c r="I150" s="37"/>
      <c r="J150" s="37"/>
    </row>
    <row r="151" spans="9:10" x14ac:dyDescent="0.25">
      <c r="I151" s="37"/>
      <c r="J151" s="37"/>
    </row>
    <row r="152" spans="9:10" x14ac:dyDescent="0.25">
      <c r="I152" s="37"/>
      <c r="J152" s="37"/>
    </row>
    <row r="153" spans="9:10" x14ac:dyDescent="0.25">
      <c r="I153" s="37"/>
      <c r="J153" s="37"/>
    </row>
    <row r="154" spans="9:10" x14ac:dyDescent="0.25">
      <c r="I154" s="37"/>
      <c r="J154" s="37"/>
    </row>
    <row r="155" spans="9:10" x14ac:dyDescent="0.25">
      <c r="I155" s="37"/>
      <c r="J155" s="37"/>
    </row>
    <row r="156" spans="9:10" x14ac:dyDescent="0.25">
      <c r="I156" s="37"/>
      <c r="J156" s="37"/>
    </row>
    <row r="157" spans="9:10" x14ac:dyDescent="0.25">
      <c r="I157" s="37"/>
      <c r="J157" s="37"/>
    </row>
    <row r="158" spans="9:10" x14ac:dyDescent="0.25">
      <c r="I158" s="37"/>
      <c r="J158" s="37"/>
    </row>
    <row r="159" spans="9:10" x14ac:dyDescent="0.25">
      <c r="I159" s="37"/>
      <c r="J159" s="37"/>
    </row>
    <row r="160" spans="9:10" x14ac:dyDescent="0.25">
      <c r="I160" s="37"/>
      <c r="J160" s="37"/>
    </row>
    <row r="161" spans="9:10" x14ac:dyDescent="0.25">
      <c r="I161" s="37"/>
      <c r="J161" s="37"/>
    </row>
    <row r="162" spans="9:10" x14ac:dyDescent="0.25">
      <c r="I162" s="37"/>
      <c r="J162" s="37"/>
    </row>
    <row r="163" spans="9:10" x14ac:dyDescent="0.25">
      <c r="I163" s="37"/>
      <c r="J163" s="37"/>
    </row>
    <row r="164" spans="9:10" x14ac:dyDescent="0.25">
      <c r="I164" s="37"/>
      <c r="J164" s="37"/>
    </row>
    <row r="165" spans="9:10" x14ac:dyDescent="0.25">
      <c r="I165" s="37"/>
      <c r="J165" s="37"/>
    </row>
    <row r="166" spans="9:10" x14ac:dyDescent="0.25">
      <c r="I166" s="37"/>
      <c r="J166" s="37"/>
    </row>
    <row r="167" spans="9:10" x14ac:dyDescent="0.25">
      <c r="I167" s="37"/>
      <c r="J167" s="37"/>
    </row>
    <row r="168" spans="9:10" x14ac:dyDescent="0.25">
      <c r="I168" s="37"/>
      <c r="J168" s="37"/>
    </row>
    <row r="169" spans="9:10" x14ac:dyDescent="0.25">
      <c r="I169" s="37"/>
      <c r="J169" s="37"/>
    </row>
    <row r="170" spans="9:10" x14ac:dyDescent="0.25">
      <c r="I170" s="37"/>
      <c r="J170" s="37"/>
    </row>
    <row r="171" spans="9:10" x14ac:dyDescent="0.25">
      <c r="I171" s="37"/>
      <c r="J171" s="37"/>
    </row>
    <row r="172" spans="9:10" x14ac:dyDescent="0.25">
      <c r="I172" s="37"/>
      <c r="J172" s="37"/>
    </row>
    <row r="173" spans="9:10" x14ac:dyDescent="0.25">
      <c r="I173" s="37"/>
      <c r="J173" s="37"/>
    </row>
    <row r="174" spans="9:10" x14ac:dyDescent="0.25">
      <c r="I174" s="37"/>
      <c r="J174" s="37"/>
    </row>
    <row r="175" spans="9:10" x14ac:dyDescent="0.25">
      <c r="I175" s="37"/>
      <c r="J175" s="37"/>
    </row>
    <row r="176" spans="9:10" x14ac:dyDescent="0.25">
      <c r="I176" s="37"/>
      <c r="J176" s="37"/>
    </row>
    <row r="177" spans="9:10" x14ac:dyDescent="0.25">
      <c r="I177" s="37"/>
      <c r="J177" s="37"/>
    </row>
    <row r="178" spans="9:10" x14ac:dyDescent="0.25">
      <c r="I178" s="37"/>
      <c r="J178" s="37"/>
    </row>
    <row r="179" spans="9:10" x14ac:dyDescent="0.25">
      <c r="I179" s="37"/>
      <c r="J179" s="37"/>
    </row>
    <row r="180" spans="9:10" x14ac:dyDescent="0.25">
      <c r="I180" s="37"/>
      <c r="J180" s="37"/>
    </row>
    <row r="181" spans="9:10" x14ac:dyDescent="0.25">
      <c r="I181" s="37"/>
      <c r="J181" s="37"/>
    </row>
    <row r="182" spans="9:10" x14ac:dyDescent="0.25">
      <c r="I182" s="37"/>
      <c r="J182" s="37"/>
    </row>
    <row r="183" spans="9:10" x14ac:dyDescent="0.25">
      <c r="I183" s="37"/>
      <c r="J183" s="37"/>
    </row>
    <row r="184" spans="9:10" x14ac:dyDescent="0.25">
      <c r="I184" s="37"/>
      <c r="J184" s="37"/>
    </row>
    <row r="185" spans="9:10" x14ac:dyDescent="0.25">
      <c r="I185" s="37"/>
      <c r="J185" s="37"/>
    </row>
    <row r="186" spans="9:10" x14ac:dyDescent="0.25">
      <c r="I186" s="37"/>
      <c r="J186" s="37"/>
    </row>
    <row r="187" spans="9:10" x14ac:dyDescent="0.25">
      <c r="I187" s="37"/>
      <c r="J187" s="37"/>
    </row>
    <row r="188" spans="9:10" x14ac:dyDescent="0.25">
      <c r="I188" s="37"/>
      <c r="J188" s="37"/>
    </row>
    <row r="189" spans="9:10" x14ac:dyDescent="0.25">
      <c r="I189" s="37"/>
      <c r="J189" s="37"/>
    </row>
    <row r="190" spans="9:10" x14ac:dyDescent="0.25">
      <c r="I190" s="37"/>
      <c r="J190" s="37"/>
    </row>
    <row r="191" spans="9:10" x14ac:dyDescent="0.25">
      <c r="I191" s="37"/>
      <c r="J191" s="37"/>
    </row>
    <row r="192" spans="9:10" x14ac:dyDescent="0.25">
      <c r="I192" s="37"/>
      <c r="J192" s="37"/>
    </row>
    <row r="193" spans="9:10" x14ac:dyDescent="0.25">
      <c r="I193" s="37"/>
      <c r="J193" s="37"/>
    </row>
    <row r="194" spans="9:10" x14ac:dyDescent="0.25">
      <c r="I194" s="37"/>
      <c r="J194" s="37"/>
    </row>
    <row r="195" spans="9:10" x14ac:dyDescent="0.25">
      <c r="I195" s="37"/>
      <c r="J195" s="37"/>
    </row>
    <row r="196" spans="9:10" x14ac:dyDescent="0.25">
      <c r="I196" s="37"/>
      <c r="J196" s="37"/>
    </row>
    <row r="197" spans="9:10" x14ac:dyDescent="0.25">
      <c r="I197" s="37"/>
      <c r="J197" s="37"/>
    </row>
    <row r="198" spans="9:10" x14ac:dyDescent="0.25">
      <c r="I198" s="37"/>
      <c r="J198" s="37"/>
    </row>
    <row r="199" spans="9:10" x14ac:dyDescent="0.25">
      <c r="I199" s="37"/>
      <c r="J199" s="37"/>
    </row>
    <row r="200" spans="9:10" x14ac:dyDescent="0.25">
      <c r="I200" s="37"/>
      <c r="J200" s="37"/>
    </row>
    <row r="201" spans="9:10" x14ac:dyDescent="0.25">
      <c r="I201" s="37"/>
      <c r="J201" s="37"/>
    </row>
    <row r="202" spans="9:10" x14ac:dyDescent="0.25">
      <c r="I202" s="37"/>
      <c r="J202" s="37"/>
    </row>
    <row r="203" spans="9:10" x14ac:dyDescent="0.25">
      <c r="I203" s="37"/>
      <c r="J203" s="37"/>
    </row>
    <row r="204" spans="9:10" x14ac:dyDescent="0.25">
      <c r="I204" s="37"/>
      <c r="J204" s="37"/>
    </row>
    <row r="205" spans="9:10" x14ac:dyDescent="0.25">
      <c r="I205" s="37"/>
      <c r="J205" s="37"/>
    </row>
    <row r="206" spans="9:10" x14ac:dyDescent="0.25">
      <c r="I206" s="37"/>
      <c r="J206" s="37"/>
    </row>
    <row r="207" spans="9:10" x14ac:dyDescent="0.25">
      <c r="I207" s="37"/>
      <c r="J207" s="37"/>
    </row>
    <row r="208" spans="9:10" x14ac:dyDescent="0.25">
      <c r="I208" s="37"/>
      <c r="J208" s="37"/>
    </row>
    <row r="209" spans="9:10" x14ac:dyDescent="0.25">
      <c r="I209" s="37"/>
      <c r="J209" s="37"/>
    </row>
    <row r="210" spans="9:10" x14ac:dyDescent="0.25">
      <c r="I210" s="37"/>
      <c r="J210" s="37"/>
    </row>
    <row r="211" spans="9:10" x14ac:dyDescent="0.25">
      <c r="I211" s="37"/>
      <c r="J211" s="37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57" zoomScaleNormal="57" workbookViewId="0">
      <selection activeCell="H1" sqref="H1:XFD1048576"/>
    </sheetView>
  </sheetViews>
  <sheetFormatPr defaultRowHeight="15" x14ac:dyDescent="0.25"/>
  <cols>
    <col min="7" max="7" width="12" bestFit="1" customWidth="1"/>
    <col min="8" max="8" width="12" customWidth="1"/>
  </cols>
  <sheetData>
    <row r="1" spans="1:4" ht="26.25" x14ac:dyDescent="0.4">
      <c r="A1" s="1" t="s">
        <v>439</v>
      </c>
    </row>
    <row r="2" spans="1:4" x14ac:dyDescent="0.25">
      <c r="C2" t="s">
        <v>434</v>
      </c>
    </row>
    <row r="3" spans="1:4" x14ac:dyDescent="0.25">
      <c r="C3" t="s">
        <v>435</v>
      </c>
      <c r="D3" t="s">
        <v>436</v>
      </c>
    </row>
    <row r="4" spans="1:4" x14ac:dyDescent="0.25">
      <c r="A4" t="s">
        <v>437</v>
      </c>
      <c r="B4">
        <v>2008</v>
      </c>
      <c r="C4" s="4">
        <v>36139</v>
      </c>
      <c r="D4" s="4"/>
    </row>
    <row r="5" spans="1:4" x14ac:dyDescent="0.25">
      <c r="B5">
        <v>2009</v>
      </c>
      <c r="C5" s="4">
        <v>35910</v>
      </c>
      <c r="D5" s="4"/>
    </row>
    <row r="6" spans="1:4" x14ac:dyDescent="0.25">
      <c r="B6">
        <v>2010</v>
      </c>
      <c r="C6" s="4">
        <v>36970</v>
      </c>
      <c r="D6" s="4"/>
    </row>
    <row r="7" spans="1:4" x14ac:dyDescent="0.25">
      <c r="B7">
        <v>2011</v>
      </c>
      <c r="C7" s="4">
        <v>36212</v>
      </c>
      <c r="D7" s="4">
        <f>C7</f>
        <v>36212</v>
      </c>
    </row>
    <row r="8" spans="1:4" x14ac:dyDescent="0.25">
      <c r="B8">
        <v>2012</v>
      </c>
      <c r="C8" s="4">
        <v>35895</v>
      </c>
      <c r="D8" s="4">
        <f t="shared" ref="D8:D12" si="0">D7*(1+C$25)</f>
        <v>36967.381528768186</v>
      </c>
    </row>
    <row r="9" spans="1:4" x14ac:dyDescent="0.25">
      <c r="B9">
        <v>2013</v>
      </c>
      <c r="C9" s="4">
        <v>34979</v>
      </c>
      <c r="D9" s="4">
        <f t="shared" si="0"/>
        <v>37738.5202997214</v>
      </c>
    </row>
    <row r="10" spans="1:4" x14ac:dyDescent="0.25">
      <c r="B10">
        <v>2014</v>
      </c>
      <c r="C10" s="4">
        <v>34590</v>
      </c>
      <c r="D10" s="4">
        <f t="shared" si="0"/>
        <v>38525.745008587328</v>
      </c>
    </row>
    <row r="11" spans="1:4" x14ac:dyDescent="0.25">
      <c r="B11">
        <v>2015</v>
      </c>
      <c r="C11" s="4">
        <v>32985</v>
      </c>
      <c r="D11" s="4">
        <f t="shared" si="0"/>
        <v>39329.391207679342</v>
      </c>
    </row>
    <row r="12" spans="1:4" x14ac:dyDescent="0.25">
      <c r="B12">
        <v>2016</v>
      </c>
      <c r="C12" s="4">
        <v>34177</v>
      </c>
      <c r="D12" s="4">
        <f t="shared" si="0"/>
        <v>40149.801448924758</v>
      </c>
    </row>
    <row r="13" spans="1:4" x14ac:dyDescent="0.25">
      <c r="C13" s="4"/>
      <c r="D13" s="4">
        <f>AVERAGE(D12,D14)</f>
        <v>40677.900724462379</v>
      </c>
    </row>
    <row r="14" spans="1:4" x14ac:dyDescent="0.25">
      <c r="A14" t="s">
        <v>438</v>
      </c>
      <c r="B14">
        <v>2017</v>
      </c>
      <c r="C14" s="4">
        <v>41206</v>
      </c>
      <c r="D14" s="4">
        <f>C14</f>
        <v>41206</v>
      </c>
    </row>
    <row r="15" spans="1:4" x14ac:dyDescent="0.25">
      <c r="B15">
        <v>2018</v>
      </c>
      <c r="C15" s="4">
        <v>42327</v>
      </c>
      <c r="D15" s="4"/>
    </row>
    <row r="16" spans="1:4" x14ac:dyDescent="0.25">
      <c r="B16">
        <v>2019</v>
      </c>
      <c r="C16" s="4">
        <v>43218</v>
      </c>
      <c r="D16" s="4"/>
    </row>
    <row r="17" spans="1:4" x14ac:dyDescent="0.25">
      <c r="B17">
        <v>2020</v>
      </c>
      <c r="C17" s="4">
        <v>44081</v>
      </c>
      <c r="D17" s="4"/>
    </row>
    <row r="18" spans="1:4" x14ac:dyDescent="0.25">
      <c r="B18">
        <v>2021</v>
      </c>
      <c r="C18" s="4">
        <v>45044</v>
      </c>
      <c r="D18" s="4"/>
    </row>
    <row r="19" spans="1:4" x14ac:dyDescent="0.25">
      <c r="B19">
        <v>2022</v>
      </c>
      <c r="C19" s="4">
        <v>45928</v>
      </c>
      <c r="D19" s="4"/>
    </row>
    <row r="20" spans="1:4" x14ac:dyDescent="0.25">
      <c r="B20">
        <v>2023</v>
      </c>
      <c r="C20" s="4">
        <v>46793</v>
      </c>
      <c r="D20" s="4"/>
    </row>
    <row r="21" spans="1:4" x14ac:dyDescent="0.25">
      <c r="B21">
        <v>2024</v>
      </c>
      <c r="C21" s="4">
        <v>47514</v>
      </c>
      <c r="D21" s="4"/>
    </row>
    <row r="22" spans="1:4" x14ac:dyDescent="0.25">
      <c r="B22">
        <v>2025</v>
      </c>
      <c r="C22" s="4">
        <v>48606</v>
      </c>
      <c r="D22" s="4"/>
    </row>
    <row r="24" spans="1:4" x14ac:dyDescent="0.25">
      <c r="A24" t="s">
        <v>440</v>
      </c>
      <c r="B24" t="s">
        <v>441</v>
      </c>
      <c r="C24" s="3">
        <f>(C12/C4)^(1/8)-1</f>
        <v>-6.9531779413264383E-3</v>
      </c>
      <c r="D24" s="3"/>
    </row>
    <row r="25" spans="1:4" x14ac:dyDescent="0.25">
      <c r="B25" t="s">
        <v>442</v>
      </c>
      <c r="C25" s="3">
        <f>(C22/C14)^(1/8)-1</f>
        <v>2.0859978150010727E-2</v>
      </c>
      <c r="D25" s="3"/>
    </row>
    <row r="29" spans="1:4" x14ac:dyDescent="0.25">
      <c r="A29" t="s">
        <v>443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"/>
  <sheetViews>
    <sheetView zoomScale="59" zoomScaleNormal="59" workbookViewId="0">
      <selection activeCell="C31" sqref="C31"/>
    </sheetView>
  </sheetViews>
  <sheetFormatPr defaultColWidth="14.42578125" defaultRowHeight="15" x14ac:dyDescent="0.25"/>
  <sheetData>
    <row r="1" spans="1:52" ht="26.25" x14ac:dyDescent="0.4">
      <c r="A1" s="1" t="s">
        <v>432</v>
      </c>
    </row>
    <row r="2" spans="1:52" x14ac:dyDescent="0.25">
      <c r="B2" t="s">
        <v>497</v>
      </c>
      <c r="H2" t="s">
        <v>498</v>
      </c>
      <c r="N2" t="s">
        <v>499</v>
      </c>
      <c r="S2" t="s">
        <v>4</v>
      </c>
    </row>
    <row r="3" spans="1:52" x14ac:dyDescent="0.25">
      <c r="B3" s="78">
        <v>1</v>
      </c>
      <c r="C3" s="78">
        <v>2</v>
      </c>
      <c r="D3" s="78">
        <v>3</v>
      </c>
      <c r="E3" s="78">
        <v>4</v>
      </c>
      <c r="F3" s="78"/>
      <c r="H3" s="78" t="s">
        <v>167</v>
      </c>
      <c r="I3" s="78" t="s">
        <v>168</v>
      </c>
      <c r="J3" s="78" t="s">
        <v>169</v>
      </c>
      <c r="K3" s="78" t="s">
        <v>170</v>
      </c>
      <c r="L3" s="78"/>
      <c r="N3" s="78" t="s">
        <v>167</v>
      </c>
      <c r="O3" s="78" t="s">
        <v>168</v>
      </c>
      <c r="P3" s="78" t="s">
        <v>169</v>
      </c>
      <c r="Q3" s="78" t="s">
        <v>170</v>
      </c>
      <c r="S3" s="78" t="s">
        <v>167</v>
      </c>
      <c r="T3" s="78" t="s">
        <v>168</v>
      </c>
      <c r="U3" s="78" t="s">
        <v>169</v>
      </c>
      <c r="V3" s="78" t="s">
        <v>170</v>
      </c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</row>
    <row r="4" spans="1:52" x14ac:dyDescent="0.25">
      <c r="A4" s="79" t="s">
        <v>456</v>
      </c>
      <c r="B4" s="3"/>
      <c r="C4" s="3">
        <v>1.0164665991306387E-2</v>
      </c>
      <c r="D4" s="3">
        <v>-2.4673893642983558E-3</v>
      </c>
      <c r="E4" s="3">
        <v>1.5134853195151843E-2</v>
      </c>
      <c r="F4" s="3"/>
      <c r="G4" s="79" t="s">
        <v>456</v>
      </c>
      <c r="H4" s="3"/>
      <c r="I4" s="3">
        <v>1.3202208543034777E-2</v>
      </c>
      <c r="J4" s="3">
        <v>4.7432196525429848E-3</v>
      </c>
      <c r="K4" s="3">
        <v>1.0731794202001543E-2</v>
      </c>
      <c r="L4" s="3"/>
      <c r="M4" s="79" t="s">
        <v>456</v>
      </c>
      <c r="N4" s="3"/>
      <c r="O4" s="3">
        <v>4.3830860670026617E-3</v>
      </c>
      <c r="P4" s="3">
        <v>-6.8012345203939728E-2</v>
      </c>
      <c r="Q4" s="3">
        <v>3.8385781996595147E-2</v>
      </c>
      <c r="R4" s="79" t="s">
        <v>456</v>
      </c>
      <c r="S4" s="3"/>
      <c r="T4" s="3">
        <v>-2.1303339665486365E-2</v>
      </c>
      <c r="U4" s="3">
        <v>-1.2888945024048137E-2</v>
      </c>
      <c r="V4" s="3">
        <v>-3.7941088312078985E-3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79" t="s">
        <v>457</v>
      </c>
      <c r="B5" s="3">
        <v>-1.0373099484016435E-2</v>
      </c>
      <c r="C5" s="3">
        <v>-1.7689535521457578E-2</v>
      </c>
      <c r="D5" s="3">
        <v>-3.6718278365264201E-2</v>
      </c>
      <c r="E5" s="3">
        <v>1.0357294744247847E-2</v>
      </c>
      <c r="F5" s="3"/>
      <c r="G5" s="79" t="s">
        <v>457</v>
      </c>
      <c r="H5" s="3">
        <v>-5.8985667174165091E-3</v>
      </c>
      <c r="I5" s="3">
        <v>-8.3361979369034334E-3</v>
      </c>
      <c r="J5" s="3">
        <v>-2.8781885038787203E-2</v>
      </c>
      <c r="K5" s="3">
        <v>5.9424844196900306E-3</v>
      </c>
      <c r="L5" s="3"/>
      <c r="M5" s="79" t="s">
        <v>457</v>
      </c>
      <c r="N5" s="3">
        <v>-3.4351047983089966E-2</v>
      </c>
      <c r="O5" s="3">
        <v>-1.8131369763827343E-2</v>
      </c>
      <c r="P5" s="3">
        <v>-6.0014912507261209E-2</v>
      </c>
      <c r="Q5" s="3">
        <v>6.7146711656135061E-2</v>
      </c>
      <c r="R5" s="79" t="s">
        <v>457</v>
      </c>
      <c r="S5" s="3">
        <v>-3.5418419057960393E-2</v>
      </c>
      <c r="T5" s="3">
        <v>-3.3094464640871402E-2</v>
      </c>
      <c r="U5" s="3">
        <v>-9.4366814568272228E-2</v>
      </c>
      <c r="V5" s="3">
        <v>-5.0157552903816183E-2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79" t="s">
        <v>458</v>
      </c>
      <c r="B6" s="3">
        <v>-1.2580229180083391E-2</v>
      </c>
      <c r="C6" s="3">
        <v>8.3088138894238384E-4</v>
      </c>
      <c r="D6" s="3">
        <v>-1.1654454150442528E-2</v>
      </c>
      <c r="E6" s="3">
        <v>1.8344925120242106E-2</v>
      </c>
      <c r="F6" s="3"/>
      <c r="G6" s="79" t="s">
        <v>458</v>
      </c>
      <c r="H6" s="3">
        <v>-1.5149884734706687E-2</v>
      </c>
      <c r="I6" s="3">
        <v>-8.759419678015079E-3</v>
      </c>
      <c r="J6" s="3">
        <v>-1.3437071747801954E-2</v>
      </c>
      <c r="K6" s="3">
        <v>2.5175183607346163E-2</v>
      </c>
      <c r="L6" s="3"/>
      <c r="M6" s="79" t="s">
        <v>458</v>
      </c>
      <c r="N6" s="3">
        <v>-4.5067065066850986E-2</v>
      </c>
      <c r="O6" s="3">
        <v>6.7098864451365481E-2</v>
      </c>
      <c r="P6" s="3">
        <v>-6.6503390137373497E-3</v>
      </c>
      <c r="Q6" s="3">
        <v>1.7698750399787633E-2</v>
      </c>
      <c r="R6" s="79" t="s">
        <v>458</v>
      </c>
      <c r="S6" s="3">
        <v>5.5672951080152577E-2</v>
      </c>
      <c r="T6" s="3">
        <v>-4.1550054497427991E-2</v>
      </c>
      <c r="U6" s="3">
        <v>2.9978530566994399E-2</v>
      </c>
      <c r="V6" s="3">
        <v>-3.7662752954035428E-2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79" t="s">
        <v>459</v>
      </c>
      <c r="B7" s="3">
        <v>3.9155425986892034E-4</v>
      </c>
      <c r="C7" s="3">
        <v>1.3100968107395694E-3</v>
      </c>
      <c r="D7" s="3">
        <v>1.4120067014998794E-2</v>
      </c>
      <c r="E7" s="3">
        <v>1.5442917479452367E-2</v>
      </c>
      <c r="F7" s="3"/>
      <c r="G7" s="79" t="s">
        <v>459</v>
      </c>
      <c r="H7" s="3">
        <v>6.7474825632007907E-3</v>
      </c>
      <c r="I7" s="3">
        <v>-1.2674548035758182E-3</v>
      </c>
      <c r="J7" s="3">
        <v>2.3300451135973343E-2</v>
      </c>
      <c r="K7" s="3">
        <v>2.094948488889159E-2</v>
      </c>
      <c r="L7" s="3"/>
      <c r="M7" s="79" t="s">
        <v>459</v>
      </c>
      <c r="N7" s="3">
        <v>-1.7270149093578047E-2</v>
      </c>
      <c r="O7" s="3">
        <v>1.306134747120713E-2</v>
      </c>
      <c r="P7" s="3">
        <v>-1.8767370052163335E-2</v>
      </c>
      <c r="Q7" s="3">
        <v>-1.4009506580884734E-2</v>
      </c>
      <c r="R7" s="79" t="s">
        <v>459</v>
      </c>
      <c r="S7" s="3">
        <v>-3.3356376229543461E-2</v>
      </c>
      <c r="T7" s="3">
        <v>-2.7039373225645758E-3</v>
      </c>
      <c r="U7" s="3">
        <v>4.3875856384390621E-2</v>
      </c>
      <c r="V7" s="3">
        <v>2.6749159889788876E-2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x14ac:dyDescent="0.25">
      <c r="A8" s="79" t="s">
        <v>460</v>
      </c>
      <c r="B8" s="3">
        <v>-3.650733815422913E-3</v>
      </c>
      <c r="C8" s="3">
        <v>3.2161622901334397E-3</v>
      </c>
      <c r="D8" s="3">
        <v>1.6161842713099173E-2</v>
      </c>
      <c r="E8" s="3">
        <v>-2.5934321172572661E-3</v>
      </c>
      <c r="F8" s="3"/>
      <c r="G8" s="79" t="s">
        <v>460</v>
      </c>
      <c r="H8" s="3">
        <v>-8.7608023842487004E-3</v>
      </c>
      <c r="I8" s="3">
        <v>6.9904126898094887E-3</v>
      </c>
      <c r="J8" s="3">
        <v>1.1676141467465984E-2</v>
      </c>
      <c r="K8" s="3">
        <v>-4.3326924867279626E-3</v>
      </c>
      <c r="L8" s="3"/>
      <c r="M8" s="79" t="s">
        <v>460</v>
      </c>
      <c r="N8" s="3">
        <v>-8.8211484025269016E-3</v>
      </c>
      <c r="O8" s="3">
        <v>-1.5927931750024937E-3</v>
      </c>
      <c r="P8" s="3">
        <v>5.3496714187851513E-2</v>
      </c>
      <c r="Q8" s="3">
        <v>1.0320544363986661E-2</v>
      </c>
      <c r="R8" s="79" t="s">
        <v>460</v>
      </c>
      <c r="S8" s="3">
        <v>3.4703962650741715E-2</v>
      </c>
      <c r="T8" s="3">
        <v>-2.7973593678887965E-2</v>
      </c>
      <c r="U8" s="3">
        <v>3.6275073404682612E-2</v>
      </c>
      <c r="V8" s="3">
        <v>2.7242067221328048E-2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x14ac:dyDescent="0.25">
      <c r="A9" s="79" t="s">
        <v>461</v>
      </c>
      <c r="B9" s="3">
        <v>2.3770905552378263E-3</v>
      </c>
      <c r="C9" s="3">
        <v>9.1468545827579906E-3</v>
      </c>
      <c r="D9" s="3">
        <v>2.3435587858662066E-2</v>
      </c>
      <c r="E9" s="3">
        <v>9.371713599617415E-3</v>
      </c>
      <c r="F9" s="3"/>
      <c r="G9" s="79" t="s">
        <v>461</v>
      </c>
      <c r="H9" s="3">
        <v>-2.374078301242033E-3</v>
      </c>
      <c r="I9" s="3">
        <v>1.2934045696965102E-2</v>
      </c>
      <c r="J9" s="3">
        <v>3.2303651682990209E-2</v>
      </c>
      <c r="K9" s="3">
        <v>5.9686185520031465E-3</v>
      </c>
      <c r="L9" s="3"/>
      <c r="M9" s="79" t="s">
        <v>461</v>
      </c>
      <c r="N9" s="3">
        <v>-7.2171035792237825E-3</v>
      </c>
      <c r="O9" s="3">
        <v>1.1101213684763911E-2</v>
      </c>
      <c r="P9" s="3">
        <v>-1.5757367461946781E-2</v>
      </c>
      <c r="Q9" s="3">
        <v>5.3089333299499497E-2</v>
      </c>
      <c r="R9" s="79" t="s">
        <v>461</v>
      </c>
      <c r="S9" s="3">
        <v>6.4094955267361309E-2</v>
      </c>
      <c r="T9" s="3">
        <v>-2.8365341016559631E-2</v>
      </c>
      <c r="U9" s="3">
        <v>-2.8008973205180254E-3</v>
      </c>
      <c r="V9" s="3">
        <v>-3.6034922912163148E-2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s="79" t="s">
        <v>462</v>
      </c>
      <c r="B10" s="3">
        <v>-8.0362019462201228E-3</v>
      </c>
      <c r="C10" s="3">
        <v>2.620546517819955E-3</v>
      </c>
      <c r="D10" s="3">
        <v>1.479076536406998E-3</v>
      </c>
      <c r="E10" s="3">
        <v>1.343177907080384E-2</v>
      </c>
      <c r="F10" s="3"/>
      <c r="G10" s="79" t="s">
        <v>462</v>
      </c>
      <c r="H10" s="3">
        <v>6.0956390305877406E-4</v>
      </c>
      <c r="I10" s="3">
        <v>-2.2664134829379901E-3</v>
      </c>
      <c r="J10" s="3">
        <v>8.1756233200052097E-3</v>
      </c>
      <c r="K10" s="3">
        <v>6.2613102472133253E-3</v>
      </c>
      <c r="L10" s="3"/>
      <c r="M10" s="79" t="s">
        <v>462</v>
      </c>
      <c r="N10" s="3">
        <v>-4.4981806138825742E-2</v>
      </c>
      <c r="O10" s="3">
        <v>1.847031671742716E-2</v>
      </c>
      <c r="P10" s="3">
        <v>1.1859857580969191E-2</v>
      </c>
      <c r="Q10" s="3">
        <v>1.6936464009223551E-2</v>
      </c>
      <c r="R10" s="79" t="s">
        <v>462</v>
      </c>
      <c r="S10" s="3">
        <v>-6.7321634881796211E-3</v>
      </c>
      <c r="T10" s="3">
        <v>-5.5002928849350097E-2</v>
      </c>
      <c r="U10" s="3">
        <v>2.3909928813309778E-2</v>
      </c>
      <c r="V10" s="3">
        <v>8.1912648239844454E-2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x14ac:dyDescent="0.25">
      <c r="A11" s="79" t="s">
        <v>463</v>
      </c>
      <c r="B11" s="3">
        <v>9.1261226111309934E-3</v>
      </c>
      <c r="C11" s="3">
        <v>1.2780754949585527E-2</v>
      </c>
      <c r="D11" s="3">
        <v>1.0949508388385487E-2</v>
      </c>
      <c r="E11" s="3">
        <v>1.1980273307126366E-2</v>
      </c>
      <c r="F11" s="3"/>
      <c r="G11" s="79" t="s">
        <v>463</v>
      </c>
      <c r="H11" s="3">
        <v>-1.0500983015330312E-2</v>
      </c>
      <c r="I11" s="3">
        <v>3.5933026476104857E-3</v>
      </c>
      <c r="J11" s="3">
        <v>8.7432231965125506E-3</v>
      </c>
      <c r="K11" s="3">
        <v>2.2893249019513284E-2</v>
      </c>
      <c r="L11" s="3"/>
      <c r="M11" s="79" t="s">
        <v>463</v>
      </c>
      <c r="N11" s="3">
        <v>1.444417818385535E-2</v>
      </c>
      <c r="O11" s="3">
        <v>7.1374689172211347E-2</v>
      </c>
      <c r="P11" s="3">
        <v>2.2664020362493487E-2</v>
      </c>
      <c r="Q11" s="3">
        <v>-1.3608343868011685E-2</v>
      </c>
      <c r="R11" s="79" t="s">
        <v>463</v>
      </c>
      <c r="S11" s="3">
        <v>0.20163335607150579</v>
      </c>
      <c r="T11" s="3">
        <v>-2.483741211310253E-2</v>
      </c>
      <c r="U11" s="3">
        <v>3.1928148478835405E-2</v>
      </c>
      <c r="V11" s="3">
        <v>-4.099805208997076E-2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x14ac:dyDescent="0.25">
      <c r="A12" s="79" t="s">
        <v>464</v>
      </c>
      <c r="B12" s="3">
        <v>-2.144796289974471E-2</v>
      </c>
      <c r="C12" s="3">
        <v>-8.2341307930667851E-3</v>
      </c>
      <c r="D12" s="3">
        <v>1.8510093288921503E-2</v>
      </c>
      <c r="E12" s="3">
        <v>1.4868578904159602E-2</v>
      </c>
      <c r="F12" s="3"/>
      <c r="G12" s="79" t="s">
        <v>464</v>
      </c>
      <c r="H12" s="3">
        <v>-1.761531686406137E-2</v>
      </c>
      <c r="I12" s="3">
        <v>-6.0059557791963814E-3</v>
      </c>
      <c r="J12" s="3">
        <v>1.022223345106843E-2</v>
      </c>
      <c r="K12" s="3">
        <v>1.1502256462925464E-2</v>
      </c>
      <c r="L12" s="3"/>
      <c r="M12" s="79" t="s">
        <v>464</v>
      </c>
      <c r="N12" s="3">
        <v>-4.432930243282307E-2</v>
      </c>
      <c r="O12" s="3">
        <v>-2.2763932825743849E-2</v>
      </c>
      <c r="P12" s="3">
        <v>5.381308267375351E-2</v>
      </c>
      <c r="Q12" s="3">
        <v>2.0248905024275787E-2</v>
      </c>
      <c r="R12" s="79" t="s">
        <v>464</v>
      </c>
      <c r="S12" s="3">
        <v>1.0396015075286424E-2</v>
      </c>
      <c r="T12" s="3">
        <v>-5.035778266094737E-2</v>
      </c>
      <c r="U12" s="3">
        <v>6.7694902372369414E-2</v>
      </c>
      <c r="V12" s="3">
        <v>4.3140136596258483E-2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x14ac:dyDescent="0.25">
      <c r="A13" s="79" t="s">
        <v>500</v>
      </c>
      <c r="B13" s="3">
        <v>8.939061093948597E-3</v>
      </c>
      <c r="C13" s="3"/>
      <c r="D13" s="3"/>
      <c r="E13" s="3"/>
      <c r="F13" s="3"/>
      <c r="G13" s="79" t="s">
        <v>500</v>
      </c>
      <c r="H13" s="3">
        <v>1.6247869454086628E-2</v>
      </c>
      <c r="I13" s="3"/>
      <c r="J13" s="3"/>
      <c r="K13" s="3"/>
      <c r="L13" s="3"/>
      <c r="M13" s="79" t="s">
        <v>500</v>
      </c>
      <c r="N13" s="3">
        <v>-5.2340760680392728E-3</v>
      </c>
      <c r="O13" s="3"/>
      <c r="P13" s="3"/>
      <c r="Q13" s="3"/>
      <c r="R13" s="79" t="s">
        <v>500</v>
      </c>
      <c r="S13" s="3">
        <v>-4.8225231616563891E-2</v>
      </c>
      <c r="T13" s="3"/>
      <c r="U13" s="3"/>
      <c r="V13" s="3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x14ac:dyDescent="0.25">
      <c r="A14" s="79"/>
      <c r="B14" s="37"/>
      <c r="C14" s="37"/>
      <c r="D14" s="37"/>
      <c r="E14" s="37"/>
      <c r="F14" s="37"/>
      <c r="G14" s="79"/>
      <c r="H14" s="37"/>
      <c r="I14" s="37"/>
      <c r="J14" s="37"/>
      <c r="K14" s="37"/>
      <c r="L14" s="37"/>
      <c r="M14" s="79"/>
      <c r="N14" s="37"/>
      <c r="O14" s="37"/>
      <c r="P14" s="37"/>
      <c r="Q14" s="37"/>
      <c r="R14" s="79"/>
      <c r="S14" s="37"/>
      <c r="T14" s="37"/>
      <c r="U14" s="37"/>
      <c r="V14" s="37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x14ac:dyDescent="0.25">
      <c r="A15" s="79" t="s">
        <v>501</v>
      </c>
      <c r="N15" s="80">
        <v>-2.189177093285331E-2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59" zoomScaleNormal="59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ColWidth="15.85546875" defaultRowHeight="15" x14ac:dyDescent="0.25"/>
  <cols>
    <col min="1" max="16384" width="15.85546875" style="4"/>
  </cols>
  <sheetData>
    <row r="1" spans="1:9" ht="26.25" x14ac:dyDescent="0.4">
      <c r="A1" s="1" t="s">
        <v>433</v>
      </c>
    </row>
    <row r="3" spans="1:9" x14ac:dyDescent="0.25">
      <c r="B3" s="4">
        <v>1</v>
      </c>
      <c r="D3" s="4">
        <v>2</v>
      </c>
      <c r="F3" s="4">
        <v>3</v>
      </c>
      <c r="H3" s="4">
        <v>4</v>
      </c>
    </row>
    <row r="4" spans="1:9" x14ac:dyDescent="0.25">
      <c r="B4" s="4" t="s">
        <v>502</v>
      </c>
      <c r="C4" s="4" t="s">
        <v>31</v>
      </c>
      <c r="D4" s="4" t="s">
        <v>502</v>
      </c>
      <c r="E4" s="4" t="s">
        <v>31</v>
      </c>
      <c r="F4" s="4" t="s">
        <v>502</v>
      </c>
      <c r="G4" s="4" t="s">
        <v>31</v>
      </c>
      <c r="H4" s="4" t="s">
        <v>502</v>
      </c>
      <c r="I4" s="4" t="s">
        <v>31</v>
      </c>
    </row>
    <row r="5" spans="1:9" x14ac:dyDescent="0.25">
      <c r="A5" s="35" t="s">
        <v>457</v>
      </c>
      <c r="B5" s="3">
        <f t="shared" ref="B5:C13" si="0">B17/H16-1</f>
        <v>-5.8985667174165091E-3</v>
      </c>
      <c r="C5" s="3">
        <f t="shared" si="0"/>
        <v>-5.6407318995019273E-2</v>
      </c>
      <c r="D5" s="3">
        <f>D17/B17-1</f>
        <v>-8.3361979369034334E-3</v>
      </c>
      <c r="E5" s="3">
        <f t="shared" ref="E5:I12" si="1">E17/C17-1</f>
        <v>1.9756445534578004E-2</v>
      </c>
      <c r="F5" s="3">
        <f t="shared" si="1"/>
        <v>-2.8781885038787203E-2</v>
      </c>
      <c r="G5" s="3">
        <f t="shared" si="1"/>
        <v>1.508739539219528E-2</v>
      </c>
      <c r="H5" s="3">
        <f t="shared" si="1"/>
        <v>5.9424844196900306E-3</v>
      </c>
      <c r="I5" s="3">
        <f t="shared" si="1"/>
        <v>1.8280512544968319E-2</v>
      </c>
    </row>
    <row r="6" spans="1:9" x14ac:dyDescent="0.25">
      <c r="A6" s="35" t="s">
        <v>458</v>
      </c>
      <c r="B6" s="3">
        <f t="shared" si="0"/>
        <v>-1.5149884734706687E-2</v>
      </c>
      <c r="C6" s="3">
        <f t="shared" si="0"/>
        <v>-2.931688457856152E-2</v>
      </c>
      <c r="D6" s="3">
        <f t="shared" ref="D6:D12" si="2">D18/B18-1</f>
        <v>-8.759419678015079E-3</v>
      </c>
      <c r="E6" s="3">
        <f t="shared" si="1"/>
        <v>2.7225307489368911E-2</v>
      </c>
      <c r="F6" s="3">
        <f t="shared" si="1"/>
        <v>-1.3437071747801954E-2</v>
      </c>
      <c r="G6" s="3">
        <f t="shared" si="1"/>
        <v>1.7747827514629888E-2</v>
      </c>
      <c r="H6" s="3">
        <f t="shared" si="1"/>
        <v>2.5175183607346163E-2</v>
      </c>
      <c r="I6" s="3">
        <f t="shared" si="1"/>
        <v>1.9015519786828028E-2</v>
      </c>
    </row>
    <row r="7" spans="1:9" x14ac:dyDescent="0.25">
      <c r="A7" s="35" t="s">
        <v>459</v>
      </c>
      <c r="B7" s="3">
        <f t="shared" si="0"/>
        <v>6.7474825632007907E-3</v>
      </c>
      <c r="C7" s="3">
        <f t="shared" si="0"/>
        <v>-2.8564886208314877E-2</v>
      </c>
      <c r="D7" s="3">
        <f t="shared" si="2"/>
        <v>-1.2674548035758182E-3</v>
      </c>
      <c r="E7" s="3">
        <f t="shared" si="1"/>
        <v>2.642637224488853E-2</v>
      </c>
      <c r="F7" s="3">
        <f t="shared" si="1"/>
        <v>2.3300451135973343E-2</v>
      </c>
      <c r="G7" s="3">
        <f t="shared" si="1"/>
        <v>1.4150234608678369E-2</v>
      </c>
      <c r="H7" s="3">
        <f t="shared" si="1"/>
        <v>2.094948488889159E-2</v>
      </c>
      <c r="I7" s="3">
        <f t="shared" si="1"/>
        <v>2.0597921197855307E-2</v>
      </c>
    </row>
    <row r="8" spans="1:9" x14ac:dyDescent="0.25">
      <c r="A8" s="35" t="s">
        <v>460</v>
      </c>
      <c r="B8" s="3">
        <f t="shared" si="0"/>
        <v>-8.7608023842487004E-3</v>
      </c>
      <c r="C8" s="3">
        <f t="shared" si="0"/>
        <v>-3.833469378810872E-2</v>
      </c>
      <c r="D8" s="3">
        <f t="shared" si="2"/>
        <v>6.9904126898094887E-3</v>
      </c>
      <c r="E8" s="3">
        <f t="shared" si="1"/>
        <v>3.2234910091460955E-2</v>
      </c>
      <c r="F8" s="3">
        <f t="shared" si="1"/>
        <v>1.1676141467465984E-2</v>
      </c>
      <c r="G8" s="3">
        <f t="shared" si="1"/>
        <v>7.4945639576595724E-3</v>
      </c>
      <c r="H8" s="3">
        <f t="shared" si="1"/>
        <v>-4.3326924867279626E-3</v>
      </c>
      <c r="I8" s="3">
        <f t="shared" si="1"/>
        <v>1.8731238633624692E-2</v>
      </c>
    </row>
    <row r="9" spans="1:9" x14ac:dyDescent="0.25">
      <c r="A9" s="35" t="s">
        <v>461</v>
      </c>
      <c r="B9" s="3">
        <f t="shared" si="0"/>
        <v>-2.374078301242033E-3</v>
      </c>
      <c r="C9" s="3">
        <f t="shared" si="0"/>
        <v>-3.5472414377162531E-2</v>
      </c>
      <c r="D9" s="3">
        <f t="shared" si="2"/>
        <v>1.2934045696965102E-2</v>
      </c>
      <c r="E9" s="3">
        <f t="shared" si="1"/>
        <v>3.5820903842991303E-2</v>
      </c>
      <c r="F9" s="3">
        <f t="shared" si="1"/>
        <v>3.2303651682990209E-2</v>
      </c>
      <c r="G9" s="3">
        <f t="shared" si="1"/>
        <v>3.3153215216035203E-3</v>
      </c>
      <c r="H9" s="3">
        <f t="shared" si="1"/>
        <v>5.9686185520031465E-3</v>
      </c>
      <c r="I9" s="3">
        <f t="shared" si="1"/>
        <v>2.8433108035618604E-2</v>
      </c>
    </row>
    <row r="10" spans="1:9" x14ac:dyDescent="0.25">
      <c r="A10" s="35" t="s">
        <v>462</v>
      </c>
      <c r="B10" s="3">
        <f t="shared" si="0"/>
        <v>6.0956390305877406E-4</v>
      </c>
      <c r="C10" s="3">
        <f t="shared" si="0"/>
        <v>-4.6583437869189837E-2</v>
      </c>
      <c r="D10" s="3">
        <f t="shared" si="2"/>
        <v>-2.2664134829379901E-3</v>
      </c>
      <c r="E10" s="3">
        <f t="shared" si="1"/>
        <v>3.230355135278562E-2</v>
      </c>
      <c r="F10" s="3">
        <f t="shared" si="1"/>
        <v>8.1756233200052097E-3</v>
      </c>
      <c r="G10" s="3">
        <f t="shared" si="1"/>
        <v>5.2412831869546039E-3</v>
      </c>
      <c r="H10" s="3">
        <f t="shared" si="1"/>
        <v>6.2613102472133253E-3</v>
      </c>
      <c r="I10" s="3">
        <f t="shared" si="1"/>
        <v>2.6919878270748709E-2</v>
      </c>
    </row>
    <row r="11" spans="1:9" x14ac:dyDescent="0.25">
      <c r="A11" s="35" t="s">
        <v>463</v>
      </c>
      <c r="B11" s="3">
        <f t="shared" si="0"/>
        <v>-1.0500983015330312E-2</v>
      </c>
      <c r="C11" s="3">
        <f t="shared" si="0"/>
        <v>-3.7647049763976037E-2</v>
      </c>
      <c r="D11" s="3">
        <f t="shared" si="2"/>
        <v>3.5933026476104857E-3</v>
      </c>
      <c r="E11" s="3">
        <f t="shared" si="1"/>
        <v>1.9288500650151752E-2</v>
      </c>
      <c r="F11" s="3">
        <f t="shared" si="1"/>
        <v>8.7432231965125506E-3</v>
      </c>
      <c r="G11" s="3">
        <f t="shared" si="1"/>
        <v>1.509902026461285E-3</v>
      </c>
      <c r="H11" s="3">
        <f t="shared" si="1"/>
        <v>2.2893249019513284E-2</v>
      </c>
      <c r="I11" s="3">
        <f t="shared" si="1"/>
        <v>2.3651694053893113E-2</v>
      </c>
    </row>
    <row r="12" spans="1:9" x14ac:dyDescent="0.25">
      <c r="A12" s="35" t="s">
        <v>464</v>
      </c>
      <c r="B12" s="3">
        <f t="shared" si="0"/>
        <v>-1.761531686406137E-2</v>
      </c>
      <c r="C12" s="3">
        <f t="shared" si="0"/>
        <v>-4.8830572806191297E-2</v>
      </c>
      <c r="D12" s="3">
        <f t="shared" si="2"/>
        <v>-6.0059557791963814E-3</v>
      </c>
      <c r="E12" s="3">
        <f t="shared" si="1"/>
        <v>2.8969251266619755E-2</v>
      </c>
      <c r="F12" s="3">
        <f t="shared" si="1"/>
        <v>1.022223345106843E-2</v>
      </c>
      <c r="G12" s="3">
        <f t="shared" si="1"/>
        <v>4.8336030198226076E-3</v>
      </c>
      <c r="H12" s="3">
        <f t="shared" si="1"/>
        <v>1.1502256462925464E-2</v>
      </c>
      <c r="I12" s="3">
        <f t="shared" si="1"/>
        <v>2.3794520997858948E-2</v>
      </c>
    </row>
    <row r="13" spans="1:9" x14ac:dyDescent="0.25">
      <c r="A13" s="35" t="s">
        <v>500</v>
      </c>
      <c r="B13" s="3">
        <f t="shared" si="0"/>
        <v>1.6247869454086628E-2</v>
      </c>
      <c r="C13" s="3">
        <f t="shared" si="0"/>
        <v>-4.6201935315324238E-2</v>
      </c>
      <c r="D13" s="3"/>
      <c r="E13" s="3"/>
      <c r="F13" s="3"/>
      <c r="G13" s="3"/>
      <c r="H13" s="3"/>
      <c r="I13" s="3"/>
    </row>
    <row r="14" spans="1:9" x14ac:dyDescent="0.25">
      <c r="A14" s="35"/>
      <c r="B14" s="37">
        <v>0.01</v>
      </c>
      <c r="C14" s="37">
        <v>0.01</v>
      </c>
      <c r="D14" s="37">
        <v>0.01</v>
      </c>
      <c r="E14" s="37">
        <v>0.01</v>
      </c>
      <c r="F14" s="37">
        <v>0.01</v>
      </c>
      <c r="G14" s="37">
        <v>0.01</v>
      </c>
      <c r="H14" s="37">
        <v>0.01</v>
      </c>
      <c r="I14" s="37">
        <v>0.01</v>
      </c>
    </row>
    <row r="16" spans="1:9" x14ac:dyDescent="0.25">
      <c r="A16" s="35" t="s">
        <v>456</v>
      </c>
      <c r="B16" s="4">
        <v>9933.8134228161398</v>
      </c>
      <c r="C16" s="4">
        <v>656296</v>
      </c>
      <c r="D16" s="4">
        <v>10064.961699251757</v>
      </c>
      <c r="E16" s="4">
        <v>679422</v>
      </c>
      <c r="F16" s="4">
        <v>10112.70202338574</v>
      </c>
      <c r="G16" s="4">
        <v>685028</v>
      </c>
      <c r="H16" s="4">
        <v>10221.22946032688</v>
      </c>
      <c r="I16" s="4">
        <v>687854</v>
      </c>
    </row>
    <row r="17" spans="1:9" x14ac:dyDescent="0.25">
      <c r="A17" s="35" t="s">
        <v>457</v>
      </c>
      <c r="B17" s="4">
        <v>10160.938856421119</v>
      </c>
      <c r="C17" s="4">
        <v>649054</v>
      </c>
      <c r="D17" s="4">
        <v>10076.235258889219</v>
      </c>
      <c r="E17" s="4">
        <v>661877</v>
      </c>
      <c r="F17" s="4">
        <v>9786.2222140440954</v>
      </c>
      <c r="G17" s="4">
        <v>671863</v>
      </c>
      <c r="H17" s="4">
        <v>9844.3766870786767</v>
      </c>
      <c r="I17" s="4">
        <v>684145</v>
      </c>
    </row>
    <row r="18" spans="1:9" x14ac:dyDescent="0.25">
      <c r="A18" s="35" t="s">
        <v>458</v>
      </c>
      <c r="B18" s="4">
        <v>9695.2355149844007</v>
      </c>
      <c r="C18" s="4">
        <v>664088</v>
      </c>
      <c r="D18" s="4">
        <v>9610.3108782314557</v>
      </c>
      <c r="E18" s="4">
        <v>682168</v>
      </c>
      <c r="F18" s="4">
        <v>9481.1764414419777</v>
      </c>
      <c r="G18" s="4">
        <v>694275</v>
      </c>
      <c r="H18" s="4">
        <v>9719.8667991689235</v>
      </c>
      <c r="I18" s="4">
        <v>707477</v>
      </c>
    </row>
    <row r="19" spans="1:9" x14ac:dyDescent="0.25">
      <c r="A19" s="35" t="s">
        <v>459</v>
      </c>
      <c r="B19" s="4">
        <v>9785.4514309129499</v>
      </c>
      <c r="C19" s="4">
        <v>687268</v>
      </c>
      <c r="D19" s="4">
        <v>9773.0488134916814</v>
      </c>
      <c r="E19" s="4">
        <v>705430</v>
      </c>
      <c r="F19" s="4">
        <v>10000.765259819926</v>
      </c>
      <c r="G19" s="4">
        <v>715412</v>
      </c>
      <c r="H19" s="4">
        <v>10210.276140507875</v>
      </c>
      <c r="I19" s="4">
        <v>730148</v>
      </c>
    </row>
    <row r="20" spans="1:9" x14ac:dyDescent="0.25">
      <c r="A20" s="35" t="s">
        <v>460</v>
      </c>
      <c r="B20" s="4">
        <v>10120.825928952276</v>
      </c>
      <c r="C20" s="4">
        <v>702158</v>
      </c>
      <c r="D20" s="4">
        <v>10191.574678957377</v>
      </c>
      <c r="E20" s="4">
        <v>724792</v>
      </c>
      <c r="F20" s="4">
        <v>10310.572946685128</v>
      </c>
      <c r="G20" s="4">
        <v>730224</v>
      </c>
      <c r="H20" s="4">
        <v>10265.900404745165</v>
      </c>
      <c r="I20" s="4">
        <v>743902</v>
      </c>
    </row>
    <row r="21" spans="1:9" x14ac:dyDescent="0.25">
      <c r="A21" s="35" t="s">
        <v>461</v>
      </c>
      <c r="B21" s="4">
        <v>10241.528353351549</v>
      </c>
      <c r="C21" s="4">
        <v>717514</v>
      </c>
      <c r="D21" s="4">
        <v>10373.992749080562</v>
      </c>
      <c r="E21" s="4">
        <v>743216</v>
      </c>
      <c r="F21" s="4">
        <v>10709.110597408728</v>
      </c>
      <c r="G21" s="4">
        <v>745680</v>
      </c>
      <c r="H21" s="4">
        <v>10773.029193595874</v>
      </c>
      <c r="I21" s="4">
        <v>766882</v>
      </c>
    </row>
    <row r="22" spans="1:9" x14ac:dyDescent="0.25">
      <c r="A22" s="35" t="s">
        <v>462</v>
      </c>
      <c r="B22" s="4">
        <v>10779.596043318888</v>
      </c>
      <c r="C22" s="4">
        <v>731158</v>
      </c>
      <c r="D22" s="4">
        <v>10755.165021505685</v>
      </c>
      <c r="E22" s="4">
        <v>754777</v>
      </c>
      <c r="F22" s="4">
        <v>10843.095199466012</v>
      </c>
      <c r="G22" s="4">
        <v>758733</v>
      </c>
      <c r="H22" s="4">
        <v>10910.987182549938</v>
      </c>
      <c r="I22" s="4">
        <v>779158</v>
      </c>
    </row>
    <row r="23" spans="1:9" x14ac:dyDescent="0.25">
      <c r="A23" s="35" t="s">
        <v>463</v>
      </c>
      <c r="B23" s="4">
        <v>10796.411091465494</v>
      </c>
      <c r="C23" s="4">
        <v>749825</v>
      </c>
      <c r="D23" s="4">
        <v>10835.205864025149</v>
      </c>
      <c r="E23" s="4">
        <v>764288</v>
      </c>
      <c r="F23" s="4">
        <v>10929.940487274484</v>
      </c>
      <c r="G23" s="4">
        <v>765442</v>
      </c>
      <c r="H23" s="4">
        <v>11180.162336618119</v>
      </c>
      <c r="I23" s="4">
        <v>783546</v>
      </c>
    </row>
    <row r="24" spans="1:9" x14ac:dyDescent="0.25">
      <c r="A24" s="35" t="s">
        <v>464</v>
      </c>
      <c r="B24" s="4">
        <v>10983.220234466946</v>
      </c>
      <c r="C24" s="4">
        <v>745285</v>
      </c>
      <c r="D24" s="4">
        <v>10917.255499425562</v>
      </c>
      <c r="E24" s="13">
        <v>766875.34843024262</v>
      </c>
      <c r="F24" s="4">
        <v>11028.854233785651</v>
      </c>
      <c r="G24" s="13">
        <v>770582.11943024257</v>
      </c>
      <c r="H24" s="4">
        <v>11155.710943674874</v>
      </c>
      <c r="I24" s="13">
        <v>788917.75185160013</v>
      </c>
    </row>
    <row r="25" spans="1:9" x14ac:dyDescent="0.25">
      <c r="A25" s="35" t="s">
        <v>500</v>
      </c>
      <c r="B25" s="4">
        <v>11336.967478755229</v>
      </c>
      <c r="C25" s="13">
        <v>752468.22491144144</v>
      </c>
    </row>
    <row r="26" spans="1:9" x14ac:dyDescent="0.25">
      <c r="A26" s="3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5" zoomScale="59" zoomScaleNormal="59" workbookViewId="0">
      <selection activeCell="B31" sqref="B31"/>
    </sheetView>
  </sheetViews>
  <sheetFormatPr defaultRowHeight="15" x14ac:dyDescent="0.25"/>
  <cols>
    <col min="1" max="11" width="20" customWidth="1"/>
    <col min="12" max="12" width="20" style="4" customWidth="1"/>
  </cols>
  <sheetData>
    <row r="1" spans="1:12" ht="26.25" x14ac:dyDescent="0.4">
      <c r="A1" s="1" t="s">
        <v>0</v>
      </c>
    </row>
    <row r="2" spans="1:12" x14ac:dyDescent="0.25">
      <c r="A2" t="s">
        <v>55</v>
      </c>
    </row>
    <row r="3" spans="1:12" x14ac:dyDescent="0.25">
      <c r="A3" t="s">
        <v>57</v>
      </c>
    </row>
    <row r="4" spans="1:12" x14ac:dyDescent="0.25">
      <c r="A4" t="s">
        <v>1</v>
      </c>
    </row>
    <row r="5" spans="1:12" x14ac:dyDescent="0.25">
      <c r="A5" t="s">
        <v>39</v>
      </c>
    </row>
    <row r="6" spans="1:12" x14ac:dyDescent="0.25">
      <c r="B6" s="2" t="s">
        <v>2</v>
      </c>
      <c r="C6" s="2" t="s">
        <v>3</v>
      </c>
      <c r="D6" t="s">
        <v>41</v>
      </c>
      <c r="F6">
        <v>2011</v>
      </c>
      <c r="G6">
        <v>2012</v>
      </c>
      <c r="H6">
        <v>2013</v>
      </c>
      <c r="I6">
        <v>2014</v>
      </c>
      <c r="J6">
        <v>2015</v>
      </c>
      <c r="K6">
        <v>2016</v>
      </c>
      <c r="L6" s="16">
        <v>2017</v>
      </c>
    </row>
    <row r="7" spans="1:12" x14ac:dyDescent="0.25">
      <c r="A7" t="s">
        <v>4</v>
      </c>
      <c r="B7" s="3">
        <f t="shared" ref="B7:B15" si="0">(I7/F7)^(1/3)-1</f>
        <v>2.7219679935550412E-2</v>
      </c>
      <c r="C7" s="3">
        <f t="shared" ref="C7:C15" si="1">J7/I7-1</f>
        <v>9.5709292922122602E-2</v>
      </c>
      <c r="D7" s="3">
        <f>L7/K7-1</f>
        <v>-4.2415374904490322E-2</v>
      </c>
      <c r="E7" s="3"/>
      <c r="F7" s="4">
        <v>65554.824999999997</v>
      </c>
      <c r="G7" s="4">
        <v>67597.123999999996</v>
      </c>
      <c r="H7" s="4">
        <v>69116.626000000004</v>
      </c>
      <c r="I7" s="4">
        <v>71055.001999999993</v>
      </c>
      <c r="J7" s="4">
        <v>77855.626000000004</v>
      </c>
      <c r="K7" s="4">
        <v>70569.752430242603</v>
      </c>
      <c r="L7" s="4">
        <v>67576.509923996797</v>
      </c>
    </row>
    <row r="8" spans="1:12" x14ac:dyDescent="0.25">
      <c r="A8" t="s">
        <v>5</v>
      </c>
      <c r="B8" s="3">
        <f t="shared" si="0"/>
        <v>-5.7361896495367048E-4</v>
      </c>
      <c r="C8" s="3">
        <f t="shared" si="1"/>
        <v>6.6256879849755368E-3</v>
      </c>
      <c r="D8" s="3">
        <f>L8/K8-1</f>
        <v>-4.4243809900952336E-3</v>
      </c>
      <c r="E8" s="3"/>
      <c r="F8" s="4">
        <v>230576.734</v>
      </c>
      <c r="G8" s="4">
        <v>223580.13399999999</v>
      </c>
      <c r="H8" s="4">
        <v>224156.41600000003</v>
      </c>
      <c r="I8" s="4">
        <v>230180.17200000002</v>
      </c>
      <c r="J8" s="4">
        <v>231705.274</v>
      </c>
      <c r="K8" s="4">
        <v>229890.87</v>
      </c>
      <c r="L8" s="4">
        <v>228873.74520497554</v>
      </c>
    </row>
    <row r="9" spans="1:12" x14ac:dyDescent="0.25">
      <c r="A9" t="s">
        <v>6</v>
      </c>
      <c r="B9" s="3">
        <f t="shared" si="0"/>
        <v>1.7498604459240896E-2</v>
      </c>
      <c r="C9" s="3">
        <f t="shared" si="1"/>
        <v>-1.7275475133934348E-3</v>
      </c>
      <c r="D9" s="3">
        <f t="shared" ref="D9:D23" si="2">L9/K9-1</f>
        <v>6.4124566145771222E-3</v>
      </c>
      <c r="E9" s="3"/>
      <c r="F9" s="4">
        <v>363502.09299999999</v>
      </c>
      <c r="G9" s="4">
        <v>370134.31900000008</v>
      </c>
      <c r="H9" s="4">
        <v>377447.93400000001</v>
      </c>
      <c r="I9" s="4">
        <v>382920.29300000001</v>
      </c>
      <c r="J9" s="4">
        <v>382258.77999999997</v>
      </c>
      <c r="K9" s="4">
        <v>380342.53200000001</v>
      </c>
      <c r="L9" s="4">
        <v>382781.46198512841</v>
      </c>
    </row>
    <row r="10" spans="1:12" x14ac:dyDescent="0.25">
      <c r="A10" t="s">
        <v>7</v>
      </c>
      <c r="B10" s="3">
        <f t="shared" si="0"/>
        <v>2.9615745871686805E-2</v>
      </c>
      <c r="C10" s="3">
        <f t="shared" si="1"/>
        <v>3.1250453289059621E-2</v>
      </c>
      <c r="D10" s="3">
        <f t="shared" si="2"/>
        <v>2.1938688275680018E-3</v>
      </c>
      <c r="E10" s="3"/>
      <c r="F10" s="4">
        <v>95120.523000000001</v>
      </c>
      <c r="G10" s="4">
        <v>96789.038</v>
      </c>
      <c r="H10" s="4">
        <v>99393.46100000001</v>
      </c>
      <c r="I10" s="4">
        <v>103824.478</v>
      </c>
      <c r="J10" s="4">
        <v>107069.04000000001</v>
      </c>
      <c r="K10" s="4">
        <v>108791.435</v>
      </c>
      <c r="L10" s="4">
        <v>109030.1091379529</v>
      </c>
    </row>
    <row r="11" spans="1:12" x14ac:dyDescent="0.25">
      <c r="A11" t="s">
        <v>33</v>
      </c>
      <c r="B11" s="3">
        <f t="shared" si="0"/>
        <v>2.2169126927525706E-2</v>
      </c>
      <c r="C11" s="3">
        <f t="shared" si="1"/>
        <v>2.2336759804618911E-2</v>
      </c>
      <c r="D11" s="3">
        <f t="shared" si="2"/>
        <v>2.6830261777162079E-3</v>
      </c>
      <c r="E11" s="3"/>
      <c r="F11" s="4">
        <f>F18+F20</f>
        <v>299629.48431294202</v>
      </c>
      <c r="G11" s="4">
        <f t="shared" ref="G11:L11" si="3">G18+G20</f>
        <v>308047.86646698945</v>
      </c>
      <c r="H11" s="4">
        <f t="shared" si="3"/>
        <v>312993.79358449019</v>
      </c>
      <c r="I11" s="4">
        <f t="shared" si="3"/>
        <v>320002.09799999988</v>
      </c>
      <c r="J11" s="4">
        <f t="shared" si="3"/>
        <v>327149.908</v>
      </c>
      <c r="K11" s="4">
        <f t="shared" si="3"/>
        <v>325921.39199999999</v>
      </c>
      <c r="L11" s="4">
        <f t="shared" si="3"/>
        <v>326795.84762661369</v>
      </c>
    </row>
    <row r="12" spans="1:12" x14ac:dyDescent="0.25">
      <c r="A12" t="s">
        <v>21</v>
      </c>
      <c r="B12" s="3">
        <f t="shared" si="0"/>
        <v>3.2007502218005301E-2</v>
      </c>
      <c r="C12" s="3">
        <f t="shared" si="1"/>
        <v>1.4517417938967547E-2</v>
      </c>
      <c r="D12" s="3">
        <f t="shared" si="2"/>
        <v>6.7750664697678875E-3</v>
      </c>
      <c r="E12" s="3"/>
      <c r="F12" s="4">
        <f>F19</f>
        <v>373959.62699999998</v>
      </c>
      <c r="G12" s="4">
        <f t="shared" ref="G12:L12" si="4">G19</f>
        <v>390126.07700000005</v>
      </c>
      <c r="H12" s="4">
        <f t="shared" si="4"/>
        <v>402868.37199999997</v>
      </c>
      <c r="I12" s="4">
        <f t="shared" si="4"/>
        <v>411029.77300000004</v>
      </c>
      <c r="J12" s="4">
        <f t="shared" si="4"/>
        <v>416996.864</v>
      </c>
      <c r="K12" s="4">
        <f t="shared" si="4"/>
        <v>422699.95499999996</v>
      </c>
      <c r="L12" s="4">
        <f t="shared" si="4"/>
        <v>425563.77529189282</v>
      </c>
    </row>
    <row r="13" spans="1:12" x14ac:dyDescent="0.25">
      <c r="A13" t="s">
        <v>22</v>
      </c>
      <c r="B13" s="3">
        <f t="shared" si="0"/>
        <v>3.2379347880542531E-2</v>
      </c>
      <c r="C13" s="3">
        <f t="shared" si="1"/>
        <v>2.25635904971766E-2</v>
      </c>
      <c r="D13" s="3">
        <f t="shared" si="2"/>
        <v>1.5974617313247785E-2</v>
      </c>
      <c r="E13" s="3"/>
      <c r="F13" s="4">
        <f>F21</f>
        <v>527126.4375</v>
      </c>
      <c r="G13" s="4">
        <f t="shared" ref="G13:L15" si="5">G21</f>
        <v>551905.34249999991</v>
      </c>
      <c r="H13" s="4">
        <f t="shared" si="5"/>
        <v>564504.33400000003</v>
      </c>
      <c r="I13" s="4">
        <f t="shared" si="5"/>
        <v>580006.31599999999</v>
      </c>
      <c r="J13" s="4">
        <f t="shared" si="5"/>
        <v>593093.34100000001</v>
      </c>
      <c r="K13" s="4">
        <f t="shared" si="5"/>
        <v>608833.777</v>
      </c>
      <c r="L13" s="4">
        <f t="shared" si="5"/>
        <v>618559.6635949543</v>
      </c>
    </row>
    <row r="14" spans="1:12" x14ac:dyDescent="0.25">
      <c r="A14" t="s">
        <v>32</v>
      </c>
      <c r="B14" s="3">
        <f t="shared" si="0"/>
        <v>3.4637063560927661E-2</v>
      </c>
      <c r="C14" s="3">
        <f t="shared" si="1"/>
        <v>2.5095667009724876E-2</v>
      </c>
      <c r="D14" s="3">
        <f t="shared" si="2"/>
        <v>1.2853586457647559E-2</v>
      </c>
      <c r="E14" s="3"/>
      <c r="F14" s="4">
        <f>F22</f>
        <v>409666.75366514648</v>
      </c>
      <c r="G14" s="4">
        <f t="shared" si="5"/>
        <v>427176.10822385777</v>
      </c>
      <c r="H14" s="4">
        <f t="shared" si="5"/>
        <v>440207.90704327764</v>
      </c>
      <c r="I14" s="4">
        <f t="shared" si="5"/>
        <v>453727.20129884535</v>
      </c>
      <c r="J14" s="4">
        <f t="shared" si="5"/>
        <v>465113.78805589559</v>
      </c>
      <c r="K14" s="4">
        <f t="shared" si="5"/>
        <v>468449.28700435109</v>
      </c>
      <c r="L14" s="4">
        <f t="shared" si="5"/>
        <v>474470.54041588487</v>
      </c>
    </row>
    <row r="15" spans="1:12" x14ac:dyDescent="0.25">
      <c r="A15" t="s">
        <v>15</v>
      </c>
      <c r="B15" s="3">
        <f t="shared" si="0"/>
        <v>2.2901713985810312E-2</v>
      </c>
      <c r="C15" s="3">
        <f t="shared" si="1"/>
        <v>1.6985066180771335E-2</v>
      </c>
      <c r="D15" s="3">
        <f t="shared" si="2"/>
        <v>1.1043004039254178E-2</v>
      </c>
      <c r="E15" s="3"/>
      <c r="F15" s="4">
        <f>F23</f>
        <v>149861.73300000001</v>
      </c>
      <c r="G15" s="4">
        <f t="shared" si="5"/>
        <v>152957.31599999999</v>
      </c>
      <c r="H15" s="4">
        <f t="shared" si="5"/>
        <v>156353.38400000002</v>
      </c>
      <c r="I15" s="4">
        <f t="shared" si="5"/>
        <v>160395.60699999999</v>
      </c>
      <c r="J15" s="4">
        <f t="shared" si="5"/>
        <v>163119.93699999998</v>
      </c>
      <c r="K15" s="4">
        <f t="shared" si="5"/>
        <v>164858.261</v>
      </c>
      <c r="L15" s="4">
        <f t="shared" si="5"/>
        <v>166678.7914421274</v>
      </c>
    </row>
    <row r="16" spans="1:12" x14ac:dyDescent="0.25">
      <c r="F16" s="4"/>
      <c r="G16" s="4"/>
      <c r="H16" s="4"/>
      <c r="I16" s="4"/>
      <c r="J16" s="4"/>
      <c r="K16" s="4"/>
    </row>
    <row r="17" spans="1:12" x14ac:dyDescent="0.25">
      <c r="A17" t="s">
        <v>9</v>
      </c>
      <c r="D17" s="3"/>
      <c r="E17" s="3"/>
      <c r="F17" s="4"/>
      <c r="G17" s="4"/>
      <c r="H17" s="4"/>
      <c r="I17" s="4"/>
      <c r="J17" s="4"/>
      <c r="K17" s="4"/>
    </row>
    <row r="18" spans="1:12" x14ac:dyDescent="0.25">
      <c r="A18" t="s">
        <v>10</v>
      </c>
      <c r="B18" s="3">
        <f t="shared" ref="B18:B23" si="6">(I18/F18)^(1/3)-1</f>
        <v>1.2748509632398708E-6</v>
      </c>
      <c r="C18" s="3">
        <f t="shared" ref="C18:C23" si="7">J18/I18-1</f>
        <v>-7.7182847514313258E-3</v>
      </c>
      <c r="D18" s="3">
        <f t="shared" si="2"/>
        <v>-2.532029479567699E-2</v>
      </c>
      <c r="E18" s="3"/>
      <c r="F18" s="4">
        <v>68302.60877272721</v>
      </c>
      <c r="G18" s="4">
        <v>68959.489666618509</v>
      </c>
      <c r="H18" s="4">
        <v>68274.0590453107</v>
      </c>
      <c r="I18" s="4">
        <v>68302.87</v>
      </c>
      <c r="J18" s="4">
        <v>67775.688999999998</v>
      </c>
      <c r="K18" s="4">
        <v>65577.201000000001</v>
      </c>
      <c r="L18" s="4">
        <v>63916.766938804634</v>
      </c>
    </row>
    <row r="19" spans="1:12" x14ac:dyDescent="0.25">
      <c r="A19" t="s">
        <v>11</v>
      </c>
      <c r="B19" s="3">
        <f t="shared" si="6"/>
        <v>3.2007502218005301E-2</v>
      </c>
      <c r="C19" s="3">
        <f t="shared" si="7"/>
        <v>1.4517417938967547E-2</v>
      </c>
      <c r="D19" s="3">
        <f t="shared" si="2"/>
        <v>6.7750664697678875E-3</v>
      </c>
      <c r="E19" s="3"/>
      <c r="F19" s="4">
        <v>373959.62699999998</v>
      </c>
      <c r="G19" s="4">
        <v>390126.07700000005</v>
      </c>
      <c r="H19" s="4">
        <v>402868.37199999997</v>
      </c>
      <c r="I19" s="4">
        <v>411029.77300000004</v>
      </c>
      <c r="J19" s="4">
        <v>416996.864</v>
      </c>
      <c r="K19" s="4">
        <v>422699.95499999996</v>
      </c>
      <c r="L19" s="4">
        <v>425563.77529189282</v>
      </c>
    </row>
    <row r="20" spans="1:12" x14ac:dyDescent="0.25">
      <c r="A20" t="s">
        <v>12</v>
      </c>
      <c r="B20" s="3">
        <f t="shared" si="6"/>
        <v>2.8533868631928749E-2</v>
      </c>
      <c r="C20" s="3">
        <f t="shared" si="7"/>
        <v>3.0492707748790204E-2</v>
      </c>
      <c r="D20" s="3">
        <f t="shared" si="2"/>
        <v>9.7366861848247055E-3</v>
      </c>
      <c r="E20" s="3"/>
      <c r="F20" s="4">
        <v>231326.87554021479</v>
      </c>
      <c r="G20" s="4">
        <v>239088.37680037093</v>
      </c>
      <c r="H20" s="4">
        <v>244719.73453917948</v>
      </c>
      <c r="I20" s="4">
        <v>251699.22799999992</v>
      </c>
      <c r="J20" s="4">
        <v>259374.21900000001</v>
      </c>
      <c r="K20" s="4">
        <v>260344.19099999999</v>
      </c>
      <c r="L20" s="4">
        <v>262879.08068780904</v>
      </c>
    </row>
    <row r="21" spans="1:12" x14ac:dyDescent="0.25">
      <c r="A21" t="s">
        <v>13</v>
      </c>
      <c r="B21" s="3">
        <f t="shared" si="6"/>
        <v>3.2379347880542531E-2</v>
      </c>
      <c r="C21" s="3">
        <f t="shared" si="7"/>
        <v>2.25635904971766E-2</v>
      </c>
      <c r="D21" s="3">
        <f t="shared" si="2"/>
        <v>1.5974617313247785E-2</v>
      </c>
      <c r="E21" s="3"/>
      <c r="F21" s="4">
        <v>527126.4375</v>
      </c>
      <c r="G21" s="4">
        <v>551905.34249999991</v>
      </c>
      <c r="H21" s="4">
        <v>564504.33400000003</v>
      </c>
      <c r="I21" s="4">
        <v>580006.31599999999</v>
      </c>
      <c r="J21" s="4">
        <v>593093.34100000001</v>
      </c>
      <c r="K21" s="4">
        <v>608833.777</v>
      </c>
      <c r="L21" s="4">
        <v>618559.6635949543</v>
      </c>
    </row>
    <row r="22" spans="1:12" x14ac:dyDescent="0.25">
      <c r="A22" t="s">
        <v>14</v>
      </c>
      <c r="B22" s="3">
        <f t="shared" si="6"/>
        <v>3.4637063560927661E-2</v>
      </c>
      <c r="C22" s="3">
        <f t="shared" si="7"/>
        <v>2.5095667009724876E-2</v>
      </c>
      <c r="D22" s="3">
        <f t="shared" si="2"/>
        <v>1.2853586457647559E-2</v>
      </c>
      <c r="E22" s="3"/>
      <c r="F22" s="4">
        <v>409666.75366514648</v>
      </c>
      <c r="G22" s="4">
        <v>427176.10822385777</v>
      </c>
      <c r="H22" s="4">
        <v>440207.90704327764</v>
      </c>
      <c r="I22" s="4">
        <v>453727.20129884535</v>
      </c>
      <c r="J22" s="4">
        <v>465113.78805589559</v>
      </c>
      <c r="K22" s="4">
        <v>468449.28700435109</v>
      </c>
      <c r="L22" s="4">
        <v>474470.54041588487</v>
      </c>
    </row>
    <row r="23" spans="1:12" x14ac:dyDescent="0.25">
      <c r="A23" t="s">
        <v>15</v>
      </c>
      <c r="B23" s="3">
        <f t="shared" si="6"/>
        <v>2.2901713985810312E-2</v>
      </c>
      <c r="C23" s="3">
        <f t="shared" si="7"/>
        <v>1.6985066180771335E-2</v>
      </c>
      <c r="D23" s="3">
        <f t="shared" si="2"/>
        <v>1.1043004039254178E-2</v>
      </c>
      <c r="E23" s="3"/>
      <c r="F23" s="4">
        <v>149861.73300000001</v>
      </c>
      <c r="G23" s="4">
        <v>152957.31599999999</v>
      </c>
      <c r="H23" s="4">
        <v>156353.38400000002</v>
      </c>
      <c r="I23" s="4">
        <v>160395.60699999999</v>
      </c>
      <c r="J23" s="4">
        <v>163119.93699999998</v>
      </c>
      <c r="K23" s="4">
        <v>164858.261</v>
      </c>
      <c r="L23" s="4">
        <v>166678.7914421274</v>
      </c>
    </row>
    <row r="24" spans="1:12" x14ac:dyDescent="0.25">
      <c r="B24" s="3"/>
      <c r="C24" s="3"/>
      <c r="D24" s="3"/>
      <c r="E24" s="3"/>
      <c r="F24" s="4"/>
      <c r="G24" s="4"/>
      <c r="H24" s="4"/>
      <c r="I24" s="4"/>
      <c r="J24" s="4"/>
      <c r="K24" s="4"/>
    </row>
    <row r="26" spans="1:12" x14ac:dyDescent="0.25">
      <c r="A26" t="s">
        <v>40</v>
      </c>
      <c r="B26" s="3"/>
      <c r="C26" s="3"/>
      <c r="D26" s="3"/>
      <c r="E26" s="3"/>
      <c r="F26" s="4"/>
      <c r="G26" s="4"/>
      <c r="H26" s="4"/>
      <c r="I26" s="4"/>
      <c r="J26" s="4"/>
      <c r="K26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13" zoomScale="70" zoomScaleNormal="70" workbookViewId="0">
      <selection activeCell="J14" sqref="J14"/>
    </sheetView>
  </sheetViews>
  <sheetFormatPr defaultRowHeight="15" x14ac:dyDescent="0.25"/>
  <sheetData>
    <row r="1" spans="1:31" ht="26.25" x14ac:dyDescent="0.4">
      <c r="A1" s="1" t="s">
        <v>470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x14ac:dyDescent="0.25">
      <c r="A4" s="7" t="s">
        <v>16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5">
      <c r="A5" s="5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5">
      <c r="A6" s="5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6"/>
      <c r="AB6" s="10"/>
      <c r="AC6" s="10"/>
      <c r="AD6" s="10"/>
      <c r="AE6" s="10"/>
    </row>
    <row r="7" spans="1:31" x14ac:dyDescent="0.25">
      <c r="A7" s="11" t="s">
        <v>56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2"/>
      <c r="AB7" s="11"/>
      <c r="AC7" s="11"/>
      <c r="AD7" s="11"/>
      <c r="AE7" s="11"/>
    </row>
    <row r="8" spans="1:31" x14ac:dyDescent="0.25">
      <c r="A8" s="11"/>
      <c r="B8" s="11">
        <v>2010</v>
      </c>
      <c r="C8" s="11"/>
      <c r="D8" s="11"/>
      <c r="E8" s="11"/>
      <c r="F8" s="11">
        <v>2011</v>
      </c>
      <c r="G8" s="11"/>
      <c r="H8" s="11"/>
      <c r="I8" s="11"/>
      <c r="J8" s="11">
        <v>2012</v>
      </c>
      <c r="K8" s="11"/>
      <c r="L8" s="11"/>
      <c r="M8" s="11"/>
      <c r="N8" s="11">
        <v>2013</v>
      </c>
      <c r="O8" s="11"/>
      <c r="P8" s="11"/>
      <c r="Q8" s="11"/>
      <c r="R8" s="11">
        <v>2014</v>
      </c>
      <c r="S8" s="11"/>
      <c r="T8" s="11"/>
      <c r="U8" s="11"/>
      <c r="V8" s="11">
        <v>2015</v>
      </c>
      <c r="W8" s="11"/>
      <c r="X8" s="11"/>
      <c r="Y8" s="11"/>
      <c r="Z8" s="11">
        <v>2016</v>
      </c>
      <c r="AA8" s="12"/>
      <c r="AB8" s="11"/>
      <c r="AC8" s="11"/>
      <c r="AD8" s="11">
        <v>2017</v>
      </c>
      <c r="AE8" s="11"/>
    </row>
    <row r="9" spans="1:31" x14ac:dyDescent="0.25">
      <c r="A9" s="11"/>
      <c r="B9" s="11">
        <v>1</v>
      </c>
      <c r="C9" s="11">
        <v>2</v>
      </c>
      <c r="D9" s="11">
        <v>3</v>
      </c>
      <c r="E9" s="11">
        <v>4</v>
      </c>
      <c r="F9" s="11">
        <v>1</v>
      </c>
      <c r="G9" s="11">
        <v>2</v>
      </c>
      <c r="H9" s="11">
        <v>3</v>
      </c>
      <c r="I9" s="11">
        <v>4</v>
      </c>
      <c r="J9" s="11">
        <v>1</v>
      </c>
      <c r="K9" s="11">
        <v>2</v>
      </c>
      <c r="L9" s="11">
        <v>3</v>
      </c>
      <c r="M9" s="11">
        <v>4</v>
      </c>
      <c r="N9" s="11">
        <v>1</v>
      </c>
      <c r="O9" s="11">
        <v>2</v>
      </c>
      <c r="P9" s="11">
        <v>3</v>
      </c>
      <c r="Q9" s="11">
        <v>4</v>
      </c>
      <c r="R9" s="11">
        <v>1</v>
      </c>
      <c r="S9" s="11">
        <v>2</v>
      </c>
      <c r="T9" s="11">
        <v>3</v>
      </c>
      <c r="U9" s="11">
        <v>4</v>
      </c>
      <c r="V9" s="11">
        <v>1</v>
      </c>
      <c r="W9" s="11">
        <v>2</v>
      </c>
      <c r="X9" s="11">
        <v>3</v>
      </c>
      <c r="Y9" s="11">
        <v>4</v>
      </c>
      <c r="Z9" s="11">
        <v>1</v>
      </c>
      <c r="AA9" s="12">
        <v>2</v>
      </c>
      <c r="AB9" s="12">
        <v>3</v>
      </c>
      <c r="AC9" s="12">
        <v>4</v>
      </c>
      <c r="AD9" s="11">
        <v>1</v>
      </c>
      <c r="AE9" s="11"/>
    </row>
    <row r="10" spans="1:31" x14ac:dyDescent="0.25">
      <c r="A10" s="5" t="s">
        <v>19</v>
      </c>
      <c r="B10" s="6">
        <f t="shared" ref="B10:AD14" si="0">B17/B$22</f>
        <v>2.4638976852860345E-2</v>
      </c>
      <c r="C10" s="6">
        <f t="shared" si="0"/>
        <v>4.52058932232021E-2</v>
      </c>
      <c r="D10" s="6">
        <f t="shared" si="0"/>
        <v>2.454560501077032E-2</v>
      </c>
      <c r="E10" s="6">
        <f t="shared" si="0"/>
        <v>1.1209977582392361E-2</v>
      </c>
      <c r="F10" s="6">
        <f t="shared" si="0"/>
        <v>2.1263878675699999E-2</v>
      </c>
      <c r="G10" s="6">
        <f t="shared" si="0"/>
        <v>3.8795081520496329E-2</v>
      </c>
      <c r="H10" s="6">
        <f t="shared" si="0"/>
        <v>2.7912327364605114E-2</v>
      </c>
      <c r="I10" s="6">
        <f t="shared" si="0"/>
        <v>1.3599710281832014E-2</v>
      </c>
      <c r="J10" s="6">
        <f t="shared" si="0"/>
        <v>1.9240963687848129E-2</v>
      </c>
      <c r="K10" s="6">
        <f t="shared" si="0"/>
        <v>4.0512488871525393E-2</v>
      </c>
      <c r="L10" s="6">
        <f t="shared" si="0"/>
        <v>2.4088460742615444E-2</v>
      </c>
      <c r="M10" s="6">
        <f t="shared" si="0"/>
        <v>1.2342858936811878E-2</v>
      </c>
      <c r="N10" s="6">
        <f t="shared" si="0"/>
        <v>1.9363900476143683E-2</v>
      </c>
      <c r="O10" s="6">
        <f t="shared" si="0"/>
        <v>4.1243793339203104E-2</v>
      </c>
      <c r="P10" s="6">
        <f t="shared" si="0"/>
        <v>2.1804842848558489E-2</v>
      </c>
      <c r="Q10" s="6">
        <f t="shared" si="0"/>
        <v>1.0929859736920065E-2</v>
      </c>
      <c r="R10" s="6">
        <f t="shared" si="0"/>
        <v>1.9533729555341592E-2</v>
      </c>
      <c r="S10" s="6">
        <f t="shared" si="0"/>
        <v>4.1118593949087061E-2</v>
      </c>
      <c r="T10" s="6">
        <f t="shared" si="0"/>
        <v>2.5129569975148827E-2</v>
      </c>
      <c r="U10" s="6">
        <f t="shared" si="0"/>
        <v>1.1276707193411006E-2</v>
      </c>
      <c r="V10" s="6">
        <f t="shared" si="0"/>
        <v>2.172423246838117E-2</v>
      </c>
      <c r="W10" s="6">
        <f t="shared" si="0"/>
        <v>3.7867444964630528E-2</v>
      </c>
      <c r="X10" s="6">
        <f t="shared" si="0"/>
        <v>2.1397297927607261E-2</v>
      </c>
      <c r="Y10" s="6">
        <f t="shared" si="0"/>
        <v>1.2139415165337781E-2</v>
      </c>
      <c r="Z10" s="6">
        <f t="shared" si="0"/>
        <v>2.4499291072503596E-2</v>
      </c>
      <c r="AA10" s="6">
        <f t="shared" si="0"/>
        <v>3.5539074742112119E-2</v>
      </c>
      <c r="AB10" s="6">
        <f t="shared" si="0"/>
        <v>2.4466547905447975E-2</v>
      </c>
      <c r="AC10" s="6">
        <f t="shared" si="0"/>
        <v>1.3242322925409422E-2</v>
      </c>
      <c r="AD10" s="6">
        <f t="shared" si="0"/>
        <v>2.5001391904219992E-2</v>
      </c>
      <c r="AE10" s="6"/>
    </row>
    <row r="11" spans="1:31" x14ac:dyDescent="0.25">
      <c r="A11" s="5" t="s">
        <v>20</v>
      </c>
      <c r="B11" s="6">
        <f t="shared" si="0"/>
        <v>7.9367724804168385E-2</v>
      </c>
      <c r="C11" s="6">
        <f t="shared" si="0"/>
        <v>9.2989560393017812E-2</v>
      </c>
      <c r="D11" s="6">
        <f t="shared" si="0"/>
        <v>0.1007009328499073</v>
      </c>
      <c r="E11" s="6">
        <f t="shared" si="0"/>
        <v>9.5203811885015185E-2</v>
      </c>
      <c r="F11" s="6">
        <f t="shared" si="0"/>
        <v>9.0754672662238745E-2</v>
      </c>
      <c r="G11" s="6">
        <f t="shared" si="0"/>
        <v>9.3070441773093815E-2</v>
      </c>
      <c r="H11" s="6">
        <f t="shared" si="0"/>
        <v>0.1006835178451749</v>
      </c>
      <c r="I11" s="6">
        <f t="shared" si="0"/>
        <v>9.8962158787712126E-2</v>
      </c>
      <c r="J11" s="6">
        <f t="shared" si="0"/>
        <v>8.8893357411711879E-2</v>
      </c>
      <c r="K11" s="6">
        <f t="shared" si="0"/>
        <v>9.094071937586326E-2</v>
      </c>
      <c r="L11" s="6">
        <f t="shared" si="0"/>
        <v>9.615387823450347E-2</v>
      </c>
      <c r="M11" s="6">
        <f t="shared" si="0"/>
        <v>8.8505148307885848E-2</v>
      </c>
      <c r="N11" s="6">
        <f t="shared" si="0"/>
        <v>8.9963170765522432E-2</v>
      </c>
      <c r="O11" s="6">
        <f t="shared" si="0"/>
        <v>8.6081766036726848E-2</v>
      </c>
      <c r="P11" s="6">
        <f t="shared" si="0"/>
        <v>9.5659976588770776E-2</v>
      </c>
      <c r="Q11" s="6">
        <f t="shared" si="0"/>
        <v>9.0464182601109985E-2</v>
      </c>
      <c r="R11" s="6">
        <f t="shared" si="0"/>
        <v>8.3364130720026977E-2</v>
      </c>
      <c r="S11" s="6">
        <f t="shared" si="0"/>
        <v>7.8335459581730896E-2</v>
      </c>
      <c r="T11" s="6">
        <f t="shared" si="0"/>
        <v>8.8607188224703676E-2</v>
      </c>
      <c r="U11" s="6">
        <f t="shared" si="0"/>
        <v>8.5183836348054778E-2</v>
      </c>
      <c r="V11" s="6">
        <f t="shared" si="0"/>
        <v>7.7201510050938421E-2</v>
      </c>
      <c r="W11" s="6">
        <f t="shared" si="0"/>
        <v>7.5220580363411671E-2</v>
      </c>
      <c r="X11" s="6">
        <f t="shared" si="0"/>
        <v>8.0742326451957627E-2</v>
      </c>
      <c r="Y11" s="6">
        <f t="shared" si="0"/>
        <v>8.0089719510369403E-2</v>
      </c>
      <c r="Z11" s="6">
        <f t="shared" si="0"/>
        <v>7.227719648704295E-2</v>
      </c>
      <c r="AA11" s="6">
        <f t="shared" si="0"/>
        <v>7.6972315211099027E-2</v>
      </c>
      <c r="AB11" s="6">
        <f t="shared" si="0"/>
        <v>8.0648158523851834E-2</v>
      </c>
      <c r="AC11" s="6">
        <f t="shared" si="0"/>
        <v>8.5968751092622364E-2</v>
      </c>
      <c r="AD11" s="6">
        <f t="shared" si="0"/>
        <v>7.3668609151454637E-2</v>
      </c>
      <c r="AE11" s="6"/>
    </row>
    <row r="12" spans="1:31" x14ac:dyDescent="0.25">
      <c r="A12" s="5" t="s">
        <v>6</v>
      </c>
      <c r="B12" s="6">
        <f t="shared" si="0"/>
        <v>0.14934230082309755</v>
      </c>
      <c r="C12" s="6">
        <f t="shared" si="0"/>
        <v>0.1379814817743085</v>
      </c>
      <c r="D12" s="6">
        <f t="shared" si="0"/>
        <v>0.14493735132923927</v>
      </c>
      <c r="E12" s="6">
        <f t="shared" si="0"/>
        <v>0.14321829119793819</v>
      </c>
      <c r="F12" s="6">
        <f t="shared" si="0"/>
        <v>0.13979671592070347</v>
      </c>
      <c r="G12" s="6">
        <f t="shared" si="0"/>
        <v>0.1275844673143563</v>
      </c>
      <c r="H12" s="6">
        <f t="shared" si="0"/>
        <v>0.13314721944853142</v>
      </c>
      <c r="I12" s="6">
        <f t="shared" si="0"/>
        <v>0.13246697781150482</v>
      </c>
      <c r="J12" s="6">
        <f t="shared" si="0"/>
        <v>0.13666926717026187</v>
      </c>
      <c r="K12" s="6">
        <f t="shared" si="0"/>
        <v>0.12394798563096614</v>
      </c>
      <c r="L12" s="6">
        <f t="shared" si="0"/>
        <v>0.12951109023721874</v>
      </c>
      <c r="M12" s="6">
        <f t="shared" si="0"/>
        <v>0.13030282702854903</v>
      </c>
      <c r="N12" s="6">
        <f t="shared" si="0"/>
        <v>0.12873106331024531</v>
      </c>
      <c r="O12" s="6">
        <f t="shared" si="0"/>
        <v>0.12262693520222374</v>
      </c>
      <c r="P12" s="6">
        <f t="shared" si="0"/>
        <v>0.1304227304232437</v>
      </c>
      <c r="Q12" s="6">
        <f t="shared" si="0"/>
        <v>0.13407472605203011</v>
      </c>
      <c r="R12" s="6">
        <f t="shared" si="0"/>
        <v>0.13409312974070323</v>
      </c>
      <c r="S12" s="6">
        <f t="shared" si="0"/>
        <v>0.1292061546757837</v>
      </c>
      <c r="T12" s="6">
        <f t="shared" si="0"/>
        <v>0.13498871657545417</v>
      </c>
      <c r="U12" s="6">
        <f t="shared" si="0"/>
        <v>0.13803361174978354</v>
      </c>
      <c r="V12" s="6">
        <f t="shared" si="0"/>
        <v>0.13457797531220417</v>
      </c>
      <c r="W12" s="6">
        <f t="shared" si="0"/>
        <v>0.12897443537024289</v>
      </c>
      <c r="X12" s="6">
        <f t="shared" si="0"/>
        <v>0.13658947032049015</v>
      </c>
      <c r="Y12" s="6">
        <f t="shared" si="0"/>
        <v>0.13550260385159071</v>
      </c>
      <c r="Z12" s="6">
        <f t="shared" si="0"/>
        <v>0.13287981378840374</v>
      </c>
      <c r="AA12" s="6">
        <f t="shared" si="0"/>
        <v>0.13135391881673686</v>
      </c>
      <c r="AB12" s="6">
        <f t="shared" si="0"/>
        <v>0.13700070512896539</v>
      </c>
      <c r="AC12" s="6">
        <f t="shared" si="0"/>
        <v>0.1333685021168439</v>
      </c>
      <c r="AD12" s="6">
        <f t="shared" si="0"/>
        <v>0.13176627608869143</v>
      </c>
      <c r="AE12" s="6"/>
    </row>
    <row r="13" spans="1:31" x14ac:dyDescent="0.25">
      <c r="A13" s="5" t="s">
        <v>7</v>
      </c>
      <c r="B13" s="6">
        <f t="shared" si="0"/>
        <v>3.8312845380713903E-2</v>
      </c>
      <c r="C13" s="6">
        <f t="shared" si="0"/>
        <v>3.9820765661234291E-2</v>
      </c>
      <c r="D13" s="6">
        <f t="shared" si="0"/>
        <v>3.8732644239817746E-2</v>
      </c>
      <c r="E13" s="6">
        <f t="shared" si="0"/>
        <v>3.6238923275100143E-2</v>
      </c>
      <c r="F13" s="6">
        <f t="shared" si="0"/>
        <v>3.6906466573281893E-2</v>
      </c>
      <c r="G13" s="6">
        <f t="shared" si="0"/>
        <v>3.952850574801927E-2</v>
      </c>
      <c r="H13" s="6">
        <f t="shared" si="0"/>
        <v>3.851337157407133E-2</v>
      </c>
      <c r="I13" s="6">
        <f t="shared" si="0"/>
        <v>3.7437499917382731E-2</v>
      </c>
      <c r="J13" s="6">
        <f t="shared" si="0"/>
        <v>3.8072992810175371E-2</v>
      </c>
      <c r="K13" s="6">
        <f t="shared" si="0"/>
        <v>4.0526703108941617E-2</v>
      </c>
      <c r="L13" s="6">
        <f t="shared" si="0"/>
        <v>3.8691675715592885E-2</v>
      </c>
      <c r="M13" s="6">
        <f t="shared" si="0"/>
        <v>3.7911361200626173E-2</v>
      </c>
      <c r="N13" s="6">
        <f t="shared" si="0"/>
        <v>3.8469469203553583E-2</v>
      </c>
      <c r="O13" s="6">
        <f t="shared" si="0"/>
        <v>4.196128324828928E-2</v>
      </c>
      <c r="P13" s="6">
        <f t="shared" si="0"/>
        <v>4.1028964866882518E-2</v>
      </c>
      <c r="Q13" s="6">
        <f t="shared" si="0"/>
        <v>4.0002878067863755E-2</v>
      </c>
      <c r="R13" s="6">
        <f t="shared" si="0"/>
        <v>4.1569789840734978E-2</v>
      </c>
      <c r="S13" s="6">
        <f t="shared" si="0"/>
        <v>4.3574171894475405E-2</v>
      </c>
      <c r="T13" s="6">
        <f t="shared" si="0"/>
        <v>4.0319097916123037E-2</v>
      </c>
      <c r="U13" s="6">
        <f t="shared" si="0"/>
        <v>3.9064764257311653E-2</v>
      </c>
      <c r="V13" s="6">
        <f t="shared" si="0"/>
        <v>4.1278449162010379E-2</v>
      </c>
      <c r="W13" s="6">
        <f t="shared" si="0"/>
        <v>4.4178353356976091E-2</v>
      </c>
      <c r="X13" s="6">
        <f t="shared" si="0"/>
        <v>4.0776582158896187E-2</v>
      </c>
      <c r="Y13" s="6">
        <f t="shared" si="0"/>
        <v>3.9602444329082352E-2</v>
      </c>
      <c r="Z13" s="6">
        <f t="shared" si="0"/>
        <v>3.9943910144606042E-2</v>
      </c>
      <c r="AA13" s="6">
        <f t="shared" si="0"/>
        <v>4.2519989790131503E-2</v>
      </c>
      <c r="AB13" s="6">
        <f t="shared" si="0"/>
        <v>3.89961894279802E-2</v>
      </c>
      <c r="AC13" s="6">
        <f t="shared" si="0"/>
        <v>3.8038420209036854E-2</v>
      </c>
      <c r="AD13" s="6">
        <f t="shared" si="0"/>
        <v>3.989060465606218E-2</v>
      </c>
      <c r="AE13" s="6"/>
    </row>
    <row r="14" spans="1:31" x14ac:dyDescent="0.25">
      <c r="A14" s="5" t="s">
        <v>8</v>
      </c>
      <c r="B14" s="6">
        <f t="shared" si="0"/>
        <v>0.70833815213915974</v>
      </c>
      <c r="C14" s="6">
        <f t="shared" si="0"/>
        <v>0.68400229894823739</v>
      </c>
      <c r="D14" s="6">
        <f t="shared" si="0"/>
        <v>0.69108346657026543</v>
      </c>
      <c r="E14" s="6">
        <f t="shared" si="0"/>
        <v>0.71412899605955416</v>
      </c>
      <c r="F14" s="6">
        <f t="shared" si="0"/>
        <v>0.71127826616807588</v>
      </c>
      <c r="G14" s="6">
        <f t="shared" si="0"/>
        <v>0.70102150364403437</v>
      </c>
      <c r="H14" s="6">
        <f t="shared" si="0"/>
        <v>0.69974356376761715</v>
      </c>
      <c r="I14" s="6">
        <f>I21/I$22</f>
        <v>0.71753365320156837</v>
      </c>
      <c r="J14" s="6">
        <f t="shared" si="0"/>
        <v>0.71712341892000275</v>
      </c>
      <c r="K14" s="6">
        <f t="shared" si="0"/>
        <v>0.70407210301270362</v>
      </c>
      <c r="L14" s="6">
        <f t="shared" si="0"/>
        <v>0.71155489507006942</v>
      </c>
      <c r="M14" s="6">
        <f t="shared" si="0"/>
        <v>0.73093780452612711</v>
      </c>
      <c r="N14" s="6">
        <f t="shared" si="0"/>
        <v>0.72347239624453508</v>
      </c>
      <c r="O14" s="6">
        <f t="shared" si="0"/>
        <v>0.70808622217355699</v>
      </c>
      <c r="P14" s="6">
        <f t="shared" si="0"/>
        <v>0.7110834852725445</v>
      </c>
      <c r="Q14" s="6">
        <f t="shared" si="0"/>
        <v>0.72452835354207612</v>
      </c>
      <c r="R14" s="6">
        <f t="shared" si="0"/>
        <v>0.72143922014319317</v>
      </c>
      <c r="S14" s="6">
        <f t="shared" si="0"/>
        <v>0.70776561989892295</v>
      </c>
      <c r="T14" s="6">
        <f t="shared" si="0"/>
        <v>0.71095542730857031</v>
      </c>
      <c r="U14" s="6">
        <f t="shared" si="0"/>
        <v>0.72644108045143907</v>
      </c>
      <c r="V14" s="6">
        <f t="shared" si="0"/>
        <v>0.72521783300646581</v>
      </c>
      <c r="W14" s="6">
        <f t="shared" si="0"/>
        <v>0.71375918594473886</v>
      </c>
      <c r="X14" s="6">
        <f t="shared" si="0"/>
        <v>0.72049432314104866</v>
      </c>
      <c r="Y14" s="6">
        <f t="shared" si="0"/>
        <v>0.73266581714361967</v>
      </c>
      <c r="Z14" s="6">
        <f t="shared" si="0"/>
        <v>0.73039978850744358</v>
      </c>
      <c r="AA14" s="6">
        <f t="shared" si="0"/>
        <v>0.71361470143992045</v>
      </c>
      <c r="AB14" s="6">
        <f t="shared" si="0"/>
        <v>0.71888839901375456</v>
      </c>
      <c r="AC14" s="6">
        <f t="shared" si="0"/>
        <v>0.72938200365608752</v>
      </c>
      <c r="AD14" s="6">
        <f t="shared" si="0"/>
        <v>0.7296731181995717</v>
      </c>
      <c r="AE14" s="6"/>
    </row>
    <row r="15" spans="1:3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2"/>
      <c r="AB15" s="11"/>
      <c r="AC15" s="11"/>
      <c r="AD15" s="11"/>
      <c r="AE15" s="11"/>
    </row>
    <row r="16" spans="1:3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  <c r="AB16" s="11"/>
      <c r="AC16" s="11"/>
      <c r="AD16" s="11"/>
      <c r="AE16" s="11"/>
    </row>
    <row r="17" spans="1:31" x14ac:dyDescent="0.25">
      <c r="A17" s="5" t="s">
        <v>19</v>
      </c>
      <c r="B17" s="13">
        <v>14419.58</v>
      </c>
      <c r="C17" s="13">
        <v>28352.473000000002</v>
      </c>
      <c r="D17" s="13">
        <v>15566.035</v>
      </c>
      <c r="E17" s="13">
        <v>7267.1210000000001</v>
      </c>
      <c r="F17" s="13">
        <v>13513.852000000001</v>
      </c>
      <c r="G17" s="13">
        <v>26482.348999999998</v>
      </c>
      <c r="H17" s="13">
        <v>19470.967000000001</v>
      </c>
      <c r="I17" s="13">
        <v>9637.7309999999998</v>
      </c>
      <c r="J17" s="13">
        <v>13307.373</v>
      </c>
      <c r="K17" s="13">
        <v>30020.467000000001</v>
      </c>
      <c r="L17" s="13">
        <v>17937.624</v>
      </c>
      <c r="M17" s="13">
        <v>9326.1260000000002</v>
      </c>
      <c r="N17" s="13">
        <v>14465.597</v>
      </c>
      <c r="O17" s="13">
        <v>33136.908000000003</v>
      </c>
      <c r="P17" s="13">
        <v>17663.715</v>
      </c>
      <c r="Q17" s="13">
        <v>8993.8700000000008</v>
      </c>
      <c r="R17" s="13">
        <v>15886.402999999998</v>
      </c>
      <c r="S17" s="13">
        <v>35336.135999999999</v>
      </c>
      <c r="T17" s="13">
        <v>21790.524000000001</v>
      </c>
      <c r="U17" s="13">
        <v>9904.1280000000006</v>
      </c>
      <c r="V17" s="13">
        <v>18807.132000000001</v>
      </c>
      <c r="W17" s="13">
        <v>34590.453999999998</v>
      </c>
      <c r="X17" s="13">
        <v>19594.819</v>
      </c>
      <c r="Y17" s="13">
        <v>11295.985000000001</v>
      </c>
      <c r="Z17" s="13">
        <v>22509.651999999998</v>
      </c>
      <c r="AA17" s="13">
        <v>34750.353000000003</v>
      </c>
      <c r="AB17" s="13">
        <v>23977.465</v>
      </c>
      <c r="AC17" s="13">
        <v>13170.921</v>
      </c>
      <c r="AD17" s="13">
        <v>24409.651999999998</v>
      </c>
      <c r="AE17" s="13"/>
    </row>
    <row r="18" spans="1:31" x14ac:dyDescent="0.25">
      <c r="A18" s="5" t="s">
        <v>20</v>
      </c>
      <c r="B18" s="13">
        <v>46448.733</v>
      </c>
      <c r="C18" s="13">
        <v>58321.688000000002</v>
      </c>
      <c r="D18" s="13">
        <v>63861.3</v>
      </c>
      <c r="E18" s="13">
        <v>61718.02</v>
      </c>
      <c r="F18" s="13">
        <v>57677.398999999998</v>
      </c>
      <c r="G18" s="13">
        <v>63531.866000000002</v>
      </c>
      <c r="H18" s="13">
        <v>70234.395999999993</v>
      </c>
      <c r="I18" s="13">
        <v>70131.69</v>
      </c>
      <c r="J18" s="13">
        <v>61480.135999999999</v>
      </c>
      <c r="K18" s="13">
        <v>67388.672999999995</v>
      </c>
      <c r="L18" s="13">
        <v>71601.591</v>
      </c>
      <c r="M18" s="13">
        <v>66873.498999999996</v>
      </c>
      <c r="N18" s="13">
        <v>67206.035000000003</v>
      </c>
      <c r="O18" s="13">
        <v>69161.523000000001</v>
      </c>
      <c r="P18" s="13">
        <v>77492.444000000003</v>
      </c>
      <c r="Q18" s="13">
        <v>74440.396999999997</v>
      </c>
      <c r="R18" s="13">
        <v>67798.429000000004</v>
      </c>
      <c r="S18" s="13">
        <v>67319.239000000001</v>
      </c>
      <c r="T18" s="13">
        <v>76833.668999999994</v>
      </c>
      <c r="U18" s="13">
        <v>74815.422999999995</v>
      </c>
      <c r="V18" s="13">
        <v>66834.995999999999</v>
      </c>
      <c r="W18" s="13">
        <v>68711.106</v>
      </c>
      <c r="X18" s="13">
        <v>73940.703999999998</v>
      </c>
      <c r="Y18" s="13">
        <v>74525.194000000003</v>
      </c>
      <c r="Z18" s="13">
        <v>66407.413</v>
      </c>
      <c r="AA18" s="13">
        <v>75264.062000000005</v>
      </c>
      <c r="AB18" s="13">
        <v>79036.013000000006</v>
      </c>
      <c r="AC18" s="13">
        <v>85505.212</v>
      </c>
      <c r="AD18" s="13">
        <v>71925</v>
      </c>
      <c r="AE18" s="13"/>
    </row>
    <row r="19" spans="1:31" x14ac:dyDescent="0.25">
      <c r="A19" s="5" t="s">
        <v>6</v>
      </c>
      <c r="B19" s="13">
        <v>87400.270999999993</v>
      </c>
      <c r="C19" s="13">
        <v>86539.960999999996</v>
      </c>
      <c r="D19" s="13">
        <v>91914.616999999998</v>
      </c>
      <c r="E19" s="13">
        <v>92844.49</v>
      </c>
      <c r="F19" s="13">
        <v>88845.133000000002</v>
      </c>
      <c r="G19" s="13">
        <v>87091.875</v>
      </c>
      <c r="H19" s="13">
        <v>92880.292000000001</v>
      </c>
      <c r="I19" s="13">
        <v>93875.61</v>
      </c>
      <c r="J19" s="13">
        <v>94522.756000000008</v>
      </c>
      <c r="K19" s="13">
        <v>91847.638000000006</v>
      </c>
      <c r="L19" s="13">
        <v>96441.248999999996</v>
      </c>
      <c r="M19" s="13">
        <v>98455.357000000004</v>
      </c>
      <c r="N19" s="13">
        <v>96167.179000000004</v>
      </c>
      <c r="O19" s="13">
        <v>98523.369000000006</v>
      </c>
      <c r="P19" s="13">
        <v>105653.132</v>
      </c>
      <c r="Q19" s="13">
        <v>110326.27</v>
      </c>
      <c r="R19" s="13">
        <v>109055.33900000001</v>
      </c>
      <c r="S19" s="13">
        <v>111036.05</v>
      </c>
      <c r="T19" s="13">
        <v>117052.336</v>
      </c>
      <c r="U19" s="13">
        <v>121232.425</v>
      </c>
      <c r="V19" s="13">
        <v>116507.027333333</v>
      </c>
      <c r="W19" s="13">
        <v>117813.184333333</v>
      </c>
      <c r="X19" s="13">
        <v>125083.361333333</v>
      </c>
      <c r="Y19" s="13">
        <v>126088.06600000001</v>
      </c>
      <c r="Z19" s="13">
        <v>122088.364</v>
      </c>
      <c r="AA19" s="13">
        <v>128438.77</v>
      </c>
      <c r="AB19" s="13">
        <v>134262.07999999999</v>
      </c>
      <c r="AC19" s="13">
        <v>132649.386</v>
      </c>
      <c r="AD19" s="13">
        <v>128647.59518121018</v>
      </c>
      <c r="AE19" s="13"/>
    </row>
    <row r="20" spans="1:31" x14ac:dyDescent="0.25">
      <c r="A20" s="5" t="s">
        <v>7</v>
      </c>
      <c r="B20" s="13">
        <v>22422</v>
      </c>
      <c r="C20" s="13">
        <v>24975</v>
      </c>
      <c r="D20" s="13">
        <v>24563</v>
      </c>
      <c r="E20" s="13">
        <v>23492.7</v>
      </c>
      <c r="F20" s="13">
        <v>23455.200000000001</v>
      </c>
      <c r="G20" s="13">
        <v>26983</v>
      </c>
      <c r="H20" s="13">
        <v>26866</v>
      </c>
      <c r="I20" s="13">
        <v>26530.9</v>
      </c>
      <c r="J20" s="13">
        <v>26331.919999999998</v>
      </c>
      <c r="K20" s="13">
        <v>30031</v>
      </c>
      <c r="L20" s="13">
        <v>28812</v>
      </c>
      <c r="M20" s="13">
        <v>28645.4</v>
      </c>
      <c r="N20" s="13">
        <v>28738.21</v>
      </c>
      <c r="O20" s="13">
        <v>33713.368000000002</v>
      </c>
      <c r="P20" s="13">
        <v>33236.834000000003</v>
      </c>
      <c r="Q20" s="13">
        <v>32917.228000000003</v>
      </c>
      <c r="R20" s="13">
        <v>33807.902999999998</v>
      </c>
      <c r="S20" s="13">
        <v>37446.389000000003</v>
      </c>
      <c r="T20" s="13">
        <v>34961.771000000001</v>
      </c>
      <c r="U20" s="13">
        <v>34309.875999999997</v>
      </c>
      <c r="V20" s="13">
        <v>35735.635000000002</v>
      </c>
      <c r="W20" s="13">
        <v>40355.226000000002</v>
      </c>
      <c r="X20" s="13">
        <v>37341.618999999999</v>
      </c>
      <c r="Y20" s="13">
        <v>36850.92</v>
      </c>
      <c r="Z20" s="13">
        <v>36699.981</v>
      </c>
      <c r="AA20" s="13">
        <v>41576.339999999997</v>
      </c>
      <c r="AB20" s="13">
        <v>38216.661</v>
      </c>
      <c r="AC20" s="13">
        <v>37833.319000000003</v>
      </c>
      <c r="AD20" s="13">
        <v>38946.462719129799</v>
      </c>
      <c r="AE20" s="13"/>
    </row>
    <row r="21" spans="1:31" x14ac:dyDescent="0.25">
      <c r="A21" s="5" t="s">
        <v>8</v>
      </c>
      <c r="B21" s="13">
        <f>B22-SUM(B17:B20)</f>
        <v>414543.94445104757</v>
      </c>
      <c r="C21" s="13">
        <f t="shared" ref="C21:AD21" si="1">C22-SUM(C17:C20)</f>
        <v>428996.20669179072</v>
      </c>
      <c r="D21" s="13">
        <f t="shared" si="1"/>
        <v>438262.95680362527</v>
      </c>
      <c r="E21" s="13">
        <f t="shared" si="1"/>
        <v>462950.24105353816</v>
      </c>
      <c r="F21" s="13">
        <f t="shared" si="1"/>
        <v>452039.31824519578</v>
      </c>
      <c r="G21" s="13">
        <f t="shared" si="1"/>
        <v>478532.21048647456</v>
      </c>
      <c r="H21" s="13">
        <f t="shared" si="1"/>
        <v>488124.249211077</v>
      </c>
      <c r="I21" s="13">
        <f t="shared" si="1"/>
        <v>508495.8568744181</v>
      </c>
      <c r="J21" s="13">
        <f t="shared" si="1"/>
        <v>495974.57681554445</v>
      </c>
      <c r="K21" s="13">
        <f t="shared" si="1"/>
        <v>521729.81524641701</v>
      </c>
      <c r="L21" s="13">
        <f t="shared" si="1"/>
        <v>529863.83395373938</v>
      </c>
      <c r="M21" s="13">
        <f t="shared" si="1"/>
        <v>552288.42021707445</v>
      </c>
      <c r="N21" s="13">
        <f t="shared" si="1"/>
        <v>540462.4</v>
      </c>
      <c r="O21" s="13">
        <f t="shared" si="1"/>
        <v>568904.70299999998</v>
      </c>
      <c r="P21" s="13">
        <f t="shared" si="1"/>
        <v>576036.07200000004</v>
      </c>
      <c r="Q21" s="13">
        <f t="shared" si="1"/>
        <v>596193.728</v>
      </c>
      <c r="R21" s="13">
        <f t="shared" si="1"/>
        <v>586732.51099999994</v>
      </c>
      <c r="S21" s="13">
        <f t="shared" si="1"/>
        <v>608233.39999999991</v>
      </c>
      <c r="T21" s="13">
        <f t="shared" si="1"/>
        <v>616488.51600000006</v>
      </c>
      <c r="U21" s="13">
        <f t="shared" si="1"/>
        <v>638020.06400000001</v>
      </c>
      <c r="V21" s="13">
        <f t="shared" si="1"/>
        <v>627836.56609999994</v>
      </c>
      <c r="W21" s="13">
        <f t="shared" si="1"/>
        <v>651991.554</v>
      </c>
      <c r="X21" s="13">
        <f t="shared" si="1"/>
        <v>659800.87299999991</v>
      </c>
      <c r="Y21" s="13">
        <f t="shared" si="1"/>
        <v>681761.18599999999</v>
      </c>
      <c r="Z21" s="13">
        <f t="shared" si="1"/>
        <v>671082.48199999996</v>
      </c>
      <c r="AA21" s="13">
        <f t="shared" si="1"/>
        <v>697777.38900000008</v>
      </c>
      <c r="AB21" s="13">
        <f t="shared" si="1"/>
        <v>704517.91944135027</v>
      </c>
      <c r="AC21" s="13">
        <f t="shared" si="1"/>
        <v>725449.21333573537</v>
      </c>
      <c r="AD21" s="13">
        <f t="shared" si="1"/>
        <v>712403.01168992417</v>
      </c>
      <c r="AE21" s="13"/>
    </row>
    <row r="22" spans="1:31" x14ac:dyDescent="0.25">
      <c r="A22" s="5" t="s">
        <v>34</v>
      </c>
      <c r="B22" s="13">
        <v>585234.5284510476</v>
      </c>
      <c r="C22" s="13">
        <v>627185.3286917907</v>
      </c>
      <c r="D22" s="13">
        <v>634167.90880362527</v>
      </c>
      <c r="E22" s="13">
        <v>648272.57205353817</v>
      </c>
      <c r="F22" s="13">
        <v>635530.90224519582</v>
      </c>
      <c r="G22" s="13">
        <v>682621.30048647453</v>
      </c>
      <c r="H22" s="13">
        <v>697575.90421107702</v>
      </c>
      <c r="I22" s="13">
        <v>708671.78787441808</v>
      </c>
      <c r="J22" s="13">
        <v>691616.76181554445</v>
      </c>
      <c r="K22" s="13">
        <v>741017.593246417</v>
      </c>
      <c r="L22" s="13">
        <v>744656.29795373941</v>
      </c>
      <c r="M22" s="13">
        <v>755588.80221707444</v>
      </c>
      <c r="N22" s="13">
        <v>747039.42099999997</v>
      </c>
      <c r="O22" s="13">
        <v>803439.87100000004</v>
      </c>
      <c r="P22" s="13">
        <v>810082.19700000004</v>
      </c>
      <c r="Q22" s="13">
        <v>822871.49300000002</v>
      </c>
      <c r="R22" s="13">
        <v>813280.58499999996</v>
      </c>
      <c r="S22" s="13">
        <v>859371.21399999992</v>
      </c>
      <c r="T22" s="13">
        <v>867126.81599999999</v>
      </c>
      <c r="U22" s="13">
        <v>878281.91599999997</v>
      </c>
      <c r="V22" s="13">
        <v>865721.35643333301</v>
      </c>
      <c r="W22" s="13">
        <v>913461.52433333301</v>
      </c>
      <c r="X22" s="13">
        <v>915761.37633333297</v>
      </c>
      <c r="Y22" s="13">
        <v>930521.35100000002</v>
      </c>
      <c r="Z22" s="13">
        <v>918787.89199999999</v>
      </c>
      <c r="AA22" s="13">
        <v>977806.91400000011</v>
      </c>
      <c r="AB22" s="13">
        <v>980010.13844135031</v>
      </c>
      <c r="AC22" s="13">
        <v>994608.05133573536</v>
      </c>
      <c r="AD22" s="13">
        <v>976331.72159026423</v>
      </c>
      <c r="AE22" s="13"/>
    </row>
    <row r="23" spans="1:31" x14ac:dyDescent="0.25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x14ac:dyDescent="0.25">
      <c r="A24" s="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x14ac:dyDescent="0.25">
      <c r="A25" t="s">
        <v>40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6"/>
      <c r="AB25" s="13"/>
      <c r="AC25" s="13"/>
      <c r="AD25" s="13"/>
      <c r="AE25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53" zoomScaleNormal="53" workbookViewId="0"/>
  </sheetViews>
  <sheetFormatPr defaultRowHeight="15" x14ac:dyDescent="0.25"/>
  <sheetData>
    <row r="1" spans="1:19" ht="26.25" x14ac:dyDescent="0.4">
      <c r="A1" s="1" t="s">
        <v>471</v>
      </c>
      <c r="B1" s="2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5">
      <c r="A2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7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11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5"/>
      <c r="B8" s="5" t="s">
        <v>29</v>
      </c>
      <c r="C8" s="5" t="s">
        <v>3</v>
      </c>
      <c r="D8" s="5" t="s">
        <v>41</v>
      </c>
      <c r="E8" s="22">
        <v>2011</v>
      </c>
      <c r="F8" s="22">
        <v>2012</v>
      </c>
      <c r="G8" s="22">
        <v>2013</v>
      </c>
      <c r="H8" s="22">
        <v>2014</v>
      </c>
      <c r="I8" s="22">
        <v>2015</v>
      </c>
      <c r="J8" s="22">
        <v>2016</v>
      </c>
      <c r="K8" s="5">
        <v>2017</v>
      </c>
      <c r="L8" s="5"/>
      <c r="M8" s="5"/>
      <c r="N8" s="5"/>
      <c r="O8" s="5"/>
      <c r="P8" s="5"/>
      <c r="Q8" s="5"/>
      <c r="R8" s="5"/>
      <c r="S8" s="5"/>
    </row>
    <row r="9" spans="1:19" x14ac:dyDescent="0.25">
      <c r="A9" s="5" t="s">
        <v>28</v>
      </c>
      <c r="B9" s="6">
        <f t="shared" ref="B9:B14" si="0">(H9/E9)^(1/3)-1</f>
        <v>3.1806879166850432E-2</v>
      </c>
      <c r="C9" s="6">
        <f t="shared" ref="C9:C14" si="1">I9/H9-1</f>
        <v>1.0023464171916574E-2</v>
      </c>
      <c r="D9" s="6">
        <f>K9/J9-1</f>
        <v>8.6914103391344533E-3</v>
      </c>
      <c r="E9" s="23">
        <v>1643649.2876724931</v>
      </c>
      <c r="F9" s="23">
        <v>1721894.7159645758</v>
      </c>
      <c r="G9" s="23">
        <v>1779889.7222844381</v>
      </c>
      <c r="H9" s="23">
        <v>1805528.7696932903</v>
      </c>
      <c r="I9" s="23">
        <v>1823626.4226276758</v>
      </c>
      <c r="J9" s="23">
        <v>1848982.4668308743</v>
      </c>
      <c r="K9" s="13">
        <v>1865052.7321599666</v>
      </c>
      <c r="L9" s="13"/>
      <c r="M9" s="13"/>
      <c r="N9" s="13"/>
      <c r="O9" s="13"/>
      <c r="P9" s="13"/>
      <c r="Q9" s="13"/>
      <c r="R9" s="13"/>
      <c r="S9" s="13"/>
    </row>
    <row r="10" spans="1:19" x14ac:dyDescent="0.25">
      <c r="A10" s="5" t="s">
        <v>27</v>
      </c>
      <c r="B10" s="6">
        <f t="shared" si="0"/>
        <v>3.0076030472133253E-2</v>
      </c>
      <c r="C10" s="6">
        <f t="shared" si="1"/>
        <v>4.3642327519120006E-3</v>
      </c>
      <c r="D10" s="6">
        <f t="shared" ref="D10:D14" si="2">K10/J10-1</f>
        <v>1.1053080508325985E-2</v>
      </c>
      <c r="E10" s="23">
        <v>560804.43586728105</v>
      </c>
      <c r="F10" s="23">
        <v>575843.32512027468</v>
      </c>
      <c r="G10" s="23">
        <v>593945.79033797723</v>
      </c>
      <c r="H10" s="23">
        <v>612941.8634913651</v>
      </c>
      <c r="I10" s="23">
        <v>615616.88444703212</v>
      </c>
      <c r="J10" s="23">
        <v>624778.00001567404</v>
      </c>
      <c r="K10" s="13">
        <v>631683.72154967813</v>
      </c>
      <c r="L10" s="13"/>
      <c r="M10" s="13"/>
      <c r="N10" s="13"/>
      <c r="O10" s="13"/>
      <c r="P10" s="13"/>
      <c r="Q10" s="13"/>
      <c r="R10" s="13"/>
      <c r="S10" s="13"/>
    </row>
    <row r="11" spans="1:19" x14ac:dyDescent="0.25">
      <c r="A11" s="5" t="s">
        <v>26</v>
      </c>
      <c r="B11" s="6">
        <f t="shared" si="0"/>
        <v>5.3889681853145577E-2</v>
      </c>
      <c r="C11" s="6">
        <f t="shared" si="1"/>
        <v>1.4933289051225485E-2</v>
      </c>
      <c r="D11" s="6">
        <f t="shared" si="2"/>
        <v>-3.703473764960219E-2</v>
      </c>
      <c r="E11" s="23">
        <v>530694.55313997134</v>
      </c>
      <c r="F11" s="23">
        <v>565486.20881311421</v>
      </c>
      <c r="G11" s="23">
        <v>577051.34597830428</v>
      </c>
      <c r="H11" s="23">
        <v>621198.05587767204</v>
      </c>
      <c r="I11" s="23">
        <v>630474.58600415266</v>
      </c>
      <c r="J11" s="23">
        <v>635373.81671968778</v>
      </c>
      <c r="K11" s="13">
        <v>611842.91410804773</v>
      </c>
      <c r="L11" s="13"/>
      <c r="M11" s="13"/>
      <c r="N11" s="13"/>
      <c r="O11" s="13"/>
      <c r="P11" s="13"/>
      <c r="Q11" s="13"/>
      <c r="R11" s="13"/>
      <c r="S11" s="13"/>
    </row>
    <row r="12" spans="1:19" x14ac:dyDescent="0.25">
      <c r="A12" s="5" t="s">
        <v>23</v>
      </c>
      <c r="B12" s="6">
        <f t="shared" si="0"/>
        <v>3.0602055783629956E-2</v>
      </c>
      <c r="C12" s="6">
        <f t="shared" si="1"/>
        <v>1.547658951930253E-2</v>
      </c>
      <c r="D12" s="6">
        <f t="shared" si="2"/>
        <v>-2.9207489806304388E-4</v>
      </c>
      <c r="E12" s="23">
        <v>791170.94801261486</v>
      </c>
      <c r="F12" s="23">
        <v>822801.81235477456</v>
      </c>
      <c r="G12" s="23">
        <v>820062.64341285196</v>
      </c>
      <c r="H12" s="23">
        <v>866050.75527331606</v>
      </c>
      <c r="I12" s="23">
        <v>879454.26731556316</v>
      </c>
      <c r="J12" s="23">
        <v>912588.04736833076</v>
      </c>
      <c r="K12" s="13">
        <v>912321.50330742216</v>
      </c>
      <c r="L12" s="13"/>
      <c r="M12" s="13"/>
      <c r="N12" s="13"/>
      <c r="O12" s="13"/>
      <c r="P12" s="13"/>
      <c r="Q12" s="13"/>
      <c r="R12" s="13"/>
      <c r="S12" s="13"/>
    </row>
    <row r="13" spans="1:19" x14ac:dyDescent="0.25">
      <c r="A13" s="5" t="s">
        <v>25</v>
      </c>
      <c r="B13" s="6">
        <f t="shared" si="0"/>
        <v>6.1398327392218954E-2</v>
      </c>
      <c r="C13" s="6">
        <f t="shared" si="1"/>
        <v>7.4960232516159131E-3</v>
      </c>
      <c r="D13" s="6">
        <f t="shared" si="2"/>
        <v>-2.654020484623143E-2</v>
      </c>
      <c r="E13" s="23">
        <v>773855.73233695049</v>
      </c>
      <c r="F13" s="23">
        <v>856602.1366801504</v>
      </c>
      <c r="G13" s="23">
        <v>885853.35559923667</v>
      </c>
      <c r="H13" s="23">
        <v>925326.92783542944</v>
      </c>
      <c r="I13" s="23">
        <v>932263.20000183024</v>
      </c>
      <c r="J13" s="23">
        <v>957396.2556520534</v>
      </c>
      <c r="K13" s="13">
        <v>931986.76290803298</v>
      </c>
      <c r="L13" s="13"/>
      <c r="M13" s="13"/>
      <c r="N13" s="13"/>
      <c r="O13" s="13"/>
      <c r="P13" s="13"/>
      <c r="Q13" s="13"/>
      <c r="R13" s="13"/>
      <c r="S13" s="13"/>
    </row>
    <row r="14" spans="1:19" x14ac:dyDescent="0.25">
      <c r="A14" s="14" t="s">
        <v>24</v>
      </c>
      <c r="B14" s="6">
        <f t="shared" si="0"/>
        <v>2.6735873543557664E-2</v>
      </c>
      <c r="C14" s="6">
        <f t="shared" si="1"/>
        <v>1.7144584174960231E-2</v>
      </c>
      <c r="D14" s="6">
        <f t="shared" si="2"/>
        <v>5.4006598518496762E-3</v>
      </c>
      <c r="E14" s="23">
        <v>2767583.3524144823</v>
      </c>
      <c r="F14" s="23">
        <v>2850238.0400710148</v>
      </c>
      <c r="G14" s="23">
        <v>2910883.9584539584</v>
      </c>
      <c r="H14" s="23">
        <v>2995552.3825737149</v>
      </c>
      <c r="I14" s="23">
        <v>3046909.8825472523</v>
      </c>
      <c r="J14" s="23">
        <v>3061696.0550114671</v>
      </c>
      <c r="K14" s="13">
        <v>3078231.2339743339</v>
      </c>
      <c r="L14" s="15"/>
      <c r="M14" s="15"/>
      <c r="N14" s="15"/>
      <c r="O14" s="15"/>
      <c r="P14" s="15"/>
      <c r="Q14" s="15"/>
      <c r="R14" s="15"/>
      <c r="S14" s="15"/>
    </row>
    <row r="15" spans="1:19" x14ac:dyDescent="0.25">
      <c r="A15" s="5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6.25" x14ac:dyDescent="0.4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t="s">
        <v>40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="55" zoomScaleNormal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26" ht="26.25" x14ac:dyDescent="0.4">
      <c r="A1" s="1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7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7" t="s">
        <v>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 t="s">
        <v>35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5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6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2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11"/>
      <c r="B7" s="11">
        <v>2011</v>
      </c>
      <c r="C7" s="11"/>
      <c r="D7" s="11"/>
      <c r="E7" s="11"/>
      <c r="F7" s="11">
        <v>2012</v>
      </c>
      <c r="G7" s="11"/>
      <c r="H7" s="11"/>
      <c r="I7" s="11"/>
      <c r="J7" s="11">
        <v>2013</v>
      </c>
      <c r="K7" s="11"/>
      <c r="L7" s="11"/>
      <c r="M7" s="11"/>
      <c r="N7" s="11">
        <v>2014</v>
      </c>
      <c r="O7" s="11"/>
      <c r="P7" s="11"/>
      <c r="Q7" s="11"/>
      <c r="R7" s="11">
        <v>2015</v>
      </c>
      <c r="S7" s="11"/>
      <c r="T7" s="11"/>
      <c r="U7" s="11"/>
      <c r="V7" s="11">
        <v>2016</v>
      </c>
      <c r="W7" s="12"/>
      <c r="X7" s="11"/>
      <c r="Y7" s="11"/>
      <c r="Z7" s="11">
        <v>2017</v>
      </c>
    </row>
    <row r="8" spans="1:26" x14ac:dyDescent="0.25">
      <c r="A8" s="11"/>
      <c r="B8" s="11">
        <v>1</v>
      </c>
      <c r="C8" s="11">
        <v>2</v>
      </c>
      <c r="D8" s="11">
        <v>3</v>
      </c>
      <c r="E8" s="11">
        <v>4</v>
      </c>
      <c r="F8" s="11">
        <v>1</v>
      </c>
      <c r="G8" s="11">
        <v>2</v>
      </c>
      <c r="H8" s="11">
        <v>3</v>
      </c>
      <c r="I8" s="11">
        <v>4</v>
      </c>
      <c r="J8" s="11">
        <v>1</v>
      </c>
      <c r="K8" s="11">
        <v>2</v>
      </c>
      <c r="L8" s="11">
        <v>3</v>
      </c>
      <c r="M8" s="11">
        <v>4</v>
      </c>
      <c r="N8" s="11">
        <v>1</v>
      </c>
      <c r="O8" s="11">
        <v>2</v>
      </c>
      <c r="P8" s="11">
        <v>3</v>
      </c>
      <c r="Q8" s="11">
        <v>4</v>
      </c>
      <c r="R8" s="11">
        <v>1</v>
      </c>
      <c r="S8" s="11">
        <v>2</v>
      </c>
      <c r="T8" s="11">
        <v>3</v>
      </c>
      <c r="U8" s="11">
        <v>4</v>
      </c>
      <c r="V8" s="11">
        <v>1</v>
      </c>
      <c r="W8" s="12">
        <v>2</v>
      </c>
      <c r="X8" s="11">
        <v>3</v>
      </c>
      <c r="Y8" s="11">
        <v>4</v>
      </c>
      <c r="Z8" s="11">
        <v>1</v>
      </c>
    </row>
    <row r="9" spans="1:26" x14ac:dyDescent="0.25">
      <c r="A9" s="5" t="s">
        <v>4</v>
      </c>
      <c r="B9" s="18">
        <f t="shared" ref="B9:Z13" si="0">B16/$B16*100</f>
        <v>100</v>
      </c>
      <c r="C9" s="18">
        <f>C16/$B16*100</f>
        <v>98.240425200183225</v>
      </c>
      <c r="D9" s="18">
        <f t="shared" si="0"/>
        <v>97.682269236502236</v>
      </c>
      <c r="E9" s="18">
        <f t="shared" si="0"/>
        <v>97.570333104886302</v>
      </c>
      <c r="F9" s="18">
        <f t="shared" si="0"/>
        <v>98.047525167366118</v>
      </c>
      <c r="G9" s="18">
        <f t="shared" si="0"/>
        <v>99.533789354608444</v>
      </c>
      <c r="H9" s="18">
        <f t="shared" si="0"/>
        <v>100.57462660061056</v>
      </c>
      <c r="I9" s="18">
        <f t="shared" si="0"/>
        <v>102.27594691495325</v>
      </c>
      <c r="J9" s="18">
        <f t="shared" si="0"/>
        <v>102.24339865443939</v>
      </c>
      <c r="K9" s="18">
        <f t="shared" si="0"/>
        <v>102.82920149563076</v>
      </c>
      <c r="L9" s="18">
        <f t="shared" si="0"/>
        <v>105.26072874725081</v>
      </c>
      <c r="M9" s="18">
        <f t="shared" si="0"/>
        <v>108.03751595579686</v>
      </c>
      <c r="N9" s="18">
        <f t="shared" si="0"/>
        <v>109.07525997001683</v>
      </c>
      <c r="O9" s="18">
        <f t="shared" si="0"/>
        <v>110.33081220219638</v>
      </c>
      <c r="P9" s="18">
        <f t="shared" si="0"/>
        <v>112.82824411115951</v>
      </c>
      <c r="Q9" s="18">
        <f t="shared" si="0"/>
        <v>114.93883973345487</v>
      </c>
      <c r="R9" s="18">
        <f t="shared" si="0"/>
        <v>111.60383002126883</v>
      </c>
      <c r="S9" s="18">
        <f t="shared" si="0"/>
        <v>105.5056821332568</v>
      </c>
      <c r="T9" s="18">
        <f t="shared" si="0"/>
        <v>102.29580129578714</v>
      </c>
      <c r="U9" s="18">
        <f t="shared" si="0"/>
        <v>100.58309761785608</v>
      </c>
      <c r="V9" s="18">
        <f t="shared" si="0"/>
        <v>98.321239427863873</v>
      </c>
      <c r="W9" s="18">
        <f t="shared" si="0"/>
        <v>96.343890943822132</v>
      </c>
      <c r="X9" s="18">
        <f t="shared" si="0"/>
        <v>96.285972234964092</v>
      </c>
      <c r="Y9" s="18">
        <f t="shared" si="0"/>
        <v>96.251879056508969</v>
      </c>
      <c r="Z9" s="18">
        <f t="shared" si="0"/>
        <v>101.19170941742716</v>
      </c>
    </row>
    <row r="10" spans="1:26" x14ac:dyDescent="0.25">
      <c r="A10" s="5" t="s">
        <v>5</v>
      </c>
      <c r="B10" s="18">
        <f t="shared" si="0"/>
        <v>100</v>
      </c>
      <c r="C10" s="18">
        <f t="shared" si="0"/>
        <v>99.268364064935909</v>
      </c>
      <c r="D10" s="18">
        <f t="shared" si="0"/>
        <v>94.436927258393879</v>
      </c>
      <c r="E10" s="18">
        <f t="shared" si="0"/>
        <v>94.023033388605484</v>
      </c>
      <c r="F10" s="18">
        <f t="shared" si="0"/>
        <v>91.472992719622425</v>
      </c>
      <c r="G10" s="18">
        <f t="shared" si="0"/>
        <v>96.902397928261337</v>
      </c>
      <c r="H10" s="18">
        <f t="shared" si="0"/>
        <v>94.863244414280445</v>
      </c>
      <c r="I10" s="18">
        <f t="shared" si="0"/>
        <v>93.20326322938574</v>
      </c>
      <c r="J10" s="18">
        <f t="shared" si="0"/>
        <v>96.325838888151296</v>
      </c>
      <c r="K10" s="18">
        <f t="shared" si="0"/>
        <v>95.190949950071229</v>
      </c>
      <c r="L10" s="18">
        <f t="shared" si="0"/>
        <v>97.945714925923184</v>
      </c>
      <c r="M10" s="18">
        <f t="shared" si="0"/>
        <v>101.87140339566598</v>
      </c>
      <c r="N10" s="18">
        <f t="shared" si="0"/>
        <v>95.598323221133199</v>
      </c>
      <c r="O10" s="18">
        <f t="shared" si="0"/>
        <v>94.96272203840843</v>
      </c>
      <c r="P10" s="18">
        <f t="shared" si="0"/>
        <v>95.942830788362571</v>
      </c>
      <c r="Q10" s="18">
        <f t="shared" si="0"/>
        <v>99.318402273481695</v>
      </c>
      <c r="R10" s="18">
        <f t="shared" si="0"/>
        <v>102.41231790516952</v>
      </c>
      <c r="S10" s="18">
        <f t="shared" si="0"/>
        <v>100.82296689325678</v>
      </c>
      <c r="T10" s="18">
        <f t="shared" si="0"/>
        <v>98.501148547598603</v>
      </c>
      <c r="U10" s="18">
        <f t="shared" si="0"/>
        <v>99.239110149439938</v>
      </c>
      <c r="V10" s="18">
        <f t="shared" si="0"/>
        <v>93.319382211525749</v>
      </c>
      <c r="W10" s="18">
        <f t="shared" si="0"/>
        <v>96.557346021507641</v>
      </c>
      <c r="X10" s="18">
        <f t="shared" si="0"/>
        <v>97.550616426346409</v>
      </c>
      <c r="Y10" s="18">
        <f t="shared" si="0"/>
        <v>94.628538414568368</v>
      </c>
      <c r="Z10" s="18">
        <f t="shared" si="0"/>
        <v>97.514525778281921</v>
      </c>
    </row>
    <row r="11" spans="1:26" x14ac:dyDescent="0.25">
      <c r="A11" s="5" t="s">
        <v>6</v>
      </c>
      <c r="B11" s="18">
        <f t="shared" si="0"/>
        <v>100</v>
      </c>
      <c r="C11" s="18">
        <f t="shared" si="0"/>
        <v>98.753415637957659</v>
      </c>
      <c r="D11" s="18">
        <f t="shared" si="0"/>
        <v>98.552076673000315</v>
      </c>
      <c r="E11" s="18">
        <f t="shared" si="0"/>
        <v>99.55324051666058</v>
      </c>
      <c r="F11" s="18">
        <f t="shared" si="0"/>
        <v>101.0634397481422</v>
      </c>
      <c r="G11" s="18">
        <f t="shared" si="0"/>
        <v>100.9404119046374</v>
      </c>
      <c r="H11" s="18">
        <f t="shared" si="0"/>
        <v>101.07136057173851</v>
      </c>
      <c r="I11" s="18">
        <f t="shared" si="0"/>
        <v>102.10345565362913</v>
      </c>
      <c r="J11" s="18">
        <f t="shared" si="0"/>
        <v>100.19469565944243</v>
      </c>
      <c r="K11" s="18">
        <f t="shared" si="0"/>
        <v>103.17676865643244</v>
      </c>
      <c r="L11" s="18">
        <f t="shared" si="0"/>
        <v>101.39222682795995</v>
      </c>
      <c r="M11" s="18">
        <f t="shared" si="0"/>
        <v>104.54162414437194</v>
      </c>
      <c r="N11" s="18">
        <f t="shared" si="0"/>
        <v>103.08067400255965</v>
      </c>
      <c r="O11" s="18">
        <f t="shared" si="0"/>
        <v>101.95882180340541</v>
      </c>
      <c r="P11" s="18">
        <f t="shared" si="0"/>
        <v>101.59301676292863</v>
      </c>
      <c r="Q11" s="18">
        <f t="shared" si="0"/>
        <v>103.5672797623501</v>
      </c>
      <c r="R11" s="18">
        <f t="shared" si="0"/>
        <v>103.05816547549344</v>
      </c>
      <c r="S11" s="18">
        <f t="shared" si="0"/>
        <v>101.43107971446963</v>
      </c>
      <c r="T11" s="18">
        <f t="shared" si="0"/>
        <v>102.65760518175288</v>
      </c>
      <c r="U11" s="18">
        <f t="shared" si="0"/>
        <v>102.05627642910891</v>
      </c>
      <c r="V11" s="18">
        <f t="shared" si="0"/>
        <v>102.21335102794893</v>
      </c>
      <c r="W11" s="18">
        <f t="shared" si="0"/>
        <v>104.1037365701055</v>
      </c>
      <c r="X11" s="18">
        <f t="shared" si="0"/>
        <v>103.22259831118299</v>
      </c>
      <c r="Y11" s="18">
        <f t="shared" si="0"/>
        <v>102.41350879685282</v>
      </c>
      <c r="Z11" s="18">
        <f t="shared" si="0"/>
        <v>101.4477236232036</v>
      </c>
    </row>
    <row r="12" spans="1:26" x14ac:dyDescent="0.25">
      <c r="A12" s="5" t="s">
        <v>7</v>
      </c>
      <c r="B12" s="18">
        <f t="shared" si="0"/>
        <v>100</v>
      </c>
      <c r="C12" s="18">
        <f t="shared" si="0"/>
        <v>101.06008827532405</v>
      </c>
      <c r="D12" s="18">
        <f t="shared" si="0"/>
        <v>102.17200968399808</v>
      </c>
      <c r="E12" s="18">
        <f t="shared" si="0"/>
        <v>103.20559840239471</v>
      </c>
      <c r="F12" s="18">
        <f t="shared" si="0"/>
        <v>102.87189478191925</v>
      </c>
      <c r="G12" s="18">
        <f t="shared" si="0"/>
        <v>103.37337239721352</v>
      </c>
      <c r="H12" s="18">
        <f t="shared" si="0"/>
        <v>104.50967339826079</v>
      </c>
      <c r="I12" s="18">
        <f t="shared" si="0"/>
        <v>106.15505208752909</v>
      </c>
      <c r="J12" s="18">
        <f t="shared" si="0"/>
        <v>106.40543898106026</v>
      </c>
      <c r="K12" s="18">
        <f t="shared" si="0"/>
        <v>108.69935086685352</v>
      </c>
      <c r="L12" s="18">
        <f t="shared" si="0"/>
        <v>109.57174596040755</v>
      </c>
      <c r="M12" s="18">
        <f t="shared" si="0"/>
        <v>111.26288832450722</v>
      </c>
      <c r="N12" s="18">
        <f t="shared" si="0"/>
        <v>112.14389895400949</v>
      </c>
      <c r="O12" s="18">
        <f t="shared" si="0"/>
        <v>112.57852560705186</v>
      </c>
      <c r="P12" s="18">
        <f t="shared" si="0"/>
        <v>113.06210224165052</v>
      </c>
      <c r="Q12" s="18">
        <f t="shared" si="0"/>
        <v>113.79616116818528</v>
      </c>
      <c r="R12" s="18">
        <f t="shared" si="0"/>
        <v>114.39992707321936</v>
      </c>
      <c r="S12" s="18">
        <f t="shared" si="0"/>
        <v>114.730196351117</v>
      </c>
      <c r="T12" s="18">
        <f t="shared" si="0"/>
        <v>114.98371443229469</v>
      </c>
      <c r="U12" s="18">
        <f t="shared" si="0"/>
        <v>115.29352181231532</v>
      </c>
      <c r="V12" s="18">
        <f t="shared" si="0"/>
        <v>115.52382204169547</v>
      </c>
      <c r="W12" s="18">
        <f t="shared" si="0"/>
        <v>115.55216172785592</v>
      </c>
      <c r="X12" s="18">
        <f t="shared" si="0"/>
        <v>115.76304308191968</v>
      </c>
      <c r="Y12" s="18">
        <f t="shared" si="0"/>
        <v>115.87316823459848</v>
      </c>
      <c r="Z12" s="18">
        <f t="shared" si="0"/>
        <v>115.4997847001361</v>
      </c>
    </row>
    <row r="13" spans="1:26" x14ac:dyDescent="0.25">
      <c r="A13" s="5" t="s">
        <v>8</v>
      </c>
      <c r="B13" s="18">
        <f t="shared" si="0"/>
        <v>100</v>
      </c>
      <c r="C13" s="18">
        <f t="shared" si="0"/>
        <v>101.16215504943456</v>
      </c>
      <c r="D13" s="18">
        <f t="shared" si="0"/>
        <v>102.15549639696162</v>
      </c>
      <c r="E13" s="18">
        <f t="shared" si="0"/>
        <v>103.07633922706839</v>
      </c>
      <c r="F13" s="18">
        <f t="shared" si="0"/>
        <v>103.74274201843959</v>
      </c>
      <c r="G13" s="18">
        <f t="shared" si="0"/>
        <v>104.31494136369635</v>
      </c>
      <c r="H13" s="18">
        <f t="shared" si="0"/>
        <v>104.82500638769771</v>
      </c>
      <c r="I13" s="18">
        <f t="shared" si="0"/>
        <v>105.35453862806143</v>
      </c>
      <c r="J13" s="18">
        <f t="shared" si="0"/>
        <v>106.00844263391107</v>
      </c>
      <c r="K13" s="18">
        <f t="shared" si="0"/>
        <v>106.94373400678188</v>
      </c>
      <c r="L13" s="18">
        <f t="shared" si="0"/>
        <v>107.58501662429421</v>
      </c>
      <c r="M13" s="18">
        <f t="shared" si="0"/>
        <v>108.28283523307559</v>
      </c>
      <c r="N13" s="18">
        <f t="shared" si="0"/>
        <v>108.7460460745416</v>
      </c>
      <c r="O13" s="18">
        <f t="shared" si="0"/>
        <v>109.24465668359429</v>
      </c>
      <c r="P13" s="18">
        <f t="shared" si="0"/>
        <v>109.89859059738023</v>
      </c>
      <c r="Q13" s="18">
        <f t="shared" si="0"/>
        <v>110.39003348240313</v>
      </c>
      <c r="R13" s="18">
        <f t="shared" si="0"/>
        <v>110.85413819161663</v>
      </c>
      <c r="S13" s="18">
        <f t="shared" si="0"/>
        <v>111.01726097248257</v>
      </c>
      <c r="T13" s="18">
        <f t="shared" si="0"/>
        <v>111.34949531141987</v>
      </c>
      <c r="U13" s="18">
        <f t="shared" si="0"/>
        <v>111.68402080368757</v>
      </c>
      <c r="V13" s="18">
        <f t="shared" si="0"/>
        <v>111.99697303549787</v>
      </c>
      <c r="W13" s="18">
        <f t="shared" si="0"/>
        <v>112.47157793489812</v>
      </c>
      <c r="X13" s="18">
        <f t="shared" si="0"/>
        <v>112.66661552724358</v>
      </c>
      <c r="Y13" s="18">
        <f t="shared" si="0"/>
        <v>113.12132099645463</v>
      </c>
      <c r="Z13" s="18">
        <f t="shared" si="0"/>
        <v>112.5151826934753</v>
      </c>
    </row>
    <row r="14" spans="1:26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1"/>
      <c r="Y14" s="11"/>
      <c r="Z14" s="11"/>
    </row>
    <row r="15" spans="1:26" x14ac:dyDescent="0.25">
      <c r="A15" s="1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1"/>
    </row>
    <row r="16" spans="1:26" x14ac:dyDescent="0.25">
      <c r="A16" s="5" t="s">
        <v>4</v>
      </c>
      <c r="B16" s="13">
        <v>68019.47207863121</v>
      </c>
      <c r="C16" s="13">
        <v>66822.618588967205</v>
      </c>
      <c r="D16" s="13">
        <v>66442.963849096006</v>
      </c>
      <c r="E16" s="13">
        <v>66366.825483305598</v>
      </c>
      <c r="F16" s="13">
        <v>66691.409005005509</v>
      </c>
      <c r="G16" s="13">
        <v>67702.3580588615</v>
      </c>
      <c r="H16" s="13">
        <v>68410.330058789899</v>
      </c>
      <c r="I16" s="13">
        <v>69567.559154972303</v>
      </c>
      <c r="J16" s="13">
        <v>69545.42</v>
      </c>
      <c r="K16" s="13">
        <v>69943.87999999999</v>
      </c>
      <c r="L16" s="13">
        <v>71597.792000000001</v>
      </c>
      <c r="M16" s="13">
        <v>73486.547999999995</v>
      </c>
      <c r="N16" s="13">
        <v>74192.416000000012</v>
      </c>
      <c r="O16" s="13">
        <v>75046.436000000002</v>
      </c>
      <c r="P16" s="13">
        <v>76745.176000000007</v>
      </c>
      <c r="Q16" s="13">
        <v>78180.792000000001</v>
      </c>
      <c r="R16" s="13">
        <v>75912.335999999996</v>
      </c>
      <c r="S16" s="13">
        <v>71764.407999999996</v>
      </c>
      <c r="T16" s="13">
        <v>69581.063999999998</v>
      </c>
      <c r="U16" s="13">
        <v>68416.09199999999</v>
      </c>
      <c r="V16" s="13">
        <v>66877.588000000003</v>
      </c>
      <c r="W16" s="13">
        <v>65532.606</v>
      </c>
      <c r="X16" s="13">
        <v>65493.21</v>
      </c>
      <c r="Y16" s="13">
        <v>65470.020000000004</v>
      </c>
      <c r="Z16" s="13">
        <v>68830.066533076504</v>
      </c>
    </row>
    <row r="17" spans="1:26" x14ac:dyDescent="0.25">
      <c r="A17" s="5" t="s">
        <v>5</v>
      </c>
      <c r="B17" s="13">
        <v>235882.19165558601</v>
      </c>
      <c r="C17" s="13">
        <v>234156.392777017</v>
      </c>
      <c r="D17" s="13">
        <v>222759.89374929099</v>
      </c>
      <c r="E17" s="13">
        <v>221783.59181810601</v>
      </c>
      <c r="F17" s="13">
        <v>215768.5</v>
      </c>
      <c r="G17" s="13">
        <v>228575.5</v>
      </c>
      <c r="H17" s="13">
        <v>223765.5</v>
      </c>
      <c r="I17" s="13">
        <v>219849.9</v>
      </c>
      <c r="J17" s="13">
        <v>227215.49990000002</v>
      </c>
      <c r="K17" s="13">
        <v>224538.49899999998</v>
      </c>
      <c r="L17" s="13">
        <v>231036.49900000001</v>
      </c>
      <c r="M17" s="13">
        <v>240296.49900000001</v>
      </c>
      <c r="N17" s="13">
        <v>225499.41999999998</v>
      </c>
      <c r="O17" s="13">
        <v>224000.15</v>
      </c>
      <c r="P17" s="13">
        <v>226312.052</v>
      </c>
      <c r="Q17" s="13">
        <v>234274.424</v>
      </c>
      <c r="R17" s="13">
        <v>241572.41999999998</v>
      </c>
      <c r="S17" s="13">
        <v>237823.424</v>
      </c>
      <c r="T17" s="13">
        <v>232346.66800000001</v>
      </c>
      <c r="U17" s="13">
        <v>234087.38800000001</v>
      </c>
      <c r="V17" s="13">
        <v>220123.804</v>
      </c>
      <c r="W17" s="13">
        <v>227761.584</v>
      </c>
      <c r="X17" s="13">
        <v>230104.53200000001</v>
      </c>
      <c r="Y17" s="13">
        <v>223211.87034393201</v>
      </c>
      <c r="Z17" s="13">
        <v>230019.4005883628</v>
      </c>
    </row>
    <row r="18" spans="1:26" x14ac:dyDescent="0.25">
      <c r="A18" s="5" t="s">
        <v>6</v>
      </c>
      <c r="B18" s="13">
        <v>372507.71564654802</v>
      </c>
      <c r="C18" s="13">
        <v>367864.09271589702</v>
      </c>
      <c r="D18" s="13">
        <v>367114.08953682799</v>
      </c>
      <c r="E18" s="13">
        <v>370843.50210072601</v>
      </c>
      <c r="F18" s="13">
        <v>376469.11075962998</v>
      </c>
      <c r="G18" s="13">
        <v>376010.82255018101</v>
      </c>
      <c r="H18" s="13">
        <v>376498.61643866898</v>
      </c>
      <c r="I18" s="13">
        <v>380343.25025152002</v>
      </c>
      <c r="J18" s="13">
        <v>373232.97200000001</v>
      </c>
      <c r="K18" s="13">
        <v>384341.424</v>
      </c>
      <c r="L18" s="13">
        <v>377693.86800000002</v>
      </c>
      <c r="M18" s="13">
        <v>389425.61599999998</v>
      </c>
      <c r="N18" s="13">
        <v>383983.46400000004</v>
      </c>
      <c r="O18" s="13">
        <v>379804.478</v>
      </c>
      <c r="P18" s="13">
        <v>378441.826</v>
      </c>
      <c r="Q18" s="13">
        <v>385796.10800000001</v>
      </c>
      <c r="R18" s="13">
        <v>383899.61800000002</v>
      </c>
      <c r="S18" s="13">
        <v>377838.598</v>
      </c>
      <c r="T18" s="13">
        <v>382407.5</v>
      </c>
      <c r="U18" s="13">
        <v>380167.50400000002</v>
      </c>
      <c r="V18" s="13">
        <v>380752.61900000001</v>
      </c>
      <c r="W18" s="13">
        <v>387794.451</v>
      </c>
      <c r="X18" s="13">
        <v>384512.14299999998</v>
      </c>
      <c r="Y18" s="13">
        <v>381498.22213263297</v>
      </c>
      <c r="Z18" s="13">
        <v>377900.59784421918</v>
      </c>
    </row>
    <row r="19" spans="1:26" x14ac:dyDescent="0.25">
      <c r="A19" s="5" t="s">
        <v>7</v>
      </c>
      <c r="B19" s="13">
        <v>94341.2</v>
      </c>
      <c r="C19" s="13">
        <v>95341.3</v>
      </c>
      <c r="D19" s="13">
        <v>96390.3</v>
      </c>
      <c r="E19" s="13">
        <v>97365.4</v>
      </c>
      <c r="F19" s="13">
        <v>97050.58</v>
      </c>
      <c r="G19" s="13">
        <v>97523.68</v>
      </c>
      <c r="H19" s="13">
        <v>98595.68</v>
      </c>
      <c r="I19" s="13">
        <v>100147.95</v>
      </c>
      <c r="J19" s="13">
        <v>100384.16800000001</v>
      </c>
      <c r="K19" s="13">
        <v>102548.272</v>
      </c>
      <c r="L19" s="13">
        <v>103371.3</v>
      </c>
      <c r="M19" s="13">
        <v>104966.74400000001</v>
      </c>
      <c r="N19" s="13">
        <v>105797.90000000001</v>
      </c>
      <c r="O19" s="13">
        <v>106207.932</v>
      </c>
      <c r="P19" s="13">
        <v>106664.144</v>
      </c>
      <c r="Q19" s="13">
        <v>107356.664</v>
      </c>
      <c r="R19" s="13">
        <v>107926.26400000001</v>
      </c>
      <c r="S19" s="13">
        <v>108237.844</v>
      </c>
      <c r="T19" s="13">
        <v>108477.016</v>
      </c>
      <c r="U19" s="13">
        <v>108769.292</v>
      </c>
      <c r="V19" s="13">
        <v>108986.56</v>
      </c>
      <c r="W19" s="13">
        <v>109013.296</v>
      </c>
      <c r="X19" s="13">
        <v>109212.24400000001</v>
      </c>
      <c r="Y19" s="13">
        <v>109316.13739053901</v>
      </c>
      <c r="Z19" s="13">
        <v>108963.8828835248</v>
      </c>
    </row>
    <row r="20" spans="1:26" x14ac:dyDescent="0.25">
      <c r="A20" s="5" t="s">
        <v>8</v>
      </c>
      <c r="B20" s="13">
        <v>1785436.567948506</v>
      </c>
      <c r="C20" s="13">
        <v>1806186.1091773706</v>
      </c>
      <c r="D20" s="13">
        <v>1823921.5888406711</v>
      </c>
      <c r="E20" s="13">
        <v>1840362.6534627292</v>
      </c>
      <c r="F20" s="13">
        <v>1852260.8525897001</v>
      </c>
      <c r="G20" s="13">
        <v>1862477.1089414763</v>
      </c>
      <c r="H20" s="13">
        <v>1871583.9964003123</v>
      </c>
      <c r="I20" s="13">
        <v>1881038.4586588431</v>
      </c>
      <c r="J20" s="13">
        <v>1892713.4998985627</v>
      </c>
      <c r="K20" s="13">
        <v>1909412.5340866656</v>
      </c>
      <c r="L20" s="13">
        <v>1920862.2284436282</v>
      </c>
      <c r="M20" s="13">
        <v>1933321.3370627603</v>
      </c>
      <c r="N20" s="13">
        <v>1941591.6728129964</v>
      </c>
      <c r="O20" s="13">
        <v>1950494.0489586941</v>
      </c>
      <c r="P20" s="13">
        <v>1962169.6241856453</v>
      </c>
      <c r="Q20" s="13">
        <v>1970944.0251654249</v>
      </c>
      <c r="R20" s="13">
        <v>1979230.3203572941</v>
      </c>
      <c r="S20" s="13">
        <v>1982142.7741375288</v>
      </c>
      <c r="T20" s="13">
        <v>1988074.6075161973</v>
      </c>
      <c r="U20" s="13">
        <v>1994047.3479842548</v>
      </c>
      <c r="V20" s="13">
        <v>1999634.911571207</v>
      </c>
      <c r="W20" s="13">
        <v>2008108.6809983742</v>
      </c>
      <c r="X20" s="13">
        <v>2011590.9534933562</v>
      </c>
      <c r="Y20" s="13">
        <v>2019709.4312171121</v>
      </c>
      <c r="Z20" s="13">
        <v>2008887.2163033765</v>
      </c>
    </row>
    <row r="21" spans="1:26" x14ac:dyDescent="0.25">
      <c r="A21" s="5" t="s">
        <v>38</v>
      </c>
      <c r="B21" s="13">
        <v>2556187.1473292699</v>
      </c>
      <c r="C21" s="13">
        <v>2570370.5132592516</v>
      </c>
      <c r="D21" s="13">
        <v>2576628.8359758868</v>
      </c>
      <c r="E21" s="13">
        <v>2596721.9728648672</v>
      </c>
      <c r="F21" s="13">
        <v>2608240.4523543357</v>
      </c>
      <c r="G21" s="13">
        <v>2632289.4695505193</v>
      </c>
      <c r="H21" s="13">
        <v>2638854.1228977712</v>
      </c>
      <c r="I21" s="13">
        <v>2650947.1180653353</v>
      </c>
      <c r="J21" s="13">
        <v>2663091.5597985629</v>
      </c>
      <c r="K21" s="13">
        <v>2690784.6090866653</v>
      </c>
      <c r="L21" s="13">
        <v>2704561.687443628</v>
      </c>
      <c r="M21" s="13">
        <v>2741496.7440627599</v>
      </c>
      <c r="N21" s="13">
        <v>2731064.8728129966</v>
      </c>
      <c r="O21" s="13">
        <v>2735553.0449586944</v>
      </c>
      <c r="P21" s="13">
        <v>2750332.8221856453</v>
      </c>
      <c r="Q21" s="13">
        <v>2776552.013165425</v>
      </c>
      <c r="R21" s="13">
        <v>2788540.9583572941</v>
      </c>
      <c r="S21" s="13">
        <v>2777807.0481375288</v>
      </c>
      <c r="T21" s="13">
        <v>2780886.8555161972</v>
      </c>
      <c r="U21" s="13">
        <v>2785487.6239842549</v>
      </c>
      <c r="V21" s="13">
        <v>2776375.482571207</v>
      </c>
      <c r="W21" s="13">
        <v>2798210.6179983742</v>
      </c>
      <c r="X21" s="13">
        <v>2800913.0824933564</v>
      </c>
      <c r="Y21" s="13">
        <v>2799205.6810842161</v>
      </c>
      <c r="Z21" s="13">
        <v>2794601.1641525598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zoomScale="66" zoomScaleNormal="66" workbookViewId="0">
      <selection activeCell="G9" sqref="G1:G1048576"/>
    </sheetView>
  </sheetViews>
  <sheetFormatPr defaultRowHeight="15" x14ac:dyDescent="0.25"/>
  <sheetData>
    <row r="1" spans="1:7" ht="26.25" x14ac:dyDescent="0.4">
      <c r="A1" s="1" t="s">
        <v>481</v>
      </c>
      <c r="B1" s="32"/>
      <c r="C1" s="32"/>
      <c r="D1" s="32"/>
      <c r="E1" s="32"/>
      <c r="F1" s="32"/>
      <c r="G1" s="4"/>
    </row>
    <row r="2" spans="1:7" x14ac:dyDescent="0.25">
      <c r="A2" s="32"/>
      <c r="B2" s="32"/>
      <c r="C2" s="32"/>
      <c r="D2" s="32"/>
      <c r="E2" s="32"/>
      <c r="F2" s="32"/>
      <c r="G2" s="4"/>
    </row>
    <row r="3" spans="1:7" x14ac:dyDescent="0.25">
      <c r="A3" s="33"/>
      <c r="B3" s="4"/>
      <c r="C3" s="4"/>
      <c r="D3" s="4"/>
      <c r="E3" s="4"/>
      <c r="F3" s="4"/>
      <c r="G3" s="4"/>
    </row>
    <row r="4" spans="1:7" x14ac:dyDescent="0.25">
      <c r="A4" s="32"/>
      <c r="B4" s="4" t="s">
        <v>59</v>
      </c>
      <c r="C4" s="4" t="s">
        <v>60</v>
      </c>
      <c r="D4" s="4" t="s">
        <v>61</v>
      </c>
      <c r="E4" s="16" t="s">
        <v>62</v>
      </c>
      <c r="F4" s="16" t="s">
        <v>63</v>
      </c>
      <c r="G4" s="4"/>
    </row>
    <row r="5" spans="1:7" ht="60" x14ac:dyDescent="0.25">
      <c r="A5" s="68" t="s">
        <v>122</v>
      </c>
      <c r="B5" s="34">
        <v>99.949324324324323</v>
      </c>
      <c r="C5" s="34">
        <v>116.43581081081081</v>
      </c>
      <c r="D5" s="34">
        <v>115.4054054054054</v>
      </c>
      <c r="E5" s="34">
        <v>114.375</v>
      </c>
      <c r="F5" s="34">
        <v>114.375</v>
      </c>
      <c r="G5" s="4"/>
    </row>
    <row r="6" spans="1:7" ht="30" x14ac:dyDescent="0.25">
      <c r="A6" s="68" t="s">
        <v>475</v>
      </c>
      <c r="B6" s="35">
        <v>84.37</v>
      </c>
      <c r="C6" s="35">
        <v>85.2</v>
      </c>
      <c r="D6" s="35">
        <v>80.239999999999995</v>
      </c>
      <c r="E6" s="35">
        <v>83.55</v>
      </c>
      <c r="F6" s="35">
        <v>82.72</v>
      </c>
      <c r="G6" s="4"/>
    </row>
    <row r="7" spans="1:7" ht="75" x14ac:dyDescent="0.25">
      <c r="A7" s="68" t="s">
        <v>480</v>
      </c>
      <c r="B7" s="35">
        <v>63.37</v>
      </c>
      <c r="C7" s="35">
        <v>70.34</v>
      </c>
      <c r="D7" s="35">
        <v>72.239999999999995</v>
      </c>
      <c r="E7" s="35">
        <v>72.88</v>
      </c>
      <c r="F7" s="35">
        <v>70.97</v>
      </c>
      <c r="G7" s="4"/>
    </row>
    <row r="8" spans="1:7" ht="45" x14ac:dyDescent="0.25">
      <c r="A8" s="68" t="s">
        <v>124</v>
      </c>
      <c r="B8" s="35">
        <v>56.25</v>
      </c>
      <c r="C8" s="35">
        <v>58.55</v>
      </c>
      <c r="D8" s="35">
        <v>64.290000000000006</v>
      </c>
      <c r="E8" s="35">
        <v>60.84</v>
      </c>
      <c r="F8" s="35">
        <v>60.84</v>
      </c>
      <c r="G8" s="4"/>
    </row>
    <row r="9" spans="1:7" ht="75" x14ac:dyDescent="0.25">
      <c r="A9" s="68" t="s">
        <v>127</v>
      </c>
      <c r="B9" s="35">
        <v>57.69</v>
      </c>
      <c r="C9" s="35">
        <v>65.849999999999994</v>
      </c>
      <c r="D9" s="35">
        <v>62.93</v>
      </c>
      <c r="E9" s="35">
        <v>60.6</v>
      </c>
      <c r="F9" s="35">
        <v>61.77</v>
      </c>
      <c r="G9" s="4"/>
    </row>
    <row r="10" spans="1:7" x14ac:dyDescent="0.25">
      <c r="A10" s="32" t="s">
        <v>65</v>
      </c>
      <c r="B10" s="35">
        <v>29.26</v>
      </c>
      <c r="C10" s="35">
        <v>33.44</v>
      </c>
      <c r="D10" s="35">
        <v>34.340000000000003</v>
      </c>
      <c r="E10" s="35">
        <v>34.44</v>
      </c>
      <c r="F10" s="35">
        <v>33.44</v>
      </c>
      <c r="G10" s="4"/>
    </row>
    <row r="11" spans="1:7" ht="75" x14ac:dyDescent="0.25">
      <c r="A11" s="68" t="s">
        <v>476</v>
      </c>
      <c r="B11" s="35">
        <v>24.4</v>
      </c>
      <c r="C11" s="35">
        <v>25.62</v>
      </c>
      <c r="D11" s="35">
        <v>23.18</v>
      </c>
      <c r="E11" s="35">
        <v>23.42</v>
      </c>
      <c r="F11" s="35">
        <v>24.16</v>
      </c>
      <c r="G11" s="4"/>
    </row>
    <row r="12" spans="1:7" ht="60" x14ac:dyDescent="0.25">
      <c r="A12" s="68" t="s">
        <v>477</v>
      </c>
      <c r="B12" s="35">
        <v>12.38</v>
      </c>
      <c r="C12" s="35">
        <v>12.12</v>
      </c>
      <c r="D12" s="35">
        <v>12.12</v>
      </c>
      <c r="E12" s="35">
        <v>12.25</v>
      </c>
      <c r="F12" s="35">
        <v>11.86</v>
      </c>
      <c r="G12" s="4"/>
    </row>
    <row r="13" spans="1:7" ht="60" x14ac:dyDescent="0.25">
      <c r="A13" s="68" t="s">
        <v>478</v>
      </c>
      <c r="B13" s="35">
        <v>13.13</v>
      </c>
      <c r="C13" s="35">
        <v>13.87</v>
      </c>
      <c r="D13" s="35">
        <v>14.81</v>
      </c>
      <c r="E13" s="35">
        <v>14.27</v>
      </c>
      <c r="F13" s="35">
        <v>13.33</v>
      </c>
      <c r="G13" s="4"/>
    </row>
    <row r="14" spans="1:7" ht="45" x14ac:dyDescent="0.25">
      <c r="A14" s="68" t="s">
        <v>123</v>
      </c>
      <c r="B14" s="35">
        <v>14.16</v>
      </c>
      <c r="C14" s="35">
        <v>13.16</v>
      </c>
      <c r="D14" s="35">
        <v>13.06</v>
      </c>
      <c r="E14" s="35">
        <v>13.2</v>
      </c>
      <c r="F14" s="35">
        <v>12.65</v>
      </c>
      <c r="G14" s="4"/>
    </row>
    <row r="15" spans="1:7" ht="60" x14ac:dyDescent="0.25">
      <c r="A15" s="68" t="s">
        <v>128</v>
      </c>
      <c r="B15" s="35">
        <v>13.39</v>
      </c>
      <c r="C15" s="35">
        <v>13.39</v>
      </c>
      <c r="D15" s="35">
        <v>12.99</v>
      </c>
      <c r="E15" s="35">
        <v>12.72</v>
      </c>
      <c r="F15" s="35">
        <v>12.59</v>
      </c>
      <c r="G15" s="4"/>
    </row>
    <row r="16" spans="1:7" ht="60" x14ac:dyDescent="0.25">
      <c r="A16" s="68" t="s">
        <v>479</v>
      </c>
      <c r="B16" s="35">
        <v>17.190000000000001</v>
      </c>
      <c r="C16" s="35">
        <v>13.82</v>
      </c>
      <c r="D16" s="35">
        <v>12.7</v>
      </c>
      <c r="E16" s="35">
        <v>13.5</v>
      </c>
      <c r="F16" s="35">
        <v>12.21</v>
      </c>
      <c r="G16" s="4"/>
    </row>
    <row r="17" spans="1:7" x14ac:dyDescent="0.25">
      <c r="A17" s="32" t="s">
        <v>68</v>
      </c>
      <c r="B17" s="35">
        <v>4.58</v>
      </c>
      <c r="C17" s="35">
        <v>5.37</v>
      </c>
      <c r="D17" s="35">
        <v>6.44</v>
      </c>
      <c r="E17" s="35">
        <v>6.62</v>
      </c>
      <c r="F17" s="35">
        <v>6.34</v>
      </c>
      <c r="G17" s="4"/>
    </row>
    <row r="18" spans="1:7" x14ac:dyDescent="0.25">
      <c r="A18" s="32" t="s">
        <v>69</v>
      </c>
      <c r="B18" s="35">
        <v>3.12</v>
      </c>
      <c r="C18" s="35">
        <v>3.49</v>
      </c>
      <c r="D18" s="35">
        <v>2.96</v>
      </c>
      <c r="E18" s="35">
        <v>3.24</v>
      </c>
      <c r="F18" s="35">
        <v>3.34</v>
      </c>
      <c r="G18" s="4"/>
    </row>
    <row r="19" spans="1:7" x14ac:dyDescent="0.25">
      <c r="A19" s="32" t="s">
        <v>70</v>
      </c>
      <c r="B19" s="35">
        <v>456.57</v>
      </c>
      <c r="C19" s="35">
        <v>492.85</v>
      </c>
      <c r="D19" s="35">
        <v>493.46</v>
      </c>
      <c r="E19" s="35">
        <v>488.85</v>
      </c>
      <c r="F19" s="35">
        <v>484.24</v>
      </c>
      <c r="G19" s="4"/>
    </row>
    <row r="20" spans="1:7" x14ac:dyDescent="0.25">
      <c r="A20" s="32" t="s">
        <v>71</v>
      </c>
      <c r="B20" s="32"/>
      <c r="C20" s="32"/>
      <c r="D20" s="32"/>
      <c r="E20" s="32"/>
      <c r="F20" s="32"/>
      <c r="G20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B1" zoomScale="62" zoomScaleNormal="62" workbookViewId="0">
      <selection activeCell="C37" sqref="C37"/>
    </sheetView>
  </sheetViews>
  <sheetFormatPr defaultRowHeight="15" x14ac:dyDescent="0.25"/>
  <sheetData>
    <row r="1" spans="1:11" ht="26.25" x14ac:dyDescent="0.4">
      <c r="A1" s="1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16">
        <v>2008</v>
      </c>
      <c r="C3" s="16">
        <v>2009</v>
      </c>
      <c r="D3" s="16">
        <v>2010</v>
      </c>
      <c r="E3" s="16">
        <v>2011</v>
      </c>
      <c r="F3" s="16">
        <v>2012</v>
      </c>
      <c r="G3" s="16">
        <v>2013</v>
      </c>
      <c r="H3" s="16">
        <v>2014</v>
      </c>
      <c r="I3" s="16">
        <v>2015</v>
      </c>
      <c r="J3" s="16">
        <v>2016</v>
      </c>
      <c r="K3" s="16">
        <v>2017</v>
      </c>
    </row>
    <row r="4" spans="1:11" x14ac:dyDescent="0.25">
      <c r="A4" s="4" t="s">
        <v>4</v>
      </c>
      <c r="B4" s="4">
        <f t="shared" ref="B4:K7" si="0">ROUND(B10/10,0)*10</f>
        <v>840</v>
      </c>
      <c r="C4" s="4">
        <f t="shared" si="0"/>
        <v>780</v>
      </c>
      <c r="D4" s="4">
        <f t="shared" si="0"/>
        <v>680</v>
      </c>
      <c r="E4" s="4">
        <f t="shared" si="0"/>
        <v>630</v>
      </c>
      <c r="F4" s="4">
        <f t="shared" si="0"/>
        <v>690</v>
      </c>
      <c r="G4" s="4">
        <f t="shared" si="0"/>
        <v>760</v>
      </c>
      <c r="H4" s="4">
        <f t="shared" si="0"/>
        <v>710</v>
      </c>
      <c r="I4" s="4">
        <f t="shared" si="0"/>
        <v>890</v>
      </c>
      <c r="J4" s="4">
        <f t="shared" si="0"/>
        <v>870</v>
      </c>
      <c r="K4" s="4">
        <f t="shared" si="0"/>
        <v>880</v>
      </c>
    </row>
    <row r="5" spans="1:11" x14ac:dyDescent="0.25">
      <c r="A5" s="4" t="s">
        <v>6</v>
      </c>
      <c r="B5" s="4">
        <f t="shared" si="0"/>
        <v>2110</v>
      </c>
      <c r="C5" s="4">
        <f t="shared" si="0"/>
        <v>2030</v>
      </c>
      <c r="D5" s="4">
        <f t="shared" si="0"/>
        <v>1850</v>
      </c>
      <c r="E5" s="4">
        <f t="shared" si="0"/>
        <v>1910</v>
      </c>
      <c r="F5" s="4">
        <f t="shared" si="0"/>
        <v>1840</v>
      </c>
      <c r="G5" s="4">
        <f t="shared" si="0"/>
        <v>1860</v>
      </c>
      <c r="H5" s="4">
        <f t="shared" si="0"/>
        <v>1800</v>
      </c>
      <c r="I5" s="4">
        <f t="shared" si="0"/>
        <v>1780</v>
      </c>
      <c r="J5" s="4">
        <f t="shared" si="0"/>
        <v>1640</v>
      </c>
      <c r="K5" s="4">
        <f t="shared" si="0"/>
        <v>1790</v>
      </c>
    </row>
    <row r="6" spans="1:11" x14ac:dyDescent="0.25">
      <c r="A6" s="4" t="s">
        <v>83</v>
      </c>
      <c r="B6" s="4">
        <f t="shared" si="0"/>
        <v>100</v>
      </c>
      <c r="C6" s="4">
        <f t="shared" si="0"/>
        <v>110</v>
      </c>
      <c r="D6" s="4">
        <f t="shared" si="0"/>
        <v>80</v>
      </c>
      <c r="E6" s="4">
        <f t="shared" si="0"/>
        <v>100</v>
      </c>
      <c r="F6" s="4">
        <f t="shared" si="0"/>
        <v>90</v>
      </c>
      <c r="G6" s="4">
        <f t="shared" si="0"/>
        <v>120</v>
      </c>
      <c r="H6" s="4">
        <f t="shared" si="0"/>
        <v>130</v>
      </c>
      <c r="I6" s="4">
        <f t="shared" si="0"/>
        <v>140</v>
      </c>
      <c r="J6" s="4">
        <f t="shared" si="0"/>
        <v>110</v>
      </c>
      <c r="K6" s="4">
        <f t="shared" si="0"/>
        <v>150</v>
      </c>
    </row>
    <row r="7" spans="1:11" x14ac:dyDescent="0.25">
      <c r="A7" s="4" t="s">
        <v>7</v>
      </c>
      <c r="B7" s="4">
        <f t="shared" si="0"/>
        <v>1180</v>
      </c>
      <c r="C7" s="4">
        <f t="shared" si="0"/>
        <v>1220</v>
      </c>
      <c r="D7" s="4">
        <f t="shared" si="0"/>
        <v>1100</v>
      </c>
      <c r="E7" s="4">
        <f t="shared" si="0"/>
        <v>1090</v>
      </c>
      <c r="F7" s="4">
        <f t="shared" si="0"/>
        <v>1040</v>
      </c>
      <c r="G7" s="4">
        <f t="shared" si="0"/>
        <v>1080</v>
      </c>
      <c r="H7" s="4">
        <f t="shared" si="0"/>
        <v>1200</v>
      </c>
      <c r="I7" s="4">
        <f t="shared" si="0"/>
        <v>1320</v>
      </c>
      <c r="J7" s="4">
        <f t="shared" si="0"/>
        <v>1360</v>
      </c>
      <c r="K7" s="4">
        <f t="shared" si="0"/>
        <v>1510</v>
      </c>
    </row>
    <row r="8" spans="1:11" x14ac:dyDescent="0.25">
      <c r="A8" s="17" t="s">
        <v>84</v>
      </c>
      <c r="B8" s="4">
        <f t="shared" ref="B8:K8" si="1">B14/1000</f>
        <v>10.205421618896461</v>
      </c>
      <c r="C8" s="4">
        <f t="shared" si="1"/>
        <v>10.47265393896336</v>
      </c>
      <c r="D8" s="4">
        <f t="shared" si="1"/>
        <v>10.084792919698907</v>
      </c>
      <c r="E8" s="4">
        <f t="shared" si="1"/>
        <v>10.17731696152215</v>
      </c>
      <c r="F8" s="4">
        <f t="shared" si="1"/>
        <v>10.61601019717593</v>
      </c>
      <c r="G8" s="4">
        <f t="shared" si="1"/>
        <v>10.730523662317195</v>
      </c>
      <c r="H8" s="4">
        <f t="shared" si="1"/>
        <v>11.213037213440559</v>
      </c>
      <c r="I8" s="4">
        <f t="shared" si="1"/>
        <v>11.324768457460566</v>
      </c>
      <c r="J8" s="4">
        <f t="shared" si="1"/>
        <v>11.687868052061839</v>
      </c>
      <c r="K8" s="4">
        <f t="shared" si="1"/>
        <v>11.896543919969721</v>
      </c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3"/>
    </row>
    <row r="10" spans="1:11" x14ac:dyDescent="0.25">
      <c r="A10" s="4" t="s">
        <v>4</v>
      </c>
      <c r="B10" s="4">
        <v>838.05878871336745</v>
      </c>
      <c r="C10" s="4">
        <v>777.99476959435287</v>
      </c>
      <c r="D10" s="4">
        <v>683.11531114478009</v>
      </c>
      <c r="E10" s="4">
        <v>627.31448352835412</v>
      </c>
      <c r="F10" s="4">
        <v>693.80710129236149</v>
      </c>
      <c r="G10" s="4">
        <v>763.91499694195818</v>
      </c>
      <c r="H10" s="4">
        <v>708.69209108153063</v>
      </c>
      <c r="I10" s="4">
        <v>891.4848689317372</v>
      </c>
      <c r="J10" s="4">
        <v>869.26377328116371</v>
      </c>
      <c r="K10" s="4">
        <v>875.05551586645254</v>
      </c>
    </row>
    <row r="11" spans="1:11" x14ac:dyDescent="0.25">
      <c r="A11" s="4" t="s">
        <v>6</v>
      </c>
      <c r="B11" s="4">
        <v>2111.2997571693186</v>
      </c>
      <c r="C11" s="4">
        <v>2031.461682834856</v>
      </c>
      <c r="D11" s="4">
        <v>1846.3144271279368</v>
      </c>
      <c r="E11" s="4">
        <v>1905.7981599096424</v>
      </c>
      <c r="F11" s="4">
        <v>1837.6347337142749</v>
      </c>
      <c r="G11" s="4">
        <v>1856.195368679922</v>
      </c>
      <c r="H11" s="4">
        <v>1804.1720621900051</v>
      </c>
      <c r="I11" s="4">
        <v>1778.5954019479886</v>
      </c>
      <c r="J11" s="4">
        <v>1644.6823720360915</v>
      </c>
      <c r="K11" s="4">
        <v>1789.777150156895</v>
      </c>
    </row>
    <row r="12" spans="1:11" x14ac:dyDescent="0.25">
      <c r="A12" s="4" t="s">
        <v>83</v>
      </c>
      <c r="B12" s="4">
        <v>102.4347424244844</v>
      </c>
      <c r="C12" s="4">
        <v>112.41541138784298</v>
      </c>
      <c r="D12" s="4">
        <v>78.183713422028845</v>
      </c>
      <c r="E12" s="4">
        <v>99.681411815502685</v>
      </c>
      <c r="F12" s="4">
        <v>94.50332257136634</v>
      </c>
      <c r="G12" s="4">
        <v>124.21252417726056</v>
      </c>
      <c r="H12" s="4">
        <v>129.59238207301078</v>
      </c>
      <c r="I12" s="4">
        <v>143.01621537935253</v>
      </c>
      <c r="J12" s="4">
        <v>110.44288588105999</v>
      </c>
      <c r="K12" s="4">
        <v>145.37948877569258</v>
      </c>
    </row>
    <row r="13" spans="1:11" x14ac:dyDescent="0.25">
      <c r="A13" s="4" t="s">
        <v>7</v>
      </c>
      <c r="B13" s="4">
        <v>1180.5254486936433</v>
      </c>
      <c r="C13" s="4">
        <v>1220.9761043562839</v>
      </c>
      <c r="D13" s="4">
        <v>1104.8465082747498</v>
      </c>
      <c r="E13" s="4">
        <v>1093.4821376113205</v>
      </c>
      <c r="F13" s="4">
        <v>1042.1203413073256</v>
      </c>
      <c r="G13" s="4">
        <v>1083.5284554514224</v>
      </c>
      <c r="H13" s="4">
        <v>1199.2975852300999</v>
      </c>
      <c r="I13" s="4">
        <v>1321.5547715688663</v>
      </c>
      <c r="J13" s="4">
        <v>1362.2562642919042</v>
      </c>
      <c r="K13" s="4">
        <v>1505.4943758580728</v>
      </c>
    </row>
    <row r="14" spans="1:11" x14ac:dyDescent="0.25">
      <c r="A14" s="4" t="s">
        <v>8</v>
      </c>
      <c r="B14" s="4">
        <f t="shared" ref="B14:K14" si="2">SUM(B16:B22)</f>
        <v>10205.42161889646</v>
      </c>
      <c r="C14" s="4">
        <f t="shared" si="2"/>
        <v>10472.65393896336</v>
      </c>
      <c r="D14" s="4">
        <f t="shared" si="2"/>
        <v>10084.792919698908</v>
      </c>
      <c r="E14" s="4">
        <f t="shared" si="2"/>
        <v>10177.31696152215</v>
      </c>
      <c r="F14" s="4">
        <f t="shared" si="2"/>
        <v>10616.01019717593</v>
      </c>
      <c r="G14" s="4">
        <f t="shared" si="2"/>
        <v>10730.523662317195</v>
      </c>
      <c r="H14" s="4">
        <f t="shared" si="2"/>
        <v>11213.037213440559</v>
      </c>
      <c r="I14" s="4">
        <f t="shared" si="2"/>
        <v>11324.768457460566</v>
      </c>
      <c r="J14" s="4">
        <f t="shared" si="2"/>
        <v>11687.86805206184</v>
      </c>
      <c r="K14" s="4">
        <f t="shared" si="2"/>
        <v>11896.543919969721</v>
      </c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 t="s">
        <v>21</v>
      </c>
      <c r="B16" s="4">
        <v>3318.5785529155437</v>
      </c>
      <c r="C16" s="4">
        <v>3206.766799116213</v>
      </c>
      <c r="D16" s="4">
        <v>3021.2700707166923</v>
      </c>
      <c r="E16" s="4">
        <v>3118.7316390179731</v>
      </c>
      <c r="F16" s="4">
        <v>3207.534417655892</v>
      </c>
      <c r="G16" s="4">
        <v>3032.3022254406769</v>
      </c>
      <c r="H16" s="4">
        <v>3186.3388093782964</v>
      </c>
      <c r="I16" s="4">
        <v>3045.8961003444892</v>
      </c>
      <c r="J16" s="4">
        <v>3157.8233553486139</v>
      </c>
      <c r="K16" s="4">
        <v>3207.1914139558448</v>
      </c>
    </row>
    <row r="17" spans="1:11" x14ac:dyDescent="0.25">
      <c r="A17" s="4" t="s">
        <v>85</v>
      </c>
      <c r="B17" s="4">
        <v>807.58366975787499</v>
      </c>
      <c r="C17" s="4">
        <v>819.15883455164396</v>
      </c>
      <c r="D17" s="4">
        <v>838.05123539501676</v>
      </c>
      <c r="E17" s="4">
        <v>775.51173232839221</v>
      </c>
      <c r="F17" s="4">
        <v>832.61105554579581</v>
      </c>
      <c r="G17" s="4">
        <v>871.83343996933525</v>
      </c>
      <c r="H17" s="4">
        <v>894.99976225101682</v>
      </c>
      <c r="I17" s="4">
        <v>898.54600045021573</v>
      </c>
      <c r="J17" s="4">
        <v>901.21277644614759</v>
      </c>
      <c r="K17" s="4">
        <v>964.6005841463442</v>
      </c>
    </row>
    <row r="18" spans="1:11" x14ac:dyDescent="0.25">
      <c r="A18" s="4" t="s">
        <v>22</v>
      </c>
      <c r="B18" s="4">
        <v>1779.7907691646569</v>
      </c>
      <c r="C18" s="4">
        <v>1863.7394377689654</v>
      </c>
      <c r="D18" s="4">
        <v>1779.9305201843899</v>
      </c>
      <c r="E18" s="4">
        <v>1738.544931805134</v>
      </c>
      <c r="F18" s="4">
        <v>1855.1837043843623</v>
      </c>
      <c r="G18" s="4">
        <v>1915.8828077543819</v>
      </c>
      <c r="H18" s="4">
        <v>2045.4576217618155</v>
      </c>
      <c r="I18" s="4">
        <v>2194.8972598510013</v>
      </c>
      <c r="J18" s="4">
        <v>2226.5919840720167</v>
      </c>
      <c r="K18" s="4">
        <v>2378.1353006929667</v>
      </c>
    </row>
    <row r="19" spans="1:11" x14ac:dyDescent="0.25">
      <c r="A19" s="4" t="s">
        <v>86</v>
      </c>
      <c r="B19" s="4">
        <v>2714.0665780580348</v>
      </c>
      <c r="C19" s="4">
        <v>2823.851744890741</v>
      </c>
      <c r="D19" s="4">
        <v>2843.4966732687276</v>
      </c>
      <c r="E19" s="4">
        <v>2989.7671176778681</v>
      </c>
      <c r="F19" s="4">
        <v>3094.0184560624439</v>
      </c>
      <c r="G19" s="4">
        <v>3295.7474227587986</v>
      </c>
      <c r="H19" s="4">
        <v>3428.0379558875147</v>
      </c>
      <c r="I19" s="4">
        <v>3449.9297023807535</v>
      </c>
      <c r="J19" s="4">
        <v>3670.5317097105558</v>
      </c>
      <c r="K19" s="4">
        <v>3569.2366285690546</v>
      </c>
    </row>
    <row r="20" spans="1:11" x14ac:dyDescent="0.25">
      <c r="A20" s="4" t="s">
        <v>87</v>
      </c>
      <c r="B20" s="4">
        <v>1232.6325208253047</v>
      </c>
      <c r="C20" s="4">
        <v>1392.6964777258511</v>
      </c>
      <c r="D20" s="4">
        <v>1270.8585436057028</v>
      </c>
      <c r="E20" s="4">
        <v>1213.6162603923162</v>
      </c>
      <c r="F20" s="4">
        <v>1257.184783547691</v>
      </c>
      <c r="G20" s="4">
        <v>1218.9893602860755</v>
      </c>
      <c r="H20" s="4">
        <v>1230.5519334333724</v>
      </c>
      <c r="I20" s="4">
        <v>1288.0790472831152</v>
      </c>
      <c r="J20" s="4">
        <v>1257.0343924987271</v>
      </c>
      <c r="K20" s="4">
        <v>1319.3520884411732</v>
      </c>
    </row>
    <row r="21" spans="1:11" x14ac:dyDescent="0.25">
      <c r="A21" s="4" t="s">
        <v>8</v>
      </c>
      <c r="B21" s="4" t="s">
        <v>88</v>
      </c>
      <c r="C21" s="4">
        <v>5.0370794299954298</v>
      </c>
      <c r="D21" s="4">
        <v>6.7792622935512696</v>
      </c>
      <c r="E21" s="4">
        <v>5.7991330313653666</v>
      </c>
      <c r="F21" s="4">
        <v>6.9048393109120676</v>
      </c>
      <c r="G21" s="4">
        <v>2.5916429785440398</v>
      </c>
      <c r="H21" s="4">
        <v>3.4520692965645097</v>
      </c>
      <c r="I21" s="4">
        <v>4.4751246493606907</v>
      </c>
      <c r="J21" s="4">
        <v>3.5709968519210649</v>
      </c>
      <c r="K21" s="4">
        <v>11.074858183644027</v>
      </c>
    </row>
    <row r="22" spans="1:11" x14ac:dyDescent="0.25">
      <c r="A22" s="4" t="s">
        <v>5</v>
      </c>
      <c r="B22" s="4">
        <v>352.76952817504542</v>
      </c>
      <c r="C22" s="4">
        <v>361.40356547994935</v>
      </c>
      <c r="D22" s="4">
        <v>324.40661423482567</v>
      </c>
      <c r="E22" s="4">
        <v>335.34614726910235</v>
      </c>
      <c r="F22" s="4">
        <v>362.57294066883435</v>
      </c>
      <c r="G22" s="4">
        <v>393.17676312938261</v>
      </c>
      <c r="H22" s="4">
        <v>424.19906143197778</v>
      </c>
      <c r="I22" s="4">
        <v>442.94522250162936</v>
      </c>
      <c r="J22" s="4">
        <v>471.10283713386019</v>
      </c>
      <c r="K22" s="4">
        <v>446.95304598069458</v>
      </c>
    </row>
    <row r="23" spans="1:11" x14ac:dyDescent="0.25">
      <c r="A23" s="4" t="s">
        <v>45</v>
      </c>
      <c r="B23" s="4">
        <v>14437.740355897236</v>
      </c>
      <c r="C23" s="4">
        <v>14615.501907136706</v>
      </c>
      <c r="D23" s="4">
        <v>13797.252879668376</v>
      </c>
      <c r="E23" s="4">
        <v>13903.593154386999</v>
      </c>
      <c r="F23" s="4">
        <v>14284.075696061267</v>
      </c>
      <c r="G23" s="4">
        <v>14558.375007567811</v>
      </c>
      <c r="H23" s="4">
        <v>15054.791334015114</v>
      </c>
      <c r="I23" s="4">
        <v>15459.419715288492</v>
      </c>
      <c r="J23" s="4">
        <v>15674.513347552022</v>
      </c>
      <c r="K23" s="4">
        <v>16212.250450626845</v>
      </c>
    </row>
    <row r="24" spans="1:11" x14ac:dyDescent="0.25">
      <c r="A24" s="4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19" t="s">
        <v>89</v>
      </c>
      <c r="B26" s="4">
        <f>B23-B4-B22</f>
        <v>13244.970827722191</v>
      </c>
      <c r="C26" s="4">
        <f t="shared" ref="C26:K26" si="3">C23-C4-C22</f>
        <v>13474.098341656756</v>
      </c>
      <c r="D26" s="4">
        <f t="shared" si="3"/>
        <v>12792.846265433551</v>
      </c>
      <c r="E26" s="4">
        <f t="shared" si="3"/>
        <v>12938.247007117898</v>
      </c>
      <c r="F26" s="4">
        <f t="shared" si="3"/>
        <v>13231.502755392432</v>
      </c>
      <c r="G26" s="4">
        <f t="shared" si="3"/>
        <v>13405.198244438428</v>
      </c>
      <c r="H26" s="4">
        <f t="shared" si="3"/>
        <v>13920.592272583135</v>
      </c>
      <c r="I26" s="4">
        <f t="shared" si="3"/>
        <v>14126.474492786863</v>
      </c>
      <c r="J26" s="4">
        <f t="shared" si="3"/>
        <v>14333.410510418162</v>
      </c>
      <c r="K26" s="4">
        <f t="shared" si="3"/>
        <v>14885.297404646151</v>
      </c>
    </row>
    <row r="27" spans="1:11" x14ac:dyDescent="0.25">
      <c r="A27" s="4"/>
      <c r="B27" s="3" t="e">
        <f t="shared" ref="B27:K27" si="4">B26/A26-1</f>
        <v>#VALUE!</v>
      </c>
      <c r="C27" s="3">
        <f t="shared" si="4"/>
        <v>1.7299208651708975E-2</v>
      </c>
      <c r="D27" s="3">
        <f t="shared" si="4"/>
        <v>-5.0560123501328103E-2</v>
      </c>
      <c r="E27" s="3">
        <f t="shared" si="4"/>
        <v>1.136578511673525E-2</v>
      </c>
      <c r="F27" s="3">
        <f t="shared" si="4"/>
        <v>2.2665802261558454E-2</v>
      </c>
      <c r="G27" s="3">
        <f t="shared" si="4"/>
        <v>1.3127419633057746E-2</v>
      </c>
      <c r="H27" s="3">
        <f t="shared" si="4"/>
        <v>3.8447326085500722E-2</v>
      </c>
      <c r="I27" s="3">
        <f t="shared" si="4"/>
        <v>1.478976010303934E-2</v>
      </c>
      <c r="J27" s="3">
        <f t="shared" si="4"/>
        <v>1.4648808358869836E-2</v>
      </c>
      <c r="K27" s="3">
        <f t="shared" si="4"/>
        <v>3.8503529486360044E-2</v>
      </c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>
        <f t="shared" ref="B29:J29" si="5">SUM(B10:B13)</f>
        <v>4232.3187370008136</v>
      </c>
      <c r="C29" s="4">
        <f t="shared" si="5"/>
        <v>4142.8479681733361</v>
      </c>
      <c r="D29" s="4">
        <f t="shared" si="5"/>
        <v>3712.4599599694952</v>
      </c>
      <c r="E29" s="4">
        <f t="shared" si="5"/>
        <v>3726.2761928648197</v>
      </c>
      <c r="F29" s="4">
        <f t="shared" si="5"/>
        <v>3668.0654988853285</v>
      </c>
      <c r="G29" s="4">
        <f t="shared" si="5"/>
        <v>3827.8513452505631</v>
      </c>
      <c r="H29" s="4">
        <f t="shared" si="5"/>
        <v>3841.7541205746465</v>
      </c>
      <c r="I29" s="4">
        <f t="shared" si="5"/>
        <v>4134.6512578279453</v>
      </c>
      <c r="J29" s="4">
        <f t="shared" si="5"/>
        <v>3986.6452954902197</v>
      </c>
      <c r="K29" s="4">
        <f t="shared" ref="K29" si="6">SUM(K10:K13)</f>
        <v>4315.706530657113</v>
      </c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 t="s">
        <v>90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opLeftCell="R1" zoomScale="53" zoomScaleNormal="53" workbookViewId="0">
      <selection activeCell="Z34" sqref="Z34"/>
    </sheetView>
  </sheetViews>
  <sheetFormatPr defaultRowHeight="15" x14ac:dyDescent="0.25"/>
  <sheetData>
    <row r="1" spans="1:39" ht="26.25" x14ac:dyDescent="0.4">
      <c r="A1" s="1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x14ac:dyDescent="0.25">
      <c r="A2" s="4"/>
      <c r="B2" s="4" t="s">
        <v>73</v>
      </c>
      <c r="C2" s="4" t="s">
        <v>92</v>
      </c>
      <c r="D2" s="4" t="s">
        <v>93</v>
      </c>
      <c r="E2" s="4" t="s">
        <v>94</v>
      </c>
      <c r="F2" s="4" t="s">
        <v>74</v>
      </c>
      <c r="G2" s="4" t="s">
        <v>95</v>
      </c>
      <c r="H2" s="4" t="s">
        <v>96</v>
      </c>
      <c r="I2" s="4" t="s">
        <v>97</v>
      </c>
      <c r="J2" s="4" t="s">
        <v>75</v>
      </c>
      <c r="K2" s="4" t="s">
        <v>98</v>
      </c>
      <c r="L2" s="4" t="s">
        <v>99</v>
      </c>
      <c r="M2" s="4" t="s">
        <v>100</v>
      </c>
      <c r="N2" s="4" t="s">
        <v>76</v>
      </c>
      <c r="O2" s="4" t="s">
        <v>101</v>
      </c>
      <c r="P2" s="4" t="s">
        <v>102</v>
      </c>
      <c r="Q2" s="4" t="s">
        <v>103</v>
      </c>
      <c r="R2" s="4" t="s">
        <v>77</v>
      </c>
      <c r="S2" s="4" t="s">
        <v>104</v>
      </c>
      <c r="T2" s="4" t="s">
        <v>105</v>
      </c>
      <c r="U2" s="4" t="s">
        <v>106</v>
      </c>
      <c r="V2" s="4" t="s">
        <v>78</v>
      </c>
      <c r="W2" s="4" t="s">
        <v>107</v>
      </c>
      <c r="X2" s="4" t="s">
        <v>108</v>
      </c>
      <c r="Y2" s="4" t="s">
        <v>109</v>
      </c>
      <c r="Z2" s="4" t="s">
        <v>79</v>
      </c>
      <c r="AA2" s="4" t="s">
        <v>110</v>
      </c>
      <c r="AB2" s="4" t="s">
        <v>111</v>
      </c>
      <c r="AC2" s="4" t="s">
        <v>112</v>
      </c>
      <c r="AD2" s="4" t="s">
        <v>80</v>
      </c>
      <c r="AE2" s="4" t="s">
        <v>113</v>
      </c>
      <c r="AF2" s="4" t="s">
        <v>114</v>
      </c>
      <c r="AG2" s="4" t="s">
        <v>115</v>
      </c>
      <c r="AH2" s="4" t="s">
        <v>81</v>
      </c>
      <c r="AI2" s="4" t="s">
        <v>116</v>
      </c>
      <c r="AJ2" s="4" t="s">
        <v>114</v>
      </c>
      <c r="AK2" s="4" t="s">
        <v>117</v>
      </c>
      <c r="AL2" s="4" t="s">
        <v>82</v>
      </c>
      <c r="AM2" s="4"/>
    </row>
    <row r="3" spans="1:3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25">
      <c r="A4" s="4"/>
      <c r="B4" s="16">
        <v>2008</v>
      </c>
      <c r="C4" s="16"/>
      <c r="D4" s="16"/>
      <c r="E4" s="16"/>
      <c r="F4" s="16">
        <v>2009</v>
      </c>
      <c r="G4" s="16"/>
      <c r="H4" s="16"/>
      <c r="I4" s="16"/>
      <c r="J4" s="16">
        <v>2010</v>
      </c>
      <c r="K4" s="16"/>
      <c r="L4" s="16"/>
      <c r="M4" s="16"/>
      <c r="N4" s="16">
        <v>2011</v>
      </c>
      <c r="O4" s="16"/>
      <c r="P4" s="16"/>
      <c r="Q4" s="16"/>
      <c r="R4" s="16">
        <v>2012</v>
      </c>
      <c r="S4" s="16"/>
      <c r="T4" s="16"/>
      <c r="U4" s="16"/>
      <c r="V4" s="16">
        <v>2013</v>
      </c>
      <c r="W4" s="16"/>
      <c r="X4" s="16"/>
      <c r="Y4" s="16"/>
      <c r="Z4" s="16">
        <v>2014</v>
      </c>
      <c r="AA4" s="16"/>
      <c r="AB4" s="16"/>
      <c r="AC4" s="16"/>
      <c r="AD4" s="16">
        <v>2015</v>
      </c>
      <c r="AE4" s="16"/>
      <c r="AF4" s="16"/>
      <c r="AG4" s="16"/>
      <c r="AH4" s="16">
        <v>2016</v>
      </c>
      <c r="AI4" s="16"/>
      <c r="AJ4" s="4"/>
      <c r="AK4" s="4"/>
      <c r="AL4" s="16">
        <v>2017</v>
      </c>
      <c r="AM4" s="4"/>
    </row>
    <row r="5" spans="1:39" x14ac:dyDescent="0.25">
      <c r="A5" s="4" t="s">
        <v>6</v>
      </c>
      <c r="B5" s="4">
        <f>B8/$B8*100</f>
        <v>100</v>
      </c>
      <c r="C5" s="4">
        <f t="shared" ref="C5:AL6" si="0">C8/$B8*100</f>
        <v>99.416815108848652</v>
      </c>
      <c r="D5" s="4">
        <f t="shared" si="0"/>
        <v>97.350246847756537</v>
      </c>
      <c r="E5" s="4">
        <f t="shared" si="0"/>
        <v>99.330945876920779</v>
      </c>
      <c r="F5" s="4">
        <f t="shared" si="0"/>
        <v>96.2185343855908</v>
      </c>
      <c r="G5" s="4">
        <f t="shared" si="0"/>
        <v>96.232680515496199</v>
      </c>
      <c r="H5" s="4">
        <f t="shared" si="0"/>
        <v>88.353741857368234</v>
      </c>
      <c r="I5" s="4">
        <f t="shared" si="0"/>
        <v>89.340634413858382</v>
      </c>
      <c r="J5" s="4">
        <f t="shared" si="0"/>
        <v>87.449184837843433</v>
      </c>
      <c r="K5" s="4">
        <f t="shared" si="0"/>
        <v>85.561578809686523</v>
      </c>
      <c r="L5" s="4">
        <f t="shared" si="0"/>
        <v>85.949646539455145</v>
      </c>
      <c r="M5" s="4">
        <f t="shared" si="0"/>
        <v>89.451281491554468</v>
      </c>
      <c r="N5" s="4">
        <f t="shared" si="0"/>
        <v>90.266583579055677</v>
      </c>
      <c r="O5" s="4">
        <f t="shared" si="0"/>
        <v>86.78327389149419</v>
      </c>
      <c r="P5" s="4">
        <f t="shared" si="0"/>
        <v>86.978848883819651</v>
      </c>
      <c r="Q5" s="4">
        <f t="shared" si="0"/>
        <v>90.435989131074436</v>
      </c>
      <c r="R5" s="4">
        <f t="shared" si="0"/>
        <v>87.038078201555123</v>
      </c>
      <c r="S5" s="4">
        <f t="shared" si="0"/>
        <v>84.369510125257108</v>
      </c>
      <c r="T5" s="4">
        <f t="shared" si="0"/>
        <v>86.807381316404928</v>
      </c>
      <c r="U5" s="4">
        <f t="shared" si="0"/>
        <v>85.941372172286847</v>
      </c>
      <c r="V5" s="4">
        <f t="shared" si="0"/>
        <v>87.917187617573433</v>
      </c>
      <c r="W5" s="4">
        <f t="shared" si="0"/>
        <v>87.047456711501241</v>
      </c>
      <c r="X5" s="4">
        <f t="shared" si="0"/>
        <v>84.224105122238726</v>
      </c>
      <c r="Y5" s="4">
        <f t="shared" si="0"/>
        <v>83.661493886692256</v>
      </c>
      <c r="Z5" s="4">
        <f t="shared" si="0"/>
        <v>85.453145914671609</v>
      </c>
      <c r="AA5" s="4">
        <f t="shared" si="0"/>
        <v>82.633087453494696</v>
      </c>
      <c r="AB5" s="4">
        <f t="shared" si="0"/>
        <v>82.43761318187552</v>
      </c>
      <c r="AC5" s="4">
        <f t="shared" si="0"/>
        <v>82.859318444856072</v>
      </c>
      <c r="AD5" s="4">
        <f t="shared" si="0"/>
        <v>84.241728153874433</v>
      </c>
      <c r="AE5" s="4">
        <f t="shared" si="0"/>
        <v>83.17301641925809</v>
      </c>
      <c r="AF5" s="4">
        <f t="shared" si="0"/>
        <v>84.037614692946661</v>
      </c>
      <c r="AG5" s="4">
        <f t="shared" si="0"/>
        <v>82.325790419829019</v>
      </c>
      <c r="AH5" s="4">
        <f t="shared" si="0"/>
        <v>77.89904614213404</v>
      </c>
      <c r="AI5" s="4">
        <f t="shared" si="0"/>
        <v>81.06420748790822</v>
      </c>
      <c r="AJ5" s="4">
        <f t="shared" si="0"/>
        <v>79.721997543334012</v>
      </c>
      <c r="AK5" s="4">
        <f t="shared" si="0"/>
        <v>81.815294299576252</v>
      </c>
      <c r="AL5" s="4">
        <f t="shared" si="0"/>
        <v>84.77134258550295</v>
      </c>
      <c r="AM5" s="4"/>
    </row>
    <row r="6" spans="1:39" x14ac:dyDescent="0.25">
      <c r="A6" s="19" t="s">
        <v>118</v>
      </c>
      <c r="B6" s="4">
        <f>B9/$B9*100</f>
        <v>100</v>
      </c>
      <c r="C6" s="4">
        <f t="shared" si="0"/>
        <v>101.29045841176602</v>
      </c>
      <c r="D6" s="4">
        <f t="shared" si="0"/>
        <v>101.35248623208383</v>
      </c>
      <c r="E6" s="4">
        <f t="shared" si="0"/>
        <v>102.79954680739314</v>
      </c>
      <c r="F6" s="4">
        <f t="shared" si="0"/>
        <v>102.08981354763935</v>
      </c>
      <c r="G6" s="4">
        <f t="shared" si="0"/>
        <v>99.989936415360958</v>
      </c>
      <c r="H6" s="4">
        <f t="shared" si="0"/>
        <v>97.062774634476995</v>
      </c>
      <c r="I6" s="4">
        <f t="shared" si="0"/>
        <v>98.055786597880527</v>
      </c>
      <c r="J6" s="4">
        <f t="shared" si="0"/>
        <v>96.953685508968192</v>
      </c>
      <c r="K6" s="4">
        <f t="shared" si="0"/>
        <v>97.370001165657712</v>
      </c>
      <c r="L6" s="4">
        <f t="shared" si="0"/>
        <v>95.997939798541495</v>
      </c>
      <c r="M6" s="4">
        <f t="shared" si="0"/>
        <v>97.429314561209921</v>
      </c>
      <c r="N6" s="4">
        <f t="shared" si="0"/>
        <v>97.333815860156122</v>
      </c>
      <c r="O6" s="4">
        <f t="shared" si="0"/>
        <v>98.078216981383235</v>
      </c>
      <c r="P6" s="4">
        <f t="shared" si="0"/>
        <v>99.639476202806577</v>
      </c>
      <c r="Q6" s="4">
        <f t="shared" si="0"/>
        <v>100.81612132438585</v>
      </c>
      <c r="R6" s="4">
        <f t="shared" si="0"/>
        <v>100.9735199927176</v>
      </c>
      <c r="S6" s="4">
        <f t="shared" si="0"/>
        <v>101.80329218931115</v>
      </c>
      <c r="T6" s="4">
        <f t="shared" si="0"/>
        <v>103.26461176692013</v>
      </c>
      <c r="U6" s="4">
        <f t="shared" si="0"/>
        <v>103.10657335297077</v>
      </c>
      <c r="V6" s="4">
        <f t="shared" si="0"/>
        <v>103.04823632702815</v>
      </c>
      <c r="W6" s="4">
        <f t="shared" si="0"/>
        <v>104.27751224370314</v>
      </c>
      <c r="X6" s="4">
        <f t="shared" si="0"/>
        <v>107.55432398604306</v>
      </c>
      <c r="Y6" s="4">
        <f t="shared" si="0"/>
        <v>108.7938547693162</v>
      </c>
      <c r="Z6" s="4">
        <f t="shared" si="0"/>
        <v>107.49753074048454</v>
      </c>
      <c r="AA6" s="4">
        <f t="shared" si="0"/>
        <v>108.30061470991473</v>
      </c>
      <c r="AB6" s="4">
        <f t="shared" si="0"/>
        <v>108.51521509221004</v>
      </c>
      <c r="AC6" s="4">
        <f t="shared" si="0"/>
        <v>110.09019488257019</v>
      </c>
      <c r="AD6" s="4">
        <f t="shared" si="0"/>
        <v>110.98763023895444</v>
      </c>
      <c r="AE6" s="4">
        <f t="shared" si="0"/>
        <v>112.77360212222796</v>
      </c>
      <c r="AF6" s="4">
        <f t="shared" si="0"/>
        <v>114.0163146529942</v>
      </c>
      <c r="AG6" s="4">
        <f t="shared" si="0"/>
        <v>115.84791208937834</v>
      </c>
      <c r="AH6" s="4">
        <f t="shared" si="0"/>
        <v>113.81899635296018</v>
      </c>
      <c r="AI6" s="4">
        <f t="shared" si="0"/>
        <v>112.22979438293666</v>
      </c>
      <c r="AJ6" s="4">
        <f t="shared" si="0"/>
        <v>114.79408497046846</v>
      </c>
      <c r="AK6" s="4">
        <f t="shared" si="0"/>
        <v>116.34539525200569</v>
      </c>
      <c r="AL6" s="4">
        <f t="shared" si="0"/>
        <v>117.00436297854178</v>
      </c>
      <c r="AM6" s="4"/>
    </row>
    <row r="7" spans="1:39" x14ac:dyDescent="0.25">
      <c r="A7" s="4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4"/>
      <c r="AK7" s="4"/>
      <c r="AL7" s="4"/>
      <c r="AM7" s="4"/>
    </row>
    <row r="8" spans="1:39" x14ac:dyDescent="0.25">
      <c r="A8" s="4" t="s">
        <v>119</v>
      </c>
      <c r="B8" s="4">
        <v>2111.2997571693186</v>
      </c>
      <c r="C8" s="4">
        <v>2098.986975978592</v>
      </c>
      <c r="D8" s="4">
        <v>2055.355525300416</v>
      </c>
      <c r="E8" s="4">
        <v>2097.1740190934156</v>
      </c>
      <c r="F8" s="4">
        <v>2031.461682834856</v>
      </c>
      <c r="G8" s="4">
        <v>2031.7603500411974</v>
      </c>
      <c r="H8" s="4">
        <v>1865.412337284622</v>
      </c>
      <c r="I8" s="4">
        <v>1886.2485974333208</v>
      </c>
      <c r="J8" s="4">
        <v>1846.3144271279368</v>
      </c>
      <c r="K8" s="4">
        <v>1806.4614056391467</v>
      </c>
      <c r="L8" s="4">
        <v>1814.6546786754043</v>
      </c>
      <c r="M8" s="4">
        <v>1888.5846889160332</v>
      </c>
      <c r="N8" s="4">
        <v>1905.7981599096424</v>
      </c>
      <c r="O8" s="4">
        <v>1832.2550509347013</v>
      </c>
      <c r="P8" s="4">
        <v>1836.3842252727527</v>
      </c>
      <c r="Q8" s="4">
        <v>1909.3748189180458</v>
      </c>
      <c r="R8" s="4">
        <v>1837.6347337142749</v>
      </c>
      <c r="S8" s="4">
        <v>1781.2932623994971</v>
      </c>
      <c r="T8" s="4">
        <v>1832.7640309383016</v>
      </c>
      <c r="U8" s="4">
        <v>1814.4799819814725</v>
      </c>
      <c r="V8" s="4">
        <v>1856.195368679922</v>
      </c>
      <c r="W8" s="4">
        <v>1837.8327421719932</v>
      </c>
      <c r="X8" s="4">
        <v>1778.2233269238577</v>
      </c>
      <c r="Y8" s="4">
        <v>1766.3449172739579</v>
      </c>
      <c r="Z8" s="4">
        <v>1804.1720621900051</v>
      </c>
      <c r="AA8" s="4">
        <v>1744.6321747471441</v>
      </c>
      <c r="AB8" s="4">
        <v>1740.5051269251198</v>
      </c>
      <c r="AC8" s="4">
        <v>1749.4085891183986</v>
      </c>
      <c r="AD8" s="4">
        <v>1778.5954019479886</v>
      </c>
      <c r="AE8" s="4">
        <v>1756.0316936901934</v>
      </c>
      <c r="AF8" s="4">
        <v>1774.2859549430705</v>
      </c>
      <c r="AG8" s="4">
        <v>1738.144213221572</v>
      </c>
      <c r="AH8" s="4">
        <v>1644.6823720360915</v>
      </c>
      <c r="AI8" s="4">
        <v>1711.508415843439</v>
      </c>
      <c r="AJ8" s="4">
        <v>1683.1703405429412</v>
      </c>
      <c r="AK8" s="4">
        <v>1727.3661098743169</v>
      </c>
      <c r="AL8" s="4">
        <v>1789.777150156895</v>
      </c>
      <c r="AM8" s="4"/>
    </row>
    <row r="9" spans="1:39" x14ac:dyDescent="0.25">
      <c r="A9" s="19" t="s">
        <v>118</v>
      </c>
      <c r="B9" s="4">
        <f>B10-B8</f>
        <v>12326.440598727917</v>
      </c>
      <c r="C9" s="4">
        <f t="shared" ref="C9:AL9" si="1">C10-C8</f>
        <v>12485.508188305545</v>
      </c>
      <c r="D9" s="4">
        <f t="shared" si="1"/>
        <v>12493.154010731705</v>
      </c>
      <c r="E9" s="4">
        <f t="shared" si="1"/>
        <v>12671.525072974817</v>
      </c>
      <c r="F9" s="4">
        <f t="shared" si="1"/>
        <v>12584.040224301851</v>
      </c>
      <c r="G9" s="4">
        <f t="shared" si="1"/>
        <v>12325.200116945283</v>
      </c>
      <c r="H9" s="4">
        <f t="shared" si="1"/>
        <v>11964.385258795955</v>
      </c>
      <c r="I9" s="4">
        <f t="shared" si="1"/>
        <v>12086.788288603153</v>
      </c>
      <c r="J9" s="4">
        <f t="shared" si="1"/>
        <v>11950.93845254044</v>
      </c>
      <c r="K9" s="4">
        <f t="shared" si="1"/>
        <v>12002.255354665478</v>
      </c>
      <c r="L9" s="4">
        <f t="shared" si="1"/>
        <v>11833.129025269804</v>
      </c>
      <c r="M9" s="4">
        <f t="shared" si="1"/>
        <v>12009.56658513531</v>
      </c>
      <c r="N9" s="4">
        <f t="shared" si="1"/>
        <v>11997.794994477357</v>
      </c>
      <c r="O9" s="4">
        <f t="shared" si="1"/>
        <v>12089.553156501681</v>
      </c>
      <c r="P9" s="4">
        <f t="shared" si="1"/>
        <v>12282.000847022591</v>
      </c>
      <c r="Q9" s="4">
        <f t="shared" si="1"/>
        <v>12427.039308991889</v>
      </c>
      <c r="R9" s="4">
        <f t="shared" si="1"/>
        <v>12446.440962346993</v>
      </c>
      <c r="S9" s="4">
        <f t="shared" si="1"/>
        <v>12548.722339264856</v>
      </c>
      <c r="T9" s="4">
        <f t="shared" si="1"/>
        <v>12728.851028956407</v>
      </c>
      <c r="U9" s="4">
        <f t="shared" si="1"/>
        <v>12709.370517737769</v>
      </c>
      <c r="V9" s="4">
        <f t="shared" si="1"/>
        <v>12702.179638887888</v>
      </c>
      <c r="W9" s="4">
        <f t="shared" si="1"/>
        <v>12853.705604551298</v>
      </c>
      <c r="X9" s="4">
        <f t="shared" si="1"/>
        <v>13257.61985750297</v>
      </c>
      <c r="Y9" s="4">
        <f t="shared" si="1"/>
        <v>13410.409883206079</v>
      </c>
      <c r="Z9" s="4">
        <f t="shared" si="1"/>
        <v>13250.619271825108</v>
      </c>
      <c r="AA9" s="4">
        <f t="shared" si="1"/>
        <v>13349.610940274828</v>
      </c>
      <c r="AB9" s="4">
        <f t="shared" si="1"/>
        <v>13376.063528923103</v>
      </c>
      <c r="AC9" s="4">
        <f t="shared" si="1"/>
        <v>13570.202477223815</v>
      </c>
      <c r="AD9" s="4">
        <f t="shared" si="1"/>
        <v>13680.824313340503</v>
      </c>
      <c r="AE9" s="4">
        <f t="shared" si="1"/>
        <v>13900.971076642194</v>
      </c>
      <c r="AF9" s="4">
        <f t="shared" si="1"/>
        <v>14054.153298560044</v>
      </c>
      <c r="AG9" s="4">
        <f t="shared" si="1"/>
        <v>14279.924068563758</v>
      </c>
      <c r="AH9" s="4">
        <f t="shared" si="1"/>
        <v>14029.83097551593</v>
      </c>
      <c r="AI9" s="4">
        <f t="shared" si="1"/>
        <v>13833.938938687168</v>
      </c>
      <c r="AJ9" s="4">
        <f t="shared" si="1"/>
        <v>14150.024694738046</v>
      </c>
      <c r="AK9" s="4">
        <f t="shared" si="1"/>
        <v>14341.246035093693</v>
      </c>
      <c r="AL9" s="4">
        <f t="shared" si="1"/>
        <v>14422.47330046995</v>
      </c>
      <c r="AM9" s="4"/>
    </row>
    <row r="10" spans="1:39" x14ac:dyDescent="0.25">
      <c r="A10" s="4" t="s">
        <v>45</v>
      </c>
      <c r="B10" s="4">
        <v>14437.740355897236</v>
      </c>
      <c r="C10" s="4">
        <v>14584.495164284137</v>
      </c>
      <c r="D10" s="4">
        <v>14548.509536032121</v>
      </c>
      <c r="E10" s="4">
        <v>14768.699092068233</v>
      </c>
      <c r="F10" s="4">
        <v>14615.501907136706</v>
      </c>
      <c r="G10" s="4">
        <v>14356.96046698648</v>
      </c>
      <c r="H10" s="4">
        <v>13829.797596080578</v>
      </c>
      <c r="I10" s="4">
        <v>13973.036886036474</v>
      </c>
      <c r="J10" s="4">
        <v>13797.252879668376</v>
      </c>
      <c r="K10" s="4">
        <v>13808.716760304625</v>
      </c>
      <c r="L10" s="4">
        <v>13647.783703945208</v>
      </c>
      <c r="M10" s="4">
        <v>13898.151274051343</v>
      </c>
      <c r="N10" s="4">
        <v>13903.593154386999</v>
      </c>
      <c r="O10" s="4">
        <v>13921.808207436383</v>
      </c>
      <c r="P10" s="4">
        <v>14118.385072295345</v>
      </c>
      <c r="Q10" s="4">
        <v>14336.414127909935</v>
      </c>
      <c r="R10" s="4">
        <v>14284.075696061267</v>
      </c>
      <c r="S10" s="4">
        <v>14330.015601664352</v>
      </c>
      <c r="T10" s="4">
        <v>14561.61505989471</v>
      </c>
      <c r="U10" s="4">
        <v>14523.850499719241</v>
      </c>
      <c r="V10" s="4">
        <v>14558.375007567811</v>
      </c>
      <c r="W10" s="4">
        <v>14691.538346723291</v>
      </c>
      <c r="X10" s="4">
        <v>15035.843184426829</v>
      </c>
      <c r="Y10" s="4">
        <v>15176.754800480037</v>
      </c>
      <c r="Z10" s="4">
        <v>15054.791334015114</v>
      </c>
      <c r="AA10" s="4">
        <v>15094.243115021973</v>
      </c>
      <c r="AB10" s="4">
        <v>15116.568655848223</v>
      </c>
      <c r="AC10" s="4">
        <v>15319.611066342213</v>
      </c>
      <c r="AD10" s="4">
        <v>15459.419715288492</v>
      </c>
      <c r="AE10" s="4">
        <v>15657.002770332387</v>
      </c>
      <c r="AF10" s="4">
        <v>15828.439253503115</v>
      </c>
      <c r="AG10" s="4">
        <v>16018.06828178533</v>
      </c>
      <c r="AH10" s="4">
        <v>15674.513347552022</v>
      </c>
      <c r="AI10" s="4">
        <v>15545.447354530606</v>
      </c>
      <c r="AJ10" s="4">
        <v>15833.195035280987</v>
      </c>
      <c r="AK10" s="4">
        <v>16068.61214496801</v>
      </c>
      <c r="AL10" s="4">
        <v>16212.250450626845</v>
      </c>
      <c r="AM10" s="4"/>
    </row>
    <row r="11" spans="1:3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25">
      <c r="A12" s="4" t="s">
        <v>90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1. quarterly GDP growth</vt:lpstr>
      <vt:lpstr>2. Annual GDP growth</vt:lpstr>
      <vt:lpstr>3. Sectoral growth</vt:lpstr>
      <vt:lpstr>Real economy shares of GDP</vt:lpstr>
      <vt:lpstr>4. expenditure on GDP</vt:lpstr>
      <vt:lpstr>5. Quarterly production volumes</vt:lpstr>
      <vt:lpstr>6. Mfg sales in constant rand</vt:lpstr>
      <vt:lpstr>7. Employment by sector</vt:lpstr>
      <vt:lpstr>8. Employment in mfg and other</vt:lpstr>
      <vt:lpstr>9. Employment mfg subsectors</vt:lpstr>
      <vt:lpstr>10. Mining employment</vt:lpstr>
      <vt:lpstr>11. Exports, imports, BOT</vt:lpstr>
      <vt:lpstr>12_14 imports exports sector</vt:lpstr>
      <vt:lpstr>13. Exchange rate and metals</vt:lpstr>
      <vt:lpstr>Table 1.Trade by mfg subsectors</vt:lpstr>
      <vt:lpstr>15. Return on assets</vt:lpstr>
      <vt:lpstr>16. Mfg and mining profits</vt:lpstr>
      <vt:lpstr>17. Investment by type of org</vt:lpstr>
      <vt:lpstr>Change in inv by investor type</vt:lpstr>
      <vt:lpstr>19. Investment by sector </vt:lpstr>
      <vt:lpstr>19. Change in inv by asset type</vt:lpstr>
      <vt:lpstr>20. Metals and credit rating</vt:lpstr>
      <vt:lpstr>21.All countries' credit rating</vt:lpstr>
      <vt:lpstr>22. SA growth compared to UMIC</vt:lpstr>
      <vt:lpstr>23. GDP and elec supply</vt:lpstr>
      <vt:lpstr>24. NERSA demand estimates</vt:lpstr>
      <vt:lpstr>25.Quarterly employment change </vt:lpstr>
      <vt:lpstr>26. GDP and employment change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Gaylor Montmasson-Clair</cp:lastModifiedBy>
  <cp:lastPrinted>2016-12-06T11:37:21Z</cp:lastPrinted>
  <dcterms:created xsi:type="dcterms:W3CDTF">2016-09-12T06:23:29Z</dcterms:created>
  <dcterms:modified xsi:type="dcterms:W3CDTF">2017-06-11T10:14:42Z</dcterms:modified>
</cp:coreProperties>
</file>