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615" windowWidth="15795" windowHeight="7170" firstSheet="18" activeTab="20"/>
  </bookViews>
  <sheets>
    <sheet name="1. quarterly GDP growth" sheetId="15" r:id="rId1"/>
    <sheet name="2. Agriculture compared to GDP" sheetId="4" r:id="rId2"/>
    <sheet name="3. GDP per capita" sheetId="22" r:id="rId3"/>
    <sheet name="4. Sectoral growth" sheetId="17" r:id="rId4"/>
    <sheet name="5. Real economy shares of GDP" sheetId="18" r:id="rId5"/>
    <sheet name="6. expenditure on GDP" sheetId="20" r:id="rId6"/>
    <sheet name="7. Quarterly production volumes" sheetId="19" r:id="rId7"/>
    <sheet name="8. Mfg sales in constant rands" sheetId="11" r:id="rId8"/>
    <sheet name="9. Employment by sector" sheetId="23" r:id="rId9"/>
    <sheet name="10. Employment in mfg and other" sheetId="12" r:id="rId10"/>
    <sheet name="11. Employment mfg subsectors" sheetId="13" r:id="rId11"/>
    <sheet name="12. Mining employment" sheetId="14" r:id="rId12"/>
    <sheet name="13. Exports, imports, BOT" sheetId="1" r:id="rId13"/>
    <sheet name="14&amp;15. Sectoral trade" sheetId="2" r:id="rId14"/>
    <sheet name="16. Investment by type of org" sheetId="5" r:id="rId15"/>
    <sheet name="17.Change in inv by type of org" sheetId="21" r:id="rId16"/>
    <sheet name="18. Return on assets" sheetId="9" r:id="rId17"/>
    <sheet name="19. Mining and mfg profits" sheetId="10" r:id="rId18"/>
    <sheet name="20. Construction GDP" sheetId="6" r:id="rId19"/>
    <sheet name="21.Construction and other empl." sheetId="7" r:id="rId20"/>
    <sheet name="22. Investment by type of asset" sheetId="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localSheetId="19" hidden="1">"'Partitions:6'"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14" hidden="1">'[2]Table 2.5'!#REF!</definedName>
    <definedName name="_AMO_SingleObject_104386094_ROM_F0.SEC2.Tabulate_1.SEC2.BDY.Cross_tabular_summary_report_Table_1" localSheetId="1" hidden="1">'[2]Table 2.5'!#REF!</definedName>
    <definedName name="_AMO_SingleObject_104386094_ROM_F0.SEC2.Tabulate_1.SEC2.BDY.Cross_tabular_summary_report_Table_1" localSheetId="18" hidden="1">'[2]Table 2.5'!#REF!</definedName>
    <definedName name="_AMO_SingleObject_104386094_ROM_F0.SEC2.Tabulate_1.SEC2.BDY.Cross_tabular_summary_report_Table_1" localSheetId="19" hidden="1">'[6]Table 2.5'!#REF!</definedName>
    <definedName name="_AMO_SingleObject_104386094_ROM_F0.SEC2.Tabulate_1.SEC2.BDY.Cross_tabular_summary_report_Table_1" localSheetId="20" hidden="1">'[2]Table 2.5'!#REF!</definedName>
    <definedName name="_AMO_SingleObject_104386094_ROM_F0.SEC2.Tabulate_1.SEC2.BDY.Cross_tabular_summary_report_Table_1" hidden="1">'[2]Table 2.5'!#REF!</definedName>
    <definedName name="_AMO_SingleObject_205779628_ROM_F0.SEC2.Tabulate_1.SEC2.BDY.Cross_tabular_summary_report_Table_1" localSheetId="14" hidden="1">[2]Table3.8b!#REF!</definedName>
    <definedName name="_AMO_SingleObject_205779628_ROM_F0.SEC2.Tabulate_1.SEC2.BDY.Cross_tabular_summary_report_Table_1" localSheetId="1" hidden="1">[2]Table3.8b!#REF!</definedName>
    <definedName name="_AMO_SingleObject_205779628_ROM_F0.SEC2.Tabulate_1.SEC2.BDY.Cross_tabular_summary_report_Table_1" localSheetId="18" hidden="1">[2]Table3.8b!#REF!</definedName>
    <definedName name="_AMO_SingleObject_205779628_ROM_F0.SEC2.Tabulate_1.SEC2.BDY.Cross_tabular_summary_report_Table_1" localSheetId="19" hidden="1">[6]Table3.8b!#REF!</definedName>
    <definedName name="_AMO_SingleObject_205779628_ROM_F0.SEC2.Tabulate_1.SEC2.BDY.Cross_tabular_summary_report_Table_1" localSheetId="20" hidden="1">[2]Table3.8b!#REF!</definedName>
    <definedName name="_AMO_SingleObject_205779628_ROM_F0.SEC2.Tabulate_1.SEC2.BDY.Cross_tabular_summary_report_Table_1" hidden="1">[2]Table3.8b!#REF!</definedName>
    <definedName name="_AMO_SingleObject_30194841_ROM_F0.SEC2.Tabulate_1.SEC1.FTR.TXT1" localSheetId="14" hidden="1">[2]Table6!#REF!</definedName>
    <definedName name="_AMO_SingleObject_30194841_ROM_F0.SEC2.Tabulate_1.SEC1.FTR.TXT1" localSheetId="1" hidden="1">[2]Table6!#REF!</definedName>
    <definedName name="_AMO_SingleObject_30194841_ROM_F0.SEC2.Tabulate_1.SEC1.FTR.TXT1" localSheetId="18" hidden="1">[2]Table6!#REF!</definedName>
    <definedName name="_AMO_SingleObject_30194841_ROM_F0.SEC2.Tabulate_1.SEC1.FTR.TXT1" localSheetId="19" hidden="1">[6]Table6!#REF!</definedName>
    <definedName name="_AMO_SingleObject_30194841_ROM_F0.SEC2.Tabulate_1.SEC1.FTR.TXT1" localSheetId="20" hidden="1">[2]Table6!#REF!</definedName>
    <definedName name="_AMO_SingleObject_30194841_ROM_F0.SEC2.Tabulate_1.SEC1.FTR.TXT1" hidden="1">[2]Table6!#REF!</definedName>
    <definedName name="_AMO_SingleObject_362274166__A1">'[3]Use table 2007 '!$A$2:$BN$121</definedName>
    <definedName name="_AMO_SingleObject_37461558_ROM_F0.SEC2.Tabulate_1.SEC1.HDR.TXT1" localSheetId="14" hidden="1">'[2]Table 2.4'!#REF!</definedName>
    <definedName name="_AMO_SingleObject_37461558_ROM_F0.SEC2.Tabulate_1.SEC1.HDR.TXT1" localSheetId="1" hidden="1">'[2]Table 2.4'!#REF!</definedName>
    <definedName name="_AMO_SingleObject_37461558_ROM_F0.SEC2.Tabulate_1.SEC1.HDR.TXT1" localSheetId="18" hidden="1">'[2]Table 2.4'!#REF!</definedName>
    <definedName name="_AMO_SingleObject_37461558_ROM_F0.SEC2.Tabulate_1.SEC1.HDR.TXT1" localSheetId="19" hidden="1">'[6]Table 2.4'!#REF!</definedName>
    <definedName name="_AMO_SingleObject_37461558_ROM_F0.SEC2.Tabulate_1.SEC1.HDR.TXT1" localSheetId="20" hidden="1">'[2]Table 2.4'!#REF!</definedName>
    <definedName name="_AMO_SingleObject_37461558_ROM_F0.SEC2.Tabulate_1.SEC1.HDR.TXT1" hidden="1">'[2]Table 2.4'!#REF!</definedName>
    <definedName name="_AMO_SingleObject_576762798_ROM_F0.SEC2.Tabulate_1.SEC1.BDY.Cross_tabular_summary_report_Table" hidden="1">'21.Construction and other empl.'!$A$1:$U$1</definedName>
    <definedName name="_AMO_SingleObject_576762798_ROM_F0.SEC2.Tabulate_1.SEC1.BDY.Cross_tabular_summary_report_Table_1" hidden="1">'21.Construction and other empl.'!$A$1:$U$1</definedName>
    <definedName name="_AMO_SingleObject_732119577_ROM_F0.SEC2.Tabulate_1.SEC2.BDY.Cross_tabular_summary_report_Table_1" localSheetId="14" hidden="1">[2]Table3.8c!#REF!</definedName>
    <definedName name="_AMO_SingleObject_732119577_ROM_F0.SEC2.Tabulate_1.SEC2.BDY.Cross_tabular_summary_report_Table_1" localSheetId="1" hidden="1">[2]Table3.8c!#REF!</definedName>
    <definedName name="_AMO_SingleObject_732119577_ROM_F0.SEC2.Tabulate_1.SEC2.BDY.Cross_tabular_summary_report_Table_1" localSheetId="18" hidden="1">[2]Table3.8c!#REF!</definedName>
    <definedName name="_AMO_SingleObject_732119577_ROM_F0.SEC2.Tabulate_1.SEC2.BDY.Cross_tabular_summary_report_Table_1" localSheetId="19" hidden="1">[6]Table3.8c!#REF!</definedName>
    <definedName name="_AMO_SingleObject_732119577_ROM_F0.SEC2.Tabulate_1.SEC2.BDY.Cross_tabular_summary_report_Table_1" localSheetId="20" hidden="1">[2]Table3.8c!#REF!</definedName>
    <definedName name="_AMO_SingleObject_732119577_ROM_F0.SEC2.Tabulate_1.SEC2.BDY.Cross_tabular_summary_report_Table_1" hidden="1">[2]Table3.8c!#REF!</definedName>
    <definedName name="_AMO_SingleObject_921006515_ROM_F0.SEC2.Tabulate_1.SEC1.FTR.TXT1" localSheetId="14" hidden="1">'[2]Table 2'!#REF!</definedName>
    <definedName name="_AMO_SingleObject_921006515_ROM_F0.SEC2.Tabulate_1.SEC1.FTR.TXT1" localSheetId="1" hidden="1">'[2]Table 2'!#REF!</definedName>
    <definedName name="_AMO_SingleObject_921006515_ROM_F0.SEC2.Tabulate_1.SEC1.FTR.TXT1" localSheetId="18" hidden="1">'[2]Table 2'!#REF!</definedName>
    <definedName name="_AMO_SingleObject_921006515_ROM_F0.SEC2.Tabulate_1.SEC1.FTR.TXT1" localSheetId="19" hidden="1">'[6]Table 2'!#REF!</definedName>
    <definedName name="_AMO_SingleObject_921006515_ROM_F0.SEC2.Tabulate_1.SEC1.FTR.TXT1" localSheetId="20" hidden="1">'[2]Table 2'!#REF!</definedName>
    <definedName name="_AMO_SingleObject_921006515_ROM_F0.SEC2.Tabulate_1.SEC1.FTR.TXT1" hidden="1">'[2]Table 2'!#REF!</definedName>
    <definedName name="_AMO_SingleObject_921006515_ROM_F0.SEC2.Tabulate_1.SEC1.HDR.TXT1" localSheetId="14" hidden="1">'[2]Table 2'!#REF!</definedName>
    <definedName name="_AMO_SingleObject_921006515_ROM_F0.SEC2.Tabulate_1.SEC1.HDR.TXT1" localSheetId="1" hidden="1">'[2]Table 2'!#REF!</definedName>
    <definedName name="_AMO_SingleObject_921006515_ROM_F0.SEC2.Tabulate_1.SEC1.HDR.TXT1" localSheetId="18" hidden="1">'[2]Table 2'!#REF!</definedName>
    <definedName name="_AMO_SingleObject_921006515_ROM_F0.SEC2.Tabulate_1.SEC1.HDR.TXT1" localSheetId="19" hidden="1">'[6]Table 2'!#REF!</definedName>
    <definedName name="_AMO_SingleObject_921006515_ROM_F0.SEC2.Tabulate_1.SEC1.HDR.TXT1" localSheetId="20" hidden="1">'[2]Table 2'!#REF!</definedName>
    <definedName name="_AMO_SingleObject_921006515_ROM_F0.SEC2.Tabulate_1.SEC1.HDR.TXT1" hidden="1">'[2]Table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14" hidden="1">"'1d42739f-d7fd-4229-a551-64b856bb941d'"</definedName>
    <definedName name="_AMO_UniqueIdentifier" localSheetId="17" hidden="1">"'efab4470-c4bd-43e8-8ceb-261361bc6378'"</definedName>
    <definedName name="_AMO_UniqueIdentifier" localSheetId="1" hidden="1">"'e6fa4566-ad58-4037-b4a0-1814ea3c541c'"</definedName>
    <definedName name="_AMO_UniqueIdentifier" localSheetId="18" hidden="1">"'e6fa4566-ad58-4037-b4a0-1814ea3c541c'"</definedName>
    <definedName name="_AMO_UniqueIdentifier" localSheetId="19" hidden="1">"'1b747e39-c320-4639-b18d-8c13a71b5592'"</definedName>
    <definedName name="_AMO_UniqueIdentifier" localSheetId="20" hidden="1">"'e6fa4566-ad58-4037-b4a0-1814ea3c541c'"</definedName>
    <definedName name="_AMO_UniqueIdentifier" hidden="1">"'1d42739f-d7fd-4229-a551-64b856bb941d'"</definedName>
    <definedName name="_AMO_XmlVersion" hidden="1">"'1'"</definedName>
    <definedName name="Asanda" localSheetId="14">'[2]Table 2'!#REF!</definedName>
    <definedName name="Asanda" localSheetId="1">'[2]Table 2'!#REF!</definedName>
    <definedName name="Asanda" localSheetId="18">'[2]Table 2'!#REF!</definedName>
    <definedName name="Asanda" localSheetId="19">'[2]Table 2'!#REF!</definedName>
    <definedName name="Asanda" localSheetId="20">'[2]Table 2'!#REF!</definedName>
    <definedName name="Asanda">'[2]Table 2'!#REF!</definedName>
    <definedName name="B1_av78" localSheetId="14">#REF!</definedName>
    <definedName name="B1_av78" localSheetId="1">#REF!</definedName>
    <definedName name="B1_av78" localSheetId="18">#REF!</definedName>
    <definedName name="B1_av78" localSheetId="19">#REF!</definedName>
    <definedName name="B1_av78" localSheetId="20">#REF!</definedName>
    <definedName name="B1_av78" localSheetId="2">#REF!</definedName>
    <definedName name="B1_av78" localSheetId="7">#REF!</definedName>
    <definedName name="B1_av78" localSheetId="8">#REF!</definedName>
    <definedName name="B1_av78">#REF!</definedName>
    <definedName name="Budget_adjusted_96_97" localSheetId="14">#REF!</definedName>
    <definedName name="Budget_adjusted_96_97" localSheetId="1">#REF!</definedName>
    <definedName name="Budget_adjusted_96_97" localSheetId="18">#REF!</definedName>
    <definedName name="Budget_adjusted_96_97" localSheetId="19">#REF!</definedName>
    <definedName name="Budget_adjusted_96_97" localSheetId="20">#REF!</definedName>
    <definedName name="Budget_adjusted_96_97" localSheetId="2">#REF!</definedName>
    <definedName name="Budget_adjusted_96_97" localSheetId="7">#REF!</definedName>
    <definedName name="Budget_adjusted_96_97" localSheetId="8">#REF!</definedName>
    <definedName name="Budget_adjusted_96_97">#REF!</definedName>
    <definedName name="Budget_main_96_97" localSheetId="14">#REF!</definedName>
    <definedName name="Budget_main_96_97" localSheetId="1">#REF!</definedName>
    <definedName name="Budget_main_96_97" localSheetId="18">#REF!</definedName>
    <definedName name="Budget_main_96_97" localSheetId="19">#REF!</definedName>
    <definedName name="Budget_main_96_97" localSheetId="20">#REF!</definedName>
    <definedName name="Budget_main_96_97" localSheetId="2">#REF!</definedName>
    <definedName name="Budget_main_96_97" localSheetId="7">#REF!</definedName>
    <definedName name="Budget_main_96_97" localSheetId="8">#REF!</definedName>
    <definedName name="Budget_main_96_97">#REF!</definedName>
    <definedName name="Budget_main_97_98" localSheetId="14">#REF!</definedName>
    <definedName name="Budget_main_97_98" localSheetId="1">#REF!</definedName>
    <definedName name="Budget_main_97_98" localSheetId="18">#REF!</definedName>
    <definedName name="Budget_main_97_98" localSheetId="19">#REF!</definedName>
    <definedName name="Budget_main_97_98" localSheetId="20">#REF!</definedName>
    <definedName name="Budget_main_97_98" localSheetId="2">#REF!</definedName>
    <definedName name="Budget_main_97_98" localSheetId="7">#REF!</definedName>
    <definedName name="Budget_main_97_98" localSheetId="8">#REF!</definedName>
    <definedName name="Budget_main_97_98">#REF!</definedName>
    <definedName name="DHDHDH" localSheetId="14">#REF!</definedName>
    <definedName name="DHDHDH" localSheetId="1">#REF!</definedName>
    <definedName name="DHDHDH" localSheetId="18">#REF!</definedName>
    <definedName name="DHDHDH" localSheetId="19">#REF!</definedName>
    <definedName name="DHDHDH" localSheetId="20">#REF!</definedName>
    <definedName name="DHDHDH" localSheetId="2">#REF!</definedName>
    <definedName name="DHDHDH" localSheetId="7">#REF!</definedName>
    <definedName name="DHDHDH" localSheetId="8">#REF!</definedName>
    <definedName name="DHDHDH">#REF!</definedName>
    <definedName name="End_column" localSheetId="14">#REF!</definedName>
    <definedName name="End_column" localSheetId="1">#REF!</definedName>
    <definedName name="End_column" localSheetId="18">#REF!</definedName>
    <definedName name="End_column" localSheetId="19">#REF!</definedName>
    <definedName name="End_column" localSheetId="20">#REF!</definedName>
    <definedName name="End_column" localSheetId="2">#REF!</definedName>
    <definedName name="End_column" localSheetId="7">#REF!</definedName>
    <definedName name="End_column" localSheetId="8">#REF!</definedName>
    <definedName name="End_column">#REF!</definedName>
    <definedName name="End_Row" localSheetId="14">#REF!</definedName>
    <definedName name="End_Row" localSheetId="1">#REF!</definedName>
    <definedName name="End_Row" localSheetId="18">#REF!</definedName>
    <definedName name="End_Row" localSheetId="19">#REF!</definedName>
    <definedName name="End_Row" localSheetId="20">#REF!</definedName>
    <definedName name="End_Row" localSheetId="2">#REF!</definedName>
    <definedName name="End_Row" localSheetId="7">#REF!</definedName>
    <definedName name="End_Row" localSheetId="8">#REF!</definedName>
    <definedName name="End_Row">#REF!</definedName>
    <definedName name="End_sheet" localSheetId="14">#REF!</definedName>
    <definedName name="End_sheet" localSheetId="1">#REF!</definedName>
    <definedName name="End_sheet" localSheetId="18">#REF!</definedName>
    <definedName name="End_sheet" localSheetId="19">#REF!</definedName>
    <definedName name="End_sheet" localSheetId="20">#REF!</definedName>
    <definedName name="End_sheet" localSheetId="2">#REF!</definedName>
    <definedName name="End_sheet" localSheetId="7">#REF!</definedName>
    <definedName name="End_sheet" localSheetId="8">#REF!</definedName>
    <definedName name="End_sheet">#REF!</definedName>
    <definedName name="Expend_actual_96_97" localSheetId="14">#REF!</definedName>
    <definedName name="Expend_actual_96_97" localSheetId="1">#REF!</definedName>
    <definedName name="Expend_actual_96_97" localSheetId="18">#REF!</definedName>
    <definedName name="Expend_actual_96_97" localSheetId="19">#REF!</definedName>
    <definedName name="Expend_actual_96_97" localSheetId="20">#REF!</definedName>
    <definedName name="Expend_actual_96_97" localSheetId="2">#REF!</definedName>
    <definedName name="Expend_actual_96_97" localSheetId="7">#REF!</definedName>
    <definedName name="Expend_actual_96_97" localSheetId="8">#REF!</definedName>
    <definedName name="Expend_actual_96_97">#REF!</definedName>
    <definedName name="FitTall" localSheetId="14">#REF!</definedName>
    <definedName name="FitTall" localSheetId="1">#REF!</definedName>
    <definedName name="FitTall" localSheetId="18">#REF!</definedName>
    <definedName name="FitTall" localSheetId="19">#REF!</definedName>
    <definedName name="FitTall" localSheetId="20">#REF!</definedName>
    <definedName name="FitTall" localSheetId="2">#REF!</definedName>
    <definedName name="FitTall" localSheetId="7">#REF!</definedName>
    <definedName name="FitTall" localSheetId="8">#REF!</definedName>
    <definedName name="FitTall">#REF!</definedName>
    <definedName name="FitWide" localSheetId="14">#REF!</definedName>
    <definedName name="FitWide" localSheetId="1">#REF!</definedName>
    <definedName name="FitWide" localSheetId="18">#REF!</definedName>
    <definedName name="FitWide" localSheetId="19">#REF!</definedName>
    <definedName name="FitWide" localSheetId="20">#REF!</definedName>
    <definedName name="FitWide" localSheetId="2">#REF!</definedName>
    <definedName name="FitWide" localSheetId="7">#REF!</definedName>
    <definedName name="FitWide" localSheetId="8">#REF!</definedName>
    <definedName name="FitWide">#REF!</definedName>
    <definedName name="FooterLeft1" localSheetId="14">#REF!</definedName>
    <definedName name="FooterLeft1" localSheetId="1">#REF!</definedName>
    <definedName name="FooterLeft1" localSheetId="18">#REF!</definedName>
    <definedName name="FooterLeft1" localSheetId="19">#REF!</definedName>
    <definedName name="FooterLeft1" localSheetId="20">#REF!</definedName>
    <definedName name="FooterLeft1" localSheetId="2">#REF!</definedName>
    <definedName name="FooterLeft1" localSheetId="7">#REF!</definedName>
    <definedName name="FooterLeft1" localSheetId="8">#REF!</definedName>
    <definedName name="FooterLeft1">#REF!</definedName>
    <definedName name="FooterLeft2" localSheetId="14">#REF!</definedName>
    <definedName name="FooterLeft2" localSheetId="1">#REF!</definedName>
    <definedName name="FooterLeft2" localSheetId="18">#REF!</definedName>
    <definedName name="FooterLeft2" localSheetId="19">#REF!</definedName>
    <definedName name="FooterLeft2" localSheetId="20">#REF!</definedName>
    <definedName name="FooterLeft2" localSheetId="2">#REF!</definedName>
    <definedName name="FooterLeft2" localSheetId="7">#REF!</definedName>
    <definedName name="FooterLeft2" localSheetId="8">#REF!</definedName>
    <definedName name="FooterLeft2">#REF!</definedName>
    <definedName name="FooterLeft3" localSheetId="14">#REF!</definedName>
    <definedName name="FooterLeft3" localSheetId="1">#REF!</definedName>
    <definedName name="FooterLeft3" localSheetId="18">#REF!</definedName>
    <definedName name="FooterLeft3" localSheetId="19">#REF!</definedName>
    <definedName name="FooterLeft3" localSheetId="20">#REF!</definedName>
    <definedName name="FooterLeft3" localSheetId="2">#REF!</definedName>
    <definedName name="FooterLeft3" localSheetId="7">#REF!</definedName>
    <definedName name="FooterLeft3" localSheetId="8">#REF!</definedName>
    <definedName name="FooterLeft3">#REF!</definedName>
    <definedName name="FooterLeft4" localSheetId="14">#REF!</definedName>
    <definedName name="FooterLeft4" localSheetId="1">#REF!</definedName>
    <definedName name="FooterLeft4" localSheetId="18">#REF!</definedName>
    <definedName name="FooterLeft4" localSheetId="19">#REF!</definedName>
    <definedName name="FooterLeft4" localSheetId="20">#REF!</definedName>
    <definedName name="FooterLeft4" localSheetId="2">#REF!</definedName>
    <definedName name="FooterLeft4" localSheetId="7">#REF!</definedName>
    <definedName name="FooterLeft4" localSheetId="8">#REF!</definedName>
    <definedName name="FooterLeft4">#REF!</definedName>
    <definedName name="FooterLeft5" localSheetId="14">#REF!</definedName>
    <definedName name="FooterLeft5" localSheetId="1">#REF!</definedName>
    <definedName name="FooterLeft5" localSheetId="18">#REF!</definedName>
    <definedName name="FooterLeft5" localSheetId="19">#REF!</definedName>
    <definedName name="FooterLeft5" localSheetId="20">#REF!</definedName>
    <definedName name="FooterLeft5" localSheetId="2">#REF!</definedName>
    <definedName name="FooterLeft5" localSheetId="7">#REF!</definedName>
    <definedName name="FooterLeft5" localSheetId="8">#REF!</definedName>
    <definedName name="FooterLeft5">#REF!</definedName>
    <definedName name="FooterLeft6" localSheetId="14">#REF!</definedName>
    <definedName name="FooterLeft6" localSheetId="1">#REF!</definedName>
    <definedName name="FooterLeft6" localSheetId="18">#REF!</definedName>
    <definedName name="FooterLeft6" localSheetId="19">#REF!</definedName>
    <definedName name="FooterLeft6" localSheetId="20">#REF!</definedName>
    <definedName name="FooterLeft6" localSheetId="2">#REF!</definedName>
    <definedName name="FooterLeft6" localSheetId="7">#REF!</definedName>
    <definedName name="FooterLeft6" localSheetId="8">#REF!</definedName>
    <definedName name="FooterLeft6">#REF!</definedName>
    <definedName name="FooterRight1" localSheetId="14">#REF!</definedName>
    <definedName name="FooterRight1" localSheetId="1">#REF!</definedName>
    <definedName name="FooterRight1" localSheetId="18">#REF!</definedName>
    <definedName name="FooterRight1" localSheetId="19">#REF!</definedName>
    <definedName name="FooterRight1" localSheetId="20">#REF!</definedName>
    <definedName name="FooterRight1" localSheetId="2">#REF!</definedName>
    <definedName name="FooterRight1" localSheetId="7">#REF!</definedName>
    <definedName name="FooterRight1" localSheetId="8">#REF!</definedName>
    <definedName name="FooterRight1">#REF!</definedName>
    <definedName name="FooterRight2" localSheetId="14">#REF!</definedName>
    <definedName name="FooterRight2" localSheetId="1">#REF!</definedName>
    <definedName name="FooterRight2" localSheetId="18">#REF!</definedName>
    <definedName name="FooterRight2" localSheetId="19">#REF!</definedName>
    <definedName name="FooterRight2" localSheetId="20">#REF!</definedName>
    <definedName name="FooterRight2" localSheetId="2">#REF!</definedName>
    <definedName name="FooterRight2" localSheetId="7">#REF!</definedName>
    <definedName name="FooterRight2" localSheetId="8">#REF!</definedName>
    <definedName name="FooterRight2">#REF!</definedName>
    <definedName name="FooterRight3" localSheetId="14">#REF!</definedName>
    <definedName name="FooterRight3" localSheetId="1">#REF!</definedName>
    <definedName name="FooterRight3" localSheetId="18">#REF!</definedName>
    <definedName name="FooterRight3" localSheetId="19">#REF!</definedName>
    <definedName name="FooterRight3" localSheetId="20">#REF!</definedName>
    <definedName name="FooterRight3" localSheetId="2">#REF!</definedName>
    <definedName name="FooterRight3" localSheetId="7">#REF!</definedName>
    <definedName name="FooterRight3" localSheetId="8">#REF!</definedName>
    <definedName name="FooterRight3">#REF!</definedName>
    <definedName name="FooterRight4" localSheetId="14">#REF!</definedName>
    <definedName name="FooterRight4" localSheetId="1">#REF!</definedName>
    <definedName name="FooterRight4" localSheetId="18">#REF!</definedName>
    <definedName name="FooterRight4" localSheetId="19">#REF!</definedName>
    <definedName name="FooterRight4" localSheetId="20">#REF!</definedName>
    <definedName name="FooterRight4" localSheetId="2">#REF!</definedName>
    <definedName name="FooterRight4" localSheetId="7">#REF!</definedName>
    <definedName name="FooterRight4" localSheetId="8">#REF!</definedName>
    <definedName name="FooterRight4">#REF!</definedName>
    <definedName name="FooterRight5" localSheetId="14">#REF!</definedName>
    <definedName name="FooterRight5" localSheetId="1">#REF!</definedName>
    <definedName name="FooterRight5" localSheetId="18">#REF!</definedName>
    <definedName name="FooterRight5" localSheetId="19">#REF!</definedName>
    <definedName name="FooterRight5" localSheetId="20">#REF!</definedName>
    <definedName name="FooterRight5" localSheetId="2">#REF!</definedName>
    <definedName name="FooterRight5" localSheetId="7">#REF!</definedName>
    <definedName name="FooterRight5" localSheetId="8">#REF!</definedName>
    <definedName name="FooterRight5">#REF!</definedName>
    <definedName name="FooterRight6" localSheetId="14">#REF!</definedName>
    <definedName name="FooterRight6" localSheetId="1">#REF!</definedName>
    <definedName name="FooterRight6" localSheetId="18">#REF!</definedName>
    <definedName name="FooterRight6" localSheetId="19">#REF!</definedName>
    <definedName name="FooterRight6" localSheetId="20">#REF!</definedName>
    <definedName name="FooterRight6" localSheetId="2">#REF!</definedName>
    <definedName name="FooterRight6" localSheetId="7">#REF!</definedName>
    <definedName name="FooterRight6" localSheetId="8">#REF!</definedName>
    <definedName name="FooterRight6">#REF!</definedName>
    <definedName name="HeaderLeft1" localSheetId="14">#REF!</definedName>
    <definedName name="HeaderLeft1" localSheetId="1">#REF!</definedName>
    <definedName name="HeaderLeft1" localSheetId="18">#REF!</definedName>
    <definedName name="HeaderLeft1" localSheetId="19">#REF!</definedName>
    <definedName name="HeaderLeft1" localSheetId="20">#REF!</definedName>
    <definedName name="HeaderLeft1" localSheetId="2">#REF!</definedName>
    <definedName name="HeaderLeft1" localSheetId="7">#REF!</definedName>
    <definedName name="HeaderLeft1" localSheetId="8">#REF!</definedName>
    <definedName name="HeaderLeft1">#REF!</definedName>
    <definedName name="HeaderLeft2" localSheetId="14">#REF!</definedName>
    <definedName name="HeaderLeft2" localSheetId="1">#REF!</definedName>
    <definedName name="HeaderLeft2" localSheetId="18">#REF!</definedName>
    <definedName name="HeaderLeft2" localSheetId="19">#REF!</definedName>
    <definedName name="HeaderLeft2" localSheetId="20">#REF!</definedName>
    <definedName name="HeaderLeft2" localSheetId="2">#REF!</definedName>
    <definedName name="HeaderLeft2" localSheetId="7">#REF!</definedName>
    <definedName name="HeaderLeft2" localSheetId="8">#REF!</definedName>
    <definedName name="HeaderLeft2">#REF!</definedName>
    <definedName name="HeaderLeft3" localSheetId="14">#REF!</definedName>
    <definedName name="HeaderLeft3" localSheetId="1">#REF!</definedName>
    <definedName name="HeaderLeft3" localSheetId="18">#REF!</definedName>
    <definedName name="HeaderLeft3" localSheetId="19">#REF!</definedName>
    <definedName name="HeaderLeft3" localSheetId="20">#REF!</definedName>
    <definedName name="HeaderLeft3" localSheetId="2">#REF!</definedName>
    <definedName name="HeaderLeft3" localSheetId="7">#REF!</definedName>
    <definedName name="HeaderLeft3" localSheetId="8">#REF!</definedName>
    <definedName name="HeaderLeft3">#REF!</definedName>
    <definedName name="HeaderLeft4" localSheetId="14">#REF!</definedName>
    <definedName name="HeaderLeft4" localSheetId="1">#REF!</definedName>
    <definedName name="HeaderLeft4" localSheetId="18">#REF!</definedName>
    <definedName name="HeaderLeft4" localSheetId="19">#REF!</definedName>
    <definedName name="HeaderLeft4" localSheetId="20">#REF!</definedName>
    <definedName name="HeaderLeft4" localSheetId="2">#REF!</definedName>
    <definedName name="HeaderLeft4" localSheetId="7">#REF!</definedName>
    <definedName name="HeaderLeft4" localSheetId="8">#REF!</definedName>
    <definedName name="HeaderLeft4">#REF!</definedName>
    <definedName name="HeaderLeft5" localSheetId="14">#REF!</definedName>
    <definedName name="HeaderLeft5" localSheetId="1">#REF!</definedName>
    <definedName name="HeaderLeft5" localSheetId="18">#REF!</definedName>
    <definedName name="HeaderLeft5" localSheetId="19">#REF!</definedName>
    <definedName name="HeaderLeft5" localSheetId="20">#REF!</definedName>
    <definedName name="HeaderLeft5" localSheetId="2">#REF!</definedName>
    <definedName name="HeaderLeft5" localSheetId="7">#REF!</definedName>
    <definedName name="HeaderLeft5" localSheetId="8">#REF!</definedName>
    <definedName name="HeaderLeft5">#REF!</definedName>
    <definedName name="HeaderLeft6" localSheetId="14">#REF!</definedName>
    <definedName name="HeaderLeft6" localSheetId="1">#REF!</definedName>
    <definedName name="HeaderLeft6" localSheetId="18">#REF!</definedName>
    <definedName name="HeaderLeft6" localSheetId="19">#REF!</definedName>
    <definedName name="HeaderLeft6" localSheetId="20">#REF!</definedName>
    <definedName name="HeaderLeft6" localSheetId="2">#REF!</definedName>
    <definedName name="HeaderLeft6" localSheetId="7">#REF!</definedName>
    <definedName name="HeaderLeft6" localSheetId="8">#REF!</definedName>
    <definedName name="HeaderLeft6">#REF!</definedName>
    <definedName name="HeaderRight1" localSheetId="14">#REF!</definedName>
    <definedName name="HeaderRight1" localSheetId="1">#REF!</definedName>
    <definedName name="HeaderRight1" localSheetId="18">#REF!</definedName>
    <definedName name="HeaderRight1" localSheetId="19">#REF!</definedName>
    <definedName name="HeaderRight1" localSheetId="20">#REF!</definedName>
    <definedName name="HeaderRight1" localSheetId="2">#REF!</definedName>
    <definedName name="HeaderRight1" localSheetId="7">#REF!</definedName>
    <definedName name="HeaderRight1" localSheetId="8">#REF!</definedName>
    <definedName name="HeaderRight1">#REF!</definedName>
    <definedName name="HeaderRight2" localSheetId="14">#REF!</definedName>
    <definedName name="HeaderRight2" localSheetId="1">#REF!</definedName>
    <definedName name="HeaderRight2" localSheetId="18">#REF!</definedName>
    <definedName name="HeaderRight2" localSheetId="19">#REF!</definedName>
    <definedName name="HeaderRight2" localSheetId="20">#REF!</definedName>
    <definedName name="HeaderRight2" localSheetId="2">#REF!</definedName>
    <definedName name="HeaderRight2" localSheetId="7">#REF!</definedName>
    <definedName name="HeaderRight2" localSheetId="8">#REF!</definedName>
    <definedName name="HeaderRight2">#REF!</definedName>
    <definedName name="HeaderRight3" localSheetId="14">#REF!</definedName>
    <definedName name="HeaderRight3" localSheetId="1">#REF!</definedName>
    <definedName name="HeaderRight3" localSheetId="18">#REF!</definedName>
    <definedName name="HeaderRight3" localSheetId="19">#REF!</definedName>
    <definedName name="HeaderRight3" localSheetId="20">#REF!</definedName>
    <definedName name="HeaderRight3" localSheetId="2">#REF!</definedName>
    <definedName name="HeaderRight3" localSheetId="7">#REF!</definedName>
    <definedName name="HeaderRight3" localSheetId="8">#REF!</definedName>
    <definedName name="HeaderRight3">#REF!</definedName>
    <definedName name="HeaderRight4" localSheetId="14">#REF!</definedName>
    <definedName name="HeaderRight4" localSheetId="1">#REF!</definedName>
    <definedName name="HeaderRight4" localSheetId="18">#REF!</definedName>
    <definedName name="HeaderRight4" localSheetId="19">#REF!</definedName>
    <definedName name="HeaderRight4" localSheetId="20">#REF!</definedName>
    <definedName name="HeaderRight4" localSheetId="2">#REF!</definedName>
    <definedName name="HeaderRight4" localSheetId="7">#REF!</definedName>
    <definedName name="HeaderRight4" localSheetId="8">#REF!</definedName>
    <definedName name="HeaderRight4">#REF!</definedName>
    <definedName name="HeaderRight5" localSheetId="14">#REF!</definedName>
    <definedName name="HeaderRight5" localSheetId="1">#REF!</definedName>
    <definedName name="HeaderRight5" localSheetId="18">#REF!</definedName>
    <definedName name="HeaderRight5" localSheetId="19">#REF!</definedName>
    <definedName name="HeaderRight5" localSheetId="20">#REF!</definedName>
    <definedName name="HeaderRight5" localSheetId="2">#REF!</definedName>
    <definedName name="HeaderRight5" localSheetId="7">#REF!</definedName>
    <definedName name="HeaderRight5" localSheetId="8">#REF!</definedName>
    <definedName name="HeaderRight5">#REF!</definedName>
    <definedName name="HeaderRight6" localSheetId="14">#REF!</definedName>
    <definedName name="HeaderRight6" localSheetId="1">#REF!</definedName>
    <definedName name="HeaderRight6" localSheetId="18">#REF!</definedName>
    <definedName name="HeaderRight6" localSheetId="19">#REF!</definedName>
    <definedName name="HeaderRight6" localSheetId="20">#REF!</definedName>
    <definedName name="HeaderRight6" localSheetId="2">#REF!</definedName>
    <definedName name="HeaderRight6" localSheetId="7">#REF!</definedName>
    <definedName name="HeaderRight6" localSheetId="8">#REF!</definedName>
    <definedName name="HeaderRight6">#REF!</definedName>
    <definedName name="Hennie_Table_5_Page_1" localSheetId="14">#REF!</definedName>
    <definedName name="Hennie_Table_5_Page_1" localSheetId="1">#REF!</definedName>
    <definedName name="Hennie_Table_5_Page_1" localSheetId="18">#REF!</definedName>
    <definedName name="Hennie_Table_5_Page_1" localSheetId="19">#REF!</definedName>
    <definedName name="Hennie_Table_5_Page_1" localSheetId="20">#REF!</definedName>
    <definedName name="Hennie_Table_5_Page_1" localSheetId="2">#REF!</definedName>
    <definedName name="Hennie_Table_5_Page_1" localSheetId="7">#REF!</definedName>
    <definedName name="Hennie_Table_5_Page_1" localSheetId="8">#REF!</definedName>
    <definedName name="Hennie_Table_5_Page_1">#REF!</definedName>
    <definedName name="Hennie_Table_5_page_2" localSheetId="14">#REF!</definedName>
    <definedName name="Hennie_Table_5_page_2" localSheetId="1">#REF!</definedName>
    <definedName name="Hennie_Table_5_page_2" localSheetId="18">#REF!</definedName>
    <definedName name="Hennie_Table_5_page_2" localSheetId="19">#REF!</definedName>
    <definedName name="Hennie_Table_5_page_2" localSheetId="20">#REF!</definedName>
    <definedName name="Hennie_Table_5_page_2" localSheetId="2">#REF!</definedName>
    <definedName name="Hennie_Table_5_page_2" localSheetId="7">#REF!</definedName>
    <definedName name="Hennie_Table_5_page_2" localSheetId="8">#REF!</definedName>
    <definedName name="Hennie_Table_5_page_2">#REF!</definedName>
    <definedName name="huh" localSheetId="14">#REF!</definedName>
    <definedName name="huh" localSheetId="17">#REF!</definedName>
    <definedName name="huh" localSheetId="1">#REF!</definedName>
    <definedName name="huh" localSheetId="18">#REF!</definedName>
    <definedName name="huh" localSheetId="19">#REF!</definedName>
    <definedName name="huh" localSheetId="20">#REF!</definedName>
    <definedName name="huh" localSheetId="2">#REF!</definedName>
    <definedName name="huh" localSheetId="7">#REF!</definedName>
    <definedName name="huh" localSheetId="8">#REF!</definedName>
    <definedName name="huh">#REF!</definedName>
    <definedName name="j" localSheetId="14" hidden="1">'[2]Table 2.5'!#REF!</definedName>
    <definedName name="j" localSheetId="1" hidden="1">'[2]Table 2.5'!#REF!</definedName>
    <definedName name="j" localSheetId="18" hidden="1">'[2]Table 2.5'!#REF!</definedName>
    <definedName name="j" localSheetId="19" hidden="1">'[2]Table 2.5'!#REF!</definedName>
    <definedName name="j" localSheetId="20" hidden="1">'[2]Table 2.5'!#REF!</definedName>
    <definedName name="j" localSheetId="8" hidden="1">'[2]Table 2.5'!#REF!</definedName>
    <definedName name="j" hidden="1">'[2]Table 2.5'!#REF!</definedName>
    <definedName name="MTEF_initial_00_01" localSheetId="14">#REF!</definedName>
    <definedName name="MTEF_initial_00_01" localSheetId="1">#REF!</definedName>
    <definedName name="MTEF_initial_00_01" localSheetId="18">#REF!</definedName>
    <definedName name="MTEF_initial_00_01" localSheetId="19">#REF!</definedName>
    <definedName name="MTEF_initial_00_01" localSheetId="20">#REF!</definedName>
    <definedName name="MTEF_initial_00_01" localSheetId="2">#REF!</definedName>
    <definedName name="MTEF_initial_00_01" localSheetId="7">#REF!</definedName>
    <definedName name="MTEF_initial_00_01" localSheetId="8">#REF!</definedName>
    <definedName name="MTEF_initial_00_01">#REF!</definedName>
    <definedName name="MTEF_initial_98_99" localSheetId="14">#REF!</definedName>
    <definedName name="MTEF_initial_98_99" localSheetId="1">#REF!</definedName>
    <definedName name="MTEF_initial_98_99" localSheetId="18">#REF!</definedName>
    <definedName name="MTEF_initial_98_99" localSheetId="19">#REF!</definedName>
    <definedName name="MTEF_initial_98_99" localSheetId="20">#REF!</definedName>
    <definedName name="MTEF_initial_98_99" localSheetId="2">#REF!</definedName>
    <definedName name="MTEF_initial_98_99" localSheetId="7">#REF!</definedName>
    <definedName name="MTEF_initial_98_99" localSheetId="8">#REF!</definedName>
    <definedName name="MTEF_initial_98_99">#REF!</definedName>
    <definedName name="MTEF_initial_99_00" localSheetId="14">#REF!</definedName>
    <definedName name="MTEF_initial_99_00" localSheetId="1">#REF!</definedName>
    <definedName name="MTEF_initial_99_00" localSheetId="18">#REF!</definedName>
    <definedName name="MTEF_initial_99_00" localSheetId="19">#REF!</definedName>
    <definedName name="MTEF_initial_99_00" localSheetId="20">#REF!</definedName>
    <definedName name="MTEF_initial_99_00" localSheetId="2">#REF!</definedName>
    <definedName name="MTEF_initial_99_00" localSheetId="7">#REF!</definedName>
    <definedName name="MTEF_initial_99_00" localSheetId="8">#REF!</definedName>
    <definedName name="MTEF_initial_99_00">#REF!</definedName>
    <definedName name="MTEF_revised_00_01" localSheetId="14">#REF!</definedName>
    <definedName name="MTEF_revised_00_01" localSheetId="1">#REF!</definedName>
    <definedName name="MTEF_revised_00_01" localSheetId="18">#REF!</definedName>
    <definedName name="MTEF_revised_00_01" localSheetId="19">#REF!</definedName>
    <definedName name="MTEF_revised_00_01" localSheetId="20">#REF!</definedName>
    <definedName name="MTEF_revised_00_01" localSheetId="2">#REF!</definedName>
    <definedName name="MTEF_revised_00_01" localSheetId="7">#REF!</definedName>
    <definedName name="MTEF_revised_00_01" localSheetId="8">#REF!</definedName>
    <definedName name="MTEF_revised_00_01">#REF!</definedName>
    <definedName name="MTEF_revised_98_99" localSheetId="14">#REF!</definedName>
    <definedName name="MTEF_revised_98_99" localSheetId="1">#REF!</definedName>
    <definedName name="MTEF_revised_98_99" localSheetId="18">#REF!</definedName>
    <definedName name="MTEF_revised_98_99" localSheetId="19">#REF!</definedName>
    <definedName name="MTEF_revised_98_99" localSheetId="20">#REF!</definedName>
    <definedName name="MTEF_revised_98_99" localSheetId="2">#REF!</definedName>
    <definedName name="MTEF_revised_98_99" localSheetId="7">#REF!</definedName>
    <definedName name="MTEF_revised_98_99" localSheetId="8">#REF!</definedName>
    <definedName name="MTEF_revised_98_99">#REF!</definedName>
    <definedName name="MTEF_revised_99_00" localSheetId="14">#REF!</definedName>
    <definedName name="MTEF_revised_99_00" localSheetId="1">#REF!</definedName>
    <definedName name="MTEF_revised_99_00" localSheetId="18">#REF!</definedName>
    <definedName name="MTEF_revised_99_00" localSheetId="19">#REF!</definedName>
    <definedName name="MTEF_revised_99_00" localSheetId="20">#REF!</definedName>
    <definedName name="MTEF_revised_99_00" localSheetId="2">#REF!</definedName>
    <definedName name="MTEF_revised_99_00" localSheetId="7">#REF!</definedName>
    <definedName name="MTEF_revised_99_00" localSheetId="8">#REF!</definedName>
    <definedName name="MTEF_revised_99_00">#REF!</definedName>
    <definedName name="MyCurYear" localSheetId="14">#REF!</definedName>
    <definedName name="MyCurYear" localSheetId="1">#REF!</definedName>
    <definedName name="MyCurYear" localSheetId="18">#REF!</definedName>
    <definedName name="MyCurYear" localSheetId="19">#REF!</definedName>
    <definedName name="MyCurYear" localSheetId="20">#REF!</definedName>
    <definedName name="MyCurYear" localSheetId="2">#REF!</definedName>
    <definedName name="MyCurYear" localSheetId="7">#REF!</definedName>
    <definedName name="MyCurYear" localSheetId="8">#REF!</definedName>
    <definedName name="MyCurYear">#REF!</definedName>
    <definedName name="myHeight" localSheetId="14">#REF!</definedName>
    <definedName name="myHeight" localSheetId="1">#REF!</definedName>
    <definedName name="myHeight" localSheetId="18">#REF!</definedName>
    <definedName name="myHeight" localSheetId="19">#REF!</definedName>
    <definedName name="myHeight" localSheetId="20">#REF!</definedName>
    <definedName name="myHeight" localSheetId="2">#REF!</definedName>
    <definedName name="myHeight" localSheetId="7">#REF!</definedName>
    <definedName name="myHeight" localSheetId="8">#REF!</definedName>
    <definedName name="myHeight">#REF!</definedName>
    <definedName name="myWidth" localSheetId="14">#REF!</definedName>
    <definedName name="myWidth" localSheetId="1">#REF!</definedName>
    <definedName name="myWidth" localSheetId="18">#REF!</definedName>
    <definedName name="myWidth" localSheetId="19">#REF!</definedName>
    <definedName name="myWidth" localSheetId="20">#REF!</definedName>
    <definedName name="myWidth" localSheetId="2">#REF!</definedName>
    <definedName name="myWidth" localSheetId="7">#REF!</definedName>
    <definedName name="myWidth" localSheetId="8">#REF!</definedName>
    <definedName name="myWidth">#REF!</definedName>
    <definedName name="myWodth" localSheetId="14">#REF!</definedName>
    <definedName name="myWodth" localSheetId="1">#REF!</definedName>
    <definedName name="myWodth" localSheetId="18">#REF!</definedName>
    <definedName name="myWodth" localSheetId="19">#REF!</definedName>
    <definedName name="myWodth" localSheetId="20">#REF!</definedName>
    <definedName name="myWodth" localSheetId="2">#REF!</definedName>
    <definedName name="myWodth" localSheetId="7">#REF!</definedName>
    <definedName name="myWodth" localSheetId="8">#REF!</definedName>
    <definedName name="myWodth">#REF!</definedName>
    <definedName name="_xlnm.Print_Area" localSheetId="19">'21.Construction and other empl.'!$A$1:$U$1</definedName>
    <definedName name="PrintArea" localSheetId="14">#REF!</definedName>
    <definedName name="PrintArea" localSheetId="1">#REF!</definedName>
    <definedName name="PrintArea" localSheetId="18">#REF!</definedName>
    <definedName name="PrintArea" localSheetId="19">#REF!</definedName>
    <definedName name="PrintArea" localSheetId="20">#REF!</definedName>
    <definedName name="PrintArea" localSheetId="2">#REF!</definedName>
    <definedName name="PrintArea" localSheetId="7">#REF!</definedName>
    <definedName name="PrintArea" localSheetId="8">#REF!</definedName>
    <definedName name="PrintArea">#REF!</definedName>
    <definedName name="Projection_adjusted_97_98" localSheetId="14">#REF!</definedName>
    <definedName name="Projection_adjusted_97_98" localSheetId="1">#REF!</definedName>
    <definedName name="Projection_adjusted_97_98" localSheetId="18">#REF!</definedName>
    <definedName name="Projection_adjusted_97_98" localSheetId="19">#REF!</definedName>
    <definedName name="Projection_adjusted_97_98" localSheetId="20">#REF!</definedName>
    <definedName name="Projection_adjusted_97_98" localSheetId="2">#REF!</definedName>
    <definedName name="Projection_adjusted_97_98" localSheetId="7">#REF!</definedName>
    <definedName name="Projection_adjusted_97_98" localSheetId="8">#REF!</definedName>
    <definedName name="Projection_adjusted_97_98">#REF!</definedName>
    <definedName name="Projection_arithmetic_97_98" localSheetId="14">#REF!</definedName>
    <definedName name="Projection_arithmetic_97_98" localSheetId="1">#REF!</definedName>
    <definedName name="Projection_arithmetic_97_98" localSheetId="18">#REF!</definedName>
    <definedName name="Projection_arithmetic_97_98" localSheetId="19">#REF!</definedName>
    <definedName name="Projection_arithmetic_97_98" localSheetId="20">#REF!</definedName>
    <definedName name="Projection_arithmetic_97_98" localSheetId="2">#REF!</definedName>
    <definedName name="Projection_arithmetic_97_98" localSheetId="7">#REF!</definedName>
    <definedName name="Projection_arithmetic_97_98" localSheetId="8">#REF!</definedName>
    <definedName name="Projection_arithmetic_97_98">#REF!</definedName>
    <definedName name="Projection_initial_97_98" localSheetId="14">#REF!</definedName>
    <definedName name="Projection_initial_97_98" localSheetId="1">#REF!</definedName>
    <definedName name="Projection_initial_97_98" localSheetId="18">#REF!</definedName>
    <definedName name="Projection_initial_97_98" localSheetId="19">#REF!</definedName>
    <definedName name="Projection_initial_97_98" localSheetId="20">#REF!</definedName>
    <definedName name="Projection_initial_97_98" localSheetId="2">#REF!</definedName>
    <definedName name="Projection_initial_97_98" localSheetId="7">#REF!</definedName>
    <definedName name="Projection_initial_97_98" localSheetId="8">#REF!</definedName>
    <definedName name="Projection_initial_97_98">#REF!</definedName>
    <definedName name="RowSettings" localSheetId="14">#REF!</definedName>
    <definedName name="RowSettings" localSheetId="1">#REF!</definedName>
    <definedName name="RowSettings" localSheetId="18">#REF!</definedName>
    <definedName name="RowSettings" localSheetId="19">#REF!</definedName>
    <definedName name="RowSettings" localSheetId="20">#REF!</definedName>
    <definedName name="RowSettings" localSheetId="2">#REF!</definedName>
    <definedName name="RowSettings" localSheetId="7">#REF!</definedName>
    <definedName name="RowSettings" localSheetId="8">#REF!</definedName>
    <definedName name="RowSettings">#REF!</definedName>
    <definedName name="SASApp_GDPDATA_DISCREPANCY_TABLE" localSheetId="14">#REF!</definedName>
    <definedName name="SASApp_GDPDATA_DISCREPANCY_TABLE" localSheetId="1">#REF!</definedName>
    <definedName name="SASApp_GDPDATA_DISCREPANCY_TABLE" localSheetId="18">#REF!</definedName>
    <definedName name="SASApp_GDPDATA_DISCREPANCY_TABLE" localSheetId="19">#REF!</definedName>
    <definedName name="SASApp_GDPDATA_DISCREPANCY_TABLE" localSheetId="20">#REF!</definedName>
    <definedName name="SASApp_GDPDATA_DISCREPANCY_TABLE" localSheetId="2">#REF!</definedName>
    <definedName name="SASApp_GDPDATA_DISCREPANCY_TABLE" localSheetId="7">#REF!</definedName>
    <definedName name="SASApp_GDPDATA_DISCREPANCY_TABLE" localSheetId="8">#REF!</definedName>
    <definedName name="SASApp_GDPDATA_DISCREPANCY_TABLE">#REF!</definedName>
    <definedName name="SASApp_GDPDATA_SUPPLY_TABLE_FIRST" localSheetId="14">#REF!</definedName>
    <definedName name="SASApp_GDPDATA_SUPPLY_TABLE_FIRST" localSheetId="1">#REF!</definedName>
    <definedName name="SASApp_GDPDATA_SUPPLY_TABLE_FIRST" localSheetId="18">#REF!</definedName>
    <definedName name="SASApp_GDPDATA_SUPPLY_TABLE_FIRST" localSheetId="19">#REF!</definedName>
    <definedName name="SASApp_GDPDATA_SUPPLY_TABLE_FIRST" localSheetId="20">#REF!</definedName>
    <definedName name="SASApp_GDPDATA_SUPPLY_TABLE_FIRST" localSheetId="2">#REF!</definedName>
    <definedName name="SASApp_GDPDATA_SUPPLY_TABLE_FIRST" localSheetId="7">#REF!</definedName>
    <definedName name="SASApp_GDPDATA_SUPPLY_TABLE_FIRST" localSheetId="8">#REF!</definedName>
    <definedName name="SASApp_GDPDATA_SUPPLY_TABLE_FIRST">#REF!</definedName>
    <definedName name="SASApp_GDPDATA_SUPPLY_TABLE_SECOND" localSheetId="14">#REF!</definedName>
    <definedName name="SASApp_GDPDATA_SUPPLY_TABLE_SECOND" localSheetId="1">#REF!</definedName>
    <definedName name="SASApp_GDPDATA_SUPPLY_TABLE_SECOND" localSheetId="18">#REF!</definedName>
    <definedName name="SASApp_GDPDATA_SUPPLY_TABLE_SECOND" localSheetId="19">#REF!</definedName>
    <definedName name="SASApp_GDPDATA_SUPPLY_TABLE_SECOND" localSheetId="20">#REF!</definedName>
    <definedName name="SASApp_GDPDATA_SUPPLY_TABLE_SECOND" localSheetId="2">#REF!</definedName>
    <definedName name="SASApp_GDPDATA_SUPPLY_TABLE_SECOND" localSheetId="7">#REF!</definedName>
    <definedName name="SASApp_GDPDATA_SUPPLY_TABLE_SECOND" localSheetId="8">#REF!</definedName>
    <definedName name="SASApp_GDPDATA_SUPPLY_TABLE_SECOND">#REF!</definedName>
    <definedName name="SASApp_GDPDATA_USE_TABLE_FIRST" localSheetId="14">#REF!</definedName>
    <definedName name="SASApp_GDPDATA_USE_TABLE_FIRST" localSheetId="1">#REF!</definedName>
    <definedName name="SASApp_GDPDATA_USE_TABLE_FIRST" localSheetId="18">#REF!</definedName>
    <definedName name="SASApp_GDPDATA_USE_TABLE_FIRST" localSheetId="19">#REF!</definedName>
    <definedName name="SASApp_GDPDATA_USE_TABLE_FIRST" localSheetId="20">#REF!</definedName>
    <definedName name="SASApp_GDPDATA_USE_TABLE_FIRST" localSheetId="2">#REF!</definedName>
    <definedName name="SASApp_GDPDATA_USE_TABLE_FIRST" localSheetId="7">#REF!</definedName>
    <definedName name="SASApp_GDPDATA_USE_TABLE_FIRST" localSheetId="8">#REF!</definedName>
    <definedName name="SASApp_GDPDATA_USE_TABLE_FIRST">#REF!</definedName>
    <definedName name="SASApp_GDPDATA_USE_TABLE_SECOND" localSheetId="14">#REF!</definedName>
    <definedName name="SASApp_GDPDATA_USE_TABLE_SECOND" localSheetId="1">#REF!</definedName>
    <definedName name="SASApp_GDPDATA_USE_TABLE_SECOND" localSheetId="18">#REF!</definedName>
    <definedName name="SASApp_GDPDATA_USE_TABLE_SECOND" localSheetId="19">#REF!</definedName>
    <definedName name="SASApp_GDPDATA_USE_TABLE_SECOND" localSheetId="20">#REF!</definedName>
    <definedName name="SASApp_GDPDATA_USE_TABLE_SECOND" localSheetId="2">#REF!</definedName>
    <definedName name="SASApp_GDPDATA_USE_TABLE_SECOND" localSheetId="7">#REF!</definedName>
    <definedName name="SASApp_GDPDATA_USE_TABLE_SECOND" localSheetId="8">#REF!</definedName>
    <definedName name="SASApp_GDPDATA_USE_TABLE_SECOND">#REF!</definedName>
    <definedName name="SEP08N_SML" localSheetId="14">#REF!</definedName>
    <definedName name="SEP08N_SML" localSheetId="17">#REF!</definedName>
    <definedName name="SEP08N_SML" localSheetId="1">#REF!</definedName>
    <definedName name="SEP08N_SML" localSheetId="18">#REF!</definedName>
    <definedName name="SEP08N_SML" localSheetId="19">#REF!</definedName>
    <definedName name="SEP08N_SML" localSheetId="20">#REF!</definedName>
    <definedName name="SEP08N_SML" localSheetId="2">#REF!</definedName>
    <definedName name="SEP08N_SML" localSheetId="7">#REF!</definedName>
    <definedName name="SEP08N_SML" localSheetId="8">#REF!</definedName>
    <definedName name="SEP08N_SML">#REF!</definedName>
    <definedName name="Start_column" localSheetId="14">#REF!</definedName>
    <definedName name="Start_column" localSheetId="1">#REF!</definedName>
    <definedName name="Start_column" localSheetId="18">#REF!</definedName>
    <definedName name="Start_column" localSheetId="19">#REF!</definedName>
    <definedName name="Start_column" localSheetId="20">#REF!</definedName>
    <definedName name="Start_column" localSheetId="2">#REF!</definedName>
    <definedName name="Start_column" localSheetId="7">#REF!</definedName>
    <definedName name="Start_column" localSheetId="8">#REF!</definedName>
    <definedName name="Start_column">#REF!</definedName>
    <definedName name="Start_Row" localSheetId="14">#REF!</definedName>
    <definedName name="Start_Row" localSheetId="1">#REF!</definedName>
    <definedName name="Start_Row" localSheetId="18">#REF!</definedName>
    <definedName name="Start_Row" localSheetId="19">#REF!</definedName>
    <definedName name="Start_Row" localSheetId="20">#REF!</definedName>
    <definedName name="Start_Row" localSheetId="2">#REF!</definedName>
    <definedName name="Start_Row" localSheetId="7">#REF!</definedName>
    <definedName name="Start_Row" localSheetId="8">#REF!</definedName>
    <definedName name="Start_Row">#REF!</definedName>
    <definedName name="Start_sheet" localSheetId="14">#REF!</definedName>
    <definedName name="Start_sheet" localSheetId="1">#REF!</definedName>
    <definedName name="Start_sheet" localSheetId="18">#REF!</definedName>
    <definedName name="Start_sheet" localSheetId="19">#REF!</definedName>
    <definedName name="Start_sheet" localSheetId="20">#REF!</definedName>
    <definedName name="Start_sheet" localSheetId="2">#REF!</definedName>
    <definedName name="Start_sheet" localSheetId="7">#REF!</definedName>
    <definedName name="Start_sheet" localSheetId="8">#REF!</definedName>
    <definedName name="Start_sheet">#REF!</definedName>
    <definedName name="Summary_Tables" localSheetId="14">[2]Table1!#REF!</definedName>
    <definedName name="Summary_Tables" localSheetId="1">[2]Table1!#REF!</definedName>
    <definedName name="Summary_Tables" localSheetId="18">[2]Table1!#REF!</definedName>
    <definedName name="Summary_Tables" localSheetId="19">[6]Table1!#REF!</definedName>
    <definedName name="Summary_Tables" localSheetId="20">[2]Table1!#REF!</definedName>
    <definedName name="Summary_Tables" localSheetId="8">[2]Table1!#REF!</definedName>
    <definedName name="Summary_Tables">[2]Table1!#REF!</definedName>
    <definedName name="Summary_Tables_10" localSheetId="14">#REF!</definedName>
    <definedName name="Summary_Tables_10" localSheetId="1">#REF!</definedName>
    <definedName name="Summary_Tables_10" localSheetId="18">#REF!</definedName>
    <definedName name="Summary_Tables_10" localSheetId="19">#REF!</definedName>
    <definedName name="Summary_Tables_10" localSheetId="20">#REF!</definedName>
    <definedName name="Summary_Tables_10" localSheetId="2">#REF!</definedName>
    <definedName name="Summary_Tables_10" localSheetId="7">#REF!</definedName>
    <definedName name="Summary_Tables_10" localSheetId="8">#REF!</definedName>
    <definedName name="Summary_Tables_10">#REF!</definedName>
    <definedName name="Summary_Tables_11" localSheetId="14">[2]Table2.1!#REF!</definedName>
    <definedName name="Summary_Tables_11" localSheetId="1">[2]Table2.1!#REF!</definedName>
    <definedName name="Summary_Tables_11" localSheetId="18">[2]Table2.1!#REF!</definedName>
    <definedName name="Summary_Tables_11" localSheetId="19">[6]Table2.1!#REF!</definedName>
    <definedName name="Summary_Tables_11" localSheetId="20">[2]Table2.1!#REF!</definedName>
    <definedName name="Summary_Tables_11" localSheetId="8">[2]Table2.1!#REF!</definedName>
    <definedName name="Summary_Tables_11">[2]Table2.1!#REF!</definedName>
    <definedName name="Summary_Tables_14" localSheetId="14">#REF!</definedName>
    <definedName name="Summary_Tables_14" localSheetId="1">#REF!</definedName>
    <definedName name="Summary_Tables_14" localSheetId="18">#REF!</definedName>
    <definedName name="Summary_Tables_14" localSheetId="19">#REF!</definedName>
    <definedName name="Summary_Tables_14" localSheetId="20">#REF!</definedName>
    <definedName name="Summary_Tables_14" localSheetId="2">#REF!</definedName>
    <definedName name="Summary_Tables_14" localSheetId="7">#REF!</definedName>
    <definedName name="Summary_Tables_14" localSheetId="8">#REF!</definedName>
    <definedName name="Summary_Tables_14">#REF!</definedName>
    <definedName name="Summary_Tables_15" localSheetId="14">#REF!</definedName>
    <definedName name="Summary_Tables_15" localSheetId="1">#REF!</definedName>
    <definedName name="Summary_Tables_15" localSheetId="18">#REF!</definedName>
    <definedName name="Summary_Tables_15" localSheetId="19">#REF!</definedName>
    <definedName name="Summary_Tables_15" localSheetId="20">#REF!</definedName>
    <definedName name="Summary_Tables_15" localSheetId="2">#REF!</definedName>
    <definedName name="Summary_Tables_15" localSheetId="7">#REF!</definedName>
    <definedName name="Summary_Tables_15" localSheetId="8">#REF!</definedName>
    <definedName name="Summary_Tables_15">#REF!</definedName>
    <definedName name="Summary_Tables_17" localSheetId="14">[2]Table3.7!#REF!</definedName>
    <definedName name="Summary_Tables_17" localSheetId="1">[2]Table3.7!#REF!</definedName>
    <definedName name="Summary_Tables_17" localSheetId="18">[2]Table3.7!#REF!</definedName>
    <definedName name="Summary_Tables_17" localSheetId="19">[6]Table3.7!#REF!</definedName>
    <definedName name="Summary_Tables_17" localSheetId="20">[2]Table3.7!#REF!</definedName>
    <definedName name="Summary_Tables_17" localSheetId="8">[2]Table3.7!#REF!</definedName>
    <definedName name="Summary_Tables_17">[2]Table3.7!#REF!</definedName>
    <definedName name="Summary_Tables_18" localSheetId="14">[2]Table3.6!#REF!</definedName>
    <definedName name="Summary_Tables_18" localSheetId="1">[2]Table3.6!#REF!</definedName>
    <definedName name="Summary_Tables_18" localSheetId="18">[2]Table3.6!#REF!</definedName>
    <definedName name="Summary_Tables_18" localSheetId="19">[6]Table3.6!#REF!</definedName>
    <definedName name="Summary_Tables_18" localSheetId="20">[2]Table3.6!#REF!</definedName>
    <definedName name="Summary_Tables_18" localSheetId="8">[2]Table3.6!#REF!</definedName>
    <definedName name="Summary_Tables_18">[2]Table3.6!#REF!</definedName>
    <definedName name="Summary_Tables_19" localSheetId="14">#REF!</definedName>
    <definedName name="Summary_Tables_19" localSheetId="1">#REF!</definedName>
    <definedName name="Summary_Tables_19" localSheetId="18">#REF!</definedName>
    <definedName name="Summary_Tables_19" localSheetId="19">#REF!</definedName>
    <definedName name="Summary_Tables_19" localSheetId="20">#REF!</definedName>
    <definedName name="Summary_Tables_19" localSheetId="2">#REF!</definedName>
    <definedName name="Summary_Tables_19" localSheetId="7">#REF!</definedName>
    <definedName name="Summary_Tables_19" localSheetId="8">#REF!</definedName>
    <definedName name="Summary_Tables_19">#REF!</definedName>
    <definedName name="Summary_Tables_2" localSheetId="14">[2]Table1!#REF!</definedName>
    <definedName name="Summary_Tables_2" localSheetId="1">[2]Table1!#REF!</definedName>
    <definedName name="Summary_Tables_2" localSheetId="18">[2]Table1!#REF!</definedName>
    <definedName name="Summary_Tables_2" localSheetId="19">[6]Table1!#REF!</definedName>
    <definedName name="Summary_Tables_2" localSheetId="20">[2]Table1!#REF!</definedName>
    <definedName name="Summary_Tables_2" localSheetId="8">[2]Table1!#REF!</definedName>
    <definedName name="Summary_Tables_2">[2]Table1!#REF!</definedName>
    <definedName name="Summary_Tables_20" localSheetId="14">[2]Table4!#REF!</definedName>
    <definedName name="Summary_Tables_20" localSheetId="1">[2]Table4!#REF!</definedName>
    <definedName name="Summary_Tables_20" localSheetId="18">[2]Table4!#REF!</definedName>
    <definedName name="Summary_Tables_20" localSheetId="19">[6]Table4!#REF!</definedName>
    <definedName name="Summary_Tables_20" localSheetId="20">[2]Table4!#REF!</definedName>
    <definedName name="Summary_Tables_20" localSheetId="8">[2]Table4!#REF!</definedName>
    <definedName name="Summary_Tables_20">[2]Table4!#REF!</definedName>
    <definedName name="Summary_Tables_24" localSheetId="14">[2]Table8!#REF!</definedName>
    <definedName name="Summary_Tables_24" localSheetId="1">[2]Table8!#REF!</definedName>
    <definedName name="Summary_Tables_24" localSheetId="18">[2]Table8!#REF!</definedName>
    <definedName name="Summary_Tables_24" localSheetId="19">[6]Table8!#REF!</definedName>
    <definedName name="Summary_Tables_24" localSheetId="20">[2]Table8!#REF!</definedName>
    <definedName name="Summary_Tables_24">[2]Table8!#REF!</definedName>
    <definedName name="Summary_Tables_25" localSheetId="14">[2]Table2.2!#REF!</definedName>
    <definedName name="Summary_Tables_25" localSheetId="1">[2]Table2.2!#REF!</definedName>
    <definedName name="Summary_Tables_25" localSheetId="18">[2]Table2.2!#REF!</definedName>
    <definedName name="Summary_Tables_25" localSheetId="19">[6]Table2.2!#REF!</definedName>
    <definedName name="Summary_Tables_25" localSheetId="20">[2]Table2.2!#REF!</definedName>
    <definedName name="Summary_Tables_25">[2]Table2.2!#REF!</definedName>
    <definedName name="Summary_Tables_26" localSheetId="14">[2]Table2.2!#REF!</definedName>
    <definedName name="Summary_Tables_26" localSheetId="1">[2]Table2.2!#REF!</definedName>
    <definedName name="Summary_Tables_26" localSheetId="18">[2]Table2.2!#REF!</definedName>
    <definedName name="Summary_Tables_26" localSheetId="19">[6]Table2.2!#REF!</definedName>
    <definedName name="Summary_Tables_26" localSheetId="20">[2]Table2.2!#REF!</definedName>
    <definedName name="Summary_Tables_26">[2]Table2.2!#REF!</definedName>
    <definedName name="Summary_Tables_27" localSheetId="14">#REF!</definedName>
    <definedName name="Summary_Tables_27" localSheetId="1">#REF!</definedName>
    <definedName name="Summary_Tables_27" localSheetId="18">#REF!</definedName>
    <definedName name="Summary_Tables_27" localSheetId="19">#REF!</definedName>
    <definedName name="Summary_Tables_27" localSheetId="20">#REF!</definedName>
    <definedName name="Summary_Tables_27" localSheetId="2">#REF!</definedName>
    <definedName name="Summary_Tables_27" localSheetId="7">#REF!</definedName>
    <definedName name="Summary_Tables_27" localSheetId="8">#REF!</definedName>
    <definedName name="Summary_Tables_27">#REF!</definedName>
    <definedName name="Summary_Tables_28" localSheetId="14">'[2]Table 2'!#REF!</definedName>
    <definedName name="Summary_Tables_28" localSheetId="1">'[2]Table 2'!#REF!</definedName>
    <definedName name="Summary_Tables_28" localSheetId="18">'[2]Table 2'!#REF!</definedName>
    <definedName name="Summary_Tables_28" localSheetId="19">'[6]Table 2'!#REF!</definedName>
    <definedName name="Summary_Tables_28" localSheetId="20">'[2]Table 2'!#REF!</definedName>
    <definedName name="Summary_Tables_28">'[2]Table 2'!#REF!</definedName>
    <definedName name="Summary_Tables_29" localSheetId="14">'[2]Table 2'!#REF!</definedName>
    <definedName name="Summary_Tables_29" localSheetId="1">'[2]Table 2'!#REF!</definedName>
    <definedName name="Summary_Tables_29" localSheetId="18">'[2]Table 2'!#REF!</definedName>
    <definedName name="Summary_Tables_29" localSheetId="19">'[6]Table 2'!#REF!</definedName>
    <definedName name="Summary_Tables_29" localSheetId="20">'[2]Table 2'!#REF!</definedName>
    <definedName name="Summary_Tables_29">'[2]Table 2'!#REF!</definedName>
    <definedName name="Summary_Tables_3" localSheetId="14">[4]Table2.2!#REF!</definedName>
    <definedName name="Summary_Tables_3" localSheetId="1">[4]Table2.2!#REF!</definedName>
    <definedName name="Summary_Tables_3" localSheetId="18">[4]Table2.2!#REF!</definedName>
    <definedName name="Summary_Tables_3" localSheetId="19">[4]Table2.2!#REF!</definedName>
    <definedName name="Summary_Tables_3" localSheetId="20">[4]Table2.2!#REF!</definedName>
    <definedName name="Summary_Tables_3">[4]Table2.2!#REF!</definedName>
    <definedName name="Summary_Tables_30" localSheetId="14">'[2]Table 2'!#REF!</definedName>
    <definedName name="Summary_Tables_30" localSheetId="1">'[2]Table 2'!#REF!</definedName>
    <definedName name="Summary_Tables_30" localSheetId="18">'[2]Table 2'!#REF!</definedName>
    <definedName name="Summary_Tables_30" localSheetId="19">'[6]Table 2'!#REF!</definedName>
    <definedName name="Summary_Tables_30" localSheetId="20">'[2]Table 2'!#REF!</definedName>
    <definedName name="Summary_Tables_30">'[2]Table 2'!#REF!</definedName>
    <definedName name="Summary_Tables_31" localSheetId="14">#REF!</definedName>
    <definedName name="Summary_Tables_31" localSheetId="1">#REF!</definedName>
    <definedName name="Summary_Tables_31" localSheetId="18">#REF!</definedName>
    <definedName name="Summary_Tables_31" localSheetId="19">'[6]Table 2.3'!#REF!</definedName>
    <definedName name="Summary_Tables_31" localSheetId="20">#REF!</definedName>
    <definedName name="Summary_Tables_31" localSheetId="2">#REF!</definedName>
    <definedName name="Summary_Tables_31" localSheetId="7">#REF!</definedName>
    <definedName name="Summary_Tables_31" localSheetId="8">#REF!</definedName>
    <definedName name="Summary_Tables_31">#REF!</definedName>
    <definedName name="Summary_Tables_32" localSheetId="14">#REF!</definedName>
    <definedName name="Summary_Tables_32" localSheetId="1">#REF!</definedName>
    <definedName name="Summary_Tables_32" localSheetId="18">#REF!</definedName>
    <definedName name="Summary_Tables_32" localSheetId="19">'[6]Table 2.3'!#REF!</definedName>
    <definedName name="Summary_Tables_32" localSheetId="20">#REF!</definedName>
    <definedName name="Summary_Tables_32" localSheetId="2">#REF!</definedName>
    <definedName name="Summary_Tables_32" localSheetId="7">#REF!</definedName>
    <definedName name="Summary_Tables_32" localSheetId="8">#REF!</definedName>
    <definedName name="Summary_Tables_32">#REF!</definedName>
    <definedName name="Summary_Tables_34" localSheetId="14">[2]Table3.8a!#REF!</definedName>
    <definedName name="Summary_Tables_34" localSheetId="1">[2]Table3.8a!#REF!</definedName>
    <definedName name="Summary_Tables_34" localSheetId="18">[2]Table3.8a!#REF!</definedName>
    <definedName name="Summary_Tables_34" localSheetId="19">[6]Table3.8a!#REF!</definedName>
    <definedName name="Summary_Tables_34" localSheetId="20">[2]Table3.8a!#REF!</definedName>
    <definedName name="Summary_Tables_34" localSheetId="8">[2]Table3.8a!#REF!</definedName>
    <definedName name="Summary_Tables_34">[2]Table3.8a!#REF!</definedName>
    <definedName name="Summary_Tables_35" localSheetId="14">[2]Table3.8b!#REF!</definedName>
    <definedName name="Summary_Tables_35" localSheetId="1">[2]Table3.8b!#REF!</definedName>
    <definedName name="Summary_Tables_35" localSheetId="18">[2]Table3.8b!#REF!</definedName>
    <definedName name="Summary_Tables_35" localSheetId="19">[6]Table3.8b!#REF!</definedName>
    <definedName name="Summary_Tables_35" localSheetId="20">[2]Table3.8b!#REF!</definedName>
    <definedName name="Summary_Tables_35" localSheetId="8">[2]Table3.8b!#REF!</definedName>
    <definedName name="Summary_Tables_35">[2]Table3.8b!#REF!</definedName>
    <definedName name="Summary_Tables_36" localSheetId="14">#REF!</definedName>
    <definedName name="Summary_Tables_36" localSheetId="1">#REF!</definedName>
    <definedName name="Summary_Tables_36" localSheetId="18">#REF!</definedName>
    <definedName name="Summary_Tables_36" localSheetId="19">#REF!</definedName>
    <definedName name="Summary_Tables_36" localSheetId="20">#REF!</definedName>
    <definedName name="Summary_Tables_36" localSheetId="2">#REF!</definedName>
    <definedName name="Summary_Tables_36" localSheetId="7">#REF!</definedName>
    <definedName name="Summary_Tables_36" localSheetId="8">#REF!</definedName>
    <definedName name="Summary_Tables_36">#REF!</definedName>
    <definedName name="Summary_Tables_37" localSheetId="14">[2]Table3.8c!#REF!</definedName>
    <definedName name="Summary_Tables_37" localSheetId="1">[2]Table3.8c!#REF!</definedName>
    <definedName name="Summary_Tables_37" localSheetId="18">[2]Table3.8c!#REF!</definedName>
    <definedName name="Summary_Tables_37" localSheetId="19">[6]Table3.8c!#REF!</definedName>
    <definedName name="Summary_Tables_37" localSheetId="20">[2]Table3.8c!#REF!</definedName>
    <definedName name="Summary_Tables_37" localSheetId="8">[2]Table3.8c!#REF!</definedName>
    <definedName name="Summary_Tables_37">[2]Table3.8c!#REF!</definedName>
    <definedName name="Summary_Tables_38" localSheetId="14">[2]Table3.6!#REF!</definedName>
    <definedName name="Summary_Tables_38" localSheetId="1">[2]Table3.6!#REF!</definedName>
    <definedName name="Summary_Tables_38" localSheetId="18">[2]Table3.6!#REF!</definedName>
    <definedName name="Summary_Tables_38" localSheetId="19">[6]Table3.6!#REF!</definedName>
    <definedName name="Summary_Tables_38" localSheetId="20">[2]Table3.6!#REF!</definedName>
    <definedName name="Summary_Tables_38" localSheetId="8">[2]Table3.6!#REF!</definedName>
    <definedName name="Summary_Tables_38">[2]Table3.6!#REF!</definedName>
    <definedName name="Summary_Tables_4" localSheetId="14">[4]Table2.2!#REF!</definedName>
    <definedName name="Summary_Tables_4" localSheetId="1">[4]Table2.2!#REF!</definedName>
    <definedName name="Summary_Tables_4" localSheetId="18">[4]Table2.2!#REF!</definedName>
    <definedName name="Summary_Tables_4" localSheetId="19">[4]Table2.2!#REF!</definedName>
    <definedName name="Summary_Tables_4" localSheetId="20">[4]Table2.2!#REF!</definedName>
    <definedName name="Summary_Tables_4">[4]Table2.2!#REF!</definedName>
    <definedName name="Summary_Tables_44" localSheetId="14">[2]Table2.1!#REF!</definedName>
    <definedName name="Summary_Tables_44" localSheetId="1">[2]Table2.1!#REF!</definedName>
    <definedName name="Summary_Tables_44" localSheetId="18">[2]Table2.1!#REF!</definedName>
    <definedName name="Summary_Tables_44" localSheetId="19">[6]Table2.1!#REF!</definedName>
    <definedName name="Summary_Tables_44" localSheetId="20">[2]Table2.1!#REF!</definedName>
    <definedName name="Summary_Tables_44">[2]Table2.1!#REF!</definedName>
    <definedName name="Summary_Tables_45" localSheetId="14">[2]Table2.2!#REF!</definedName>
    <definedName name="Summary_Tables_45" localSheetId="1">[2]Table2.2!#REF!</definedName>
    <definedName name="Summary_Tables_45" localSheetId="18">[2]Table2.2!#REF!</definedName>
    <definedName name="Summary_Tables_45" localSheetId="19">[6]Table2.2!#REF!</definedName>
    <definedName name="Summary_Tables_45" localSheetId="20">[2]Table2.2!#REF!</definedName>
    <definedName name="Summary_Tables_45">[2]Table2.2!#REF!</definedName>
    <definedName name="Summary_Tables_46" localSheetId="14">[2]Table2.2!#REF!</definedName>
    <definedName name="Summary_Tables_46" localSheetId="1">[2]Table2.2!#REF!</definedName>
    <definedName name="Summary_Tables_46" localSheetId="18">[2]Table2.2!#REF!</definedName>
    <definedName name="Summary_Tables_46" localSheetId="19">[6]Table2.2!#REF!</definedName>
    <definedName name="Summary_Tables_46" localSheetId="20">[2]Table2.2!#REF!</definedName>
    <definedName name="Summary_Tables_46">[2]Table2.2!#REF!</definedName>
    <definedName name="Summary_Tables_5" localSheetId="14">[4]Table2.2!#REF!</definedName>
    <definedName name="Summary_Tables_5" localSheetId="1">[4]Table2.2!#REF!</definedName>
    <definedName name="Summary_Tables_5" localSheetId="18">[4]Table2.2!#REF!</definedName>
    <definedName name="Summary_Tables_5" localSheetId="19">[4]Table2.2!#REF!</definedName>
    <definedName name="Summary_Tables_5" localSheetId="20">[4]Table2.2!#REF!</definedName>
    <definedName name="Summary_Tables_5">[4]Table2.2!#REF!</definedName>
    <definedName name="Summary_Tables_7">'21.Construction and other empl.'!$A$1:$U$1</definedName>
    <definedName name="Z_B5B3C281_3E7C_11D3_BF6D_444553540000_.wvu.Cols" localSheetId="14" hidden="1">#REF!,#REF!,#REF!,#REF!</definedName>
    <definedName name="Z_B5B3C281_3E7C_11D3_BF6D_444553540000_.wvu.Cols" localSheetId="1" hidden="1">#REF!,#REF!,#REF!,#REF!</definedName>
    <definedName name="Z_B5B3C281_3E7C_11D3_BF6D_444553540000_.wvu.Cols" localSheetId="18" hidden="1">#REF!,#REF!,#REF!,#REF!</definedName>
    <definedName name="Z_B5B3C281_3E7C_11D3_BF6D_444553540000_.wvu.Cols" localSheetId="19" hidden="1">#REF!,#REF!,#REF!,#REF!</definedName>
    <definedName name="Z_B5B3C281_3E7C_11D3_BF6D_444553540000_.wvu.Cols" localSheetId="20" hidden="1">#REF!,#REF!,#REF!,#REF!</definedName>
    <definedName name="Z_B5B3C281_3E7C_11D3_BF6D_444553540000_.wvu.Cols" localSheetId="2" hidden="1">#REF!,#REF!,#REF!,#REF!</definedName>
    <definedName name="Z_B5B3C281_3E7C_11D3_BF6D_444553540000_.wvu.Cols" localSheetId="7" hidden="1">#REF!,#REF!,#REF!,#REF!</definedName>
    <definedName name="Z_B5B3C281_3E7C_11D3_BF6D_444553540000_.wvu.Cols" localSheetId="8" hidden="1">#REF!,#REF!,#REF!,#REF!</definedName>
    <definedName name="Z_B5B3C281_3E7C_11D3_BF6D_444553540000_.wvu.Cols" hidden="1">#REF!,#REF!,#REF!,#REF!</definedName>
    <definedName name="Z_B5B3C281_3E7C_11D3_BF6D_444553540000_.wvu.PrintArea" localSheetId="14" hidden="1">#REF!</definedName>
    <definedName name="Z_B5B3C281_3E7C_11D3_BF6D_444553540000_.wvu.PrintArea" localSheetId="1" hidden="1">#REF!</definedName>
    <definedName name="Z_B5B3C281_3E7C_11D3_BF6D_444553540000_.wvu.PrintArea" localSheetId="18" hidden="1">#REF!</definedName>
    <definedName name="Z_B5B3C281_3E7C_11D3_BF6D_444553540000_.wvu.PrintArea" localSheetId="19" hidden="1">#REF!</definedName>
    <definedName name="Z_B5B3C281_3E7C_11D3_BF6D_444553540000_.wvu.PrintArea" localSheetId="20" hidden="1">#REF!</definedName>
    <definedName name="Z_B5B3C281_3E7C_11D3_BF6D_444553540000_.wvu.PrintArea" localSheetId="2" hidden="1">#REF!</definedName>
    <definedName name="Z_B5B3C281_3E7C_11D3_BF6D_444553540000_.wvu.PrintArea" localSheetId="7" hidden="1">#REF!</definedName>
    <definedName name="Z_B5B3C281_3E7C_11D3_BF6D_444553540000_.wvu.PrintArea" localSheetId="8" hidden="1">#REF!</definedName>
    <definedName name="Z_B5B3C281_3E7C_11D3_BF6D_444553540000_.wvu.PrintArea" hidden="1">#REF!</definedName>
    <definedName name="Z_B5B3C281_3E7C_11D3_BF6D_444553540000_.wvu.Rows" localSheetId="14" hidden="1">#REF!</definedName>
    <definedName name="Z_B5B3C281_3E7C_11D3_BF6D_444553540000_.wvu.Rows" localSheetId="1" hidden="1">#REF!</definedName>
    <definedName name="Z_B5B3C281_3E7C_11D3_BF6D_444553540000_.wvu.Rows" localSheetId="18" hidden="1">#REF!</definedName>
    <definedName name="Z_B5B3C281_3E7C_11D3_BF6D_444553540000_.wvu.Rows" localSheetId="19" hidden="1">#REF!</definedName>
    <definedName name="Z_B5B3C281_3E7C_11D3_BF6D_444553540000_.wvu.Rows" localSheetId="20" hidden="1">#REF!</definedName>
    <definedName name="Z_B5B3C281_3E7C_11D3_BF6D_444553540000_.wvu.Rows" localSheetId="2" hidden="1">#REF!</definedName>
    <definedName name="Z_B5B3C281_3E7C_11D3_BF6D_444553540000_.wvu.Rows" localSheetId="7" hidden="1">#REF!</definedName>
    <definedName name="Z_B5B3C281_3E7C_11D3_BF6D_444553540000_.wvu.Rows" localSheetId="8" hidden="1">#REF!</definedName>
    <definedName name="Z_B5B3C281_3E7C_11D3_BF6D_444553540000_.wvu.Rows" hidden="1">#REF!</definedName>
  </definedNames>
  <calcPr calcId="145621"/>
</workbook>
</file>

<file path=xl/calcChain.xml><?xml version="1.0" encoding="utf-8"?>
<calcChain xmlns="http://schemas.openxmlformats.org/spreadsheetml/2006/main">
  <c r="L29" i="23" l="1"/>
  <c r="K29" i="23"/>
  <c r="J29" i="23"/>
  <c r="I29" i="23"/>
  <c r="H29" i="23"/>
  <c r="G29" i="23"/>
  <c r="F29" i="23"/>
  <c r="E29" i="23"/>
  <c r="D29" i="23"/>
  <c r="C29" i="23"/>
  <c r="B29" i="23"/>
  <c r="L26" i="23"/>
  <c r="K26" i="23"/>
  <c r="L14" i="23"/>
  <c r="L8" i="23" s="1"/>
  <c r="J14" i="23"/>
  <c r="J8" i="23" s="1"/>
  <c r="I14" i="23"/>
  <c r="H14" i="23"/>
  <c r="G14" i="23"/>
  <c r="G8" i="23" s="1"/>
  <c r="F14" i="23"/>
  <c r="F8" i="23" s="1"/>
  <c r="E14" i="23"/>
  <c r="D14" i="23"/>
  <c r="C14" i="23"/>
  <c r="C8" i="23" s="1"/>
  <c r="B14" i="23"/>
  <c r="B8" i="23" s="1"/>
  <c r="I8" i="23"/>
  <c r="H8" i="23"/>
  <c r="E8" i="23"/>
  <c r="D8" i="23"/>
  <c r="L7" i="23"/>
  <c r="J7" i="23"/>
  <c r="I7" i="23"/>
  <c r="H7" i="23"/>
  <c r="G7" i="23"/>
  <c r="F7" i="23"/>
  <c r="E7" i="23"/>
  <c r="D7" i="23"/>
  <c r="C7" i="23"/>
  <c r="B7" i="23"/>
  <c r="L6" i="23"/>
  <c r="J6" i="23"/>
  <c r="I6" i="23"/>
  <c r="H6" i="23"/>
  <c r="G6" i="23"/>
  <c r="F6" i="23"/>
  <c r="E6" i="23"/>
  <c r="D6" i="23"/>
  <c r="C6" i="23"/>
  <c r="B6" i="23"/>
  <c r="L5" i="23"/>
  <c r="J5" i="23"/>
  <c r="I5" i="23"/>
  <c r="H5" i="23"/>
  <c r="G5" i="23"/>
  <c r="F5" i="23"/>
  <c r="E5" i="23"/>
  <c r="D5" i="23"/>
  <c r="C5" i="23"/>
  <c r="B5" i="23"/>
  <c r="L4" i="23"/>
  <c r="J4" i="23"/>
  <c r="J26" i="23" s="1"/>
  <c r="I4" i="23"/>
  <c r="I26" i="23" s="1"/>
  <c r="H4" i="23"/>
  <c r="H26" i="23" s="1"/>
  <c r="G4" i="23"/>
  <c r="G26" i="23" s="1"/>
  <c r="F4" i="23"/>
  <c r="F26" i="23" s="1"/>
  <c r="E4" i="23"/>
  <c r="E26" i="23" s="1"/>
  <c r="D4" i="23"/>
  <c r="D26" i="23" s="1"/>
  <c r="C4" i="23"/>
  <c r="C26" i="23" s="1"/>
  <c r="B4" i="23"/>
  <c r="B26" i="23" s="1"/>
  <c r="B5" i="21" l="1"/>
  <c r="C5" i="21"/>
  <c r="D5" i="21"/>
  <c r="E5" i="21"/>
  <c r="B6" i="21"/>
  <c r="C6" i="21"/>
  <c r="D6" i="21"/>
  <c r="E6" i="21"/>
  <c r="B7" i="21"/>
  <c r="C7" i="21"/>
  <c r="D7" i="21"/>
  <c r="E7" i="21"/>
  <c r="B8" i="21"/>
  <c r="C8" i="21"/>
  <c r="D8" i="21"/>
  <c r="E8" i="21"/>
  <c r="B9" i="20"/>
  <c r="C9" i="20"/>
  <c r="D9" i="20"/>
  <c r="E9" i="20"/>
  <c r="B10" i="20"/>
  <c r="C10" i="20"/>
  <c r="D10" i="20"/>
  <c r="E10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B6" i="18"/>
  <c r="C6" i="18"/>
  <c r="D6" i="18"/>
  <c r="E6" i="18"/>
  <c r="F6" i="18"/>
  <c r="G6" i="18"/>
  <c r="H6" i="18"/>
  <c r="I6" i="18"/>
  <c r="B7" i="18"/>
  <c r="C7" i="18"/>
  <c r="D7" i="18"/>
  <c r="E7" i="18"/>
  <c r="F7" i="18"/>
  <c r="G7" i="18"/>
  <c r="H7" i="18"/>
  <c r="I7" i="18"/>
  <c r="B8" i="18"/>
  <c r="C8" i="18"/>
  <c r="D8" i="18"/>
  <c r="E8" i="18"/>
  <c r="F8" i="18"/>
  <c r="G8" i="18"/>
  <c r="H8" i="18"/>
  <c r="I8" i="18"/>
  <c r="B9" i="18"/>
  <c r="C9" i="18"/>
  <c r="D9" i="18"/>
  <c r="E9" i="18"/>
  <c r="F9" i="18"/>
  <c r="G9" i="18"/>
  <c r="H9" i="18"/>
  <c r="I9" i="18"/>
  <c r="B10" i="18"/>
  <c r="C10" i="18"/>
  <c r="D10" i="18"/>
  <c r="E10" i="18"/>
  <c r="F10" i="18"/>
  <c r="G10" i="18"/>
  <c r="H10" i="18"/>
  <c r="I10" i="18"/>
  <c r="B11" i="18"/>
  <c r="C11" i="18"/>
  <c r="D11" i="18"/>
  <c r="E11" i="18"/>
  <c r="F11" i="18"/>
  <c r="G11" i="18"/>
  <c r="H11" i="18"/>
  <c r="I11" i="18"/>
  <c r="B21" i="18"/>
  <c r="C21" i="18"/>
  <c r="D21" i="18"/>
  <c r="E21" i="18"/>
  <c r="F21" i="18"/>
  <c r="G21" i="18"/>
  <c r="H21" i="18"/>
  <c r="I21" i="18"/>
  <c r="B7" i="17"/>
  <c r="C7" i="17"/>
  <c r="D7" i="17"/>
  <c r="B8" i="17"/>
  <c r="C8" i="17"/>
  <c r="D8" i="17"/>
  <c r="B9" i="17"/>
  <c r="C9" i="17"/>
  <c r="D9" i="17"/>
  <c r="B10" i="17"/>
  <c r="C10" i="17"/>
  <c r="D10" i="17"/>
  <c r="B11" i="17"/>
  <c r="C11" i="17"/>
  <c r="D11" i="17"/>
  <c r="B12" i="17"/>
  <c r="C12" i="17"/>
  <c r="D12" i="17"/>
  <c r="B13" i="17"/>
  <c r="C13" i="17"/>
  <c r="D13" i="17"/>
  <c r="B14" i="17"/>
  <c r="C14" i="17"/>
  <c r="D14" i="17"/>
  <c r="B15" i="17"/>
  <c r="C15" i="17"/>
  <c r="D15" i="17"/>
  <c r="B16" i="17"/>
  <c r="C16" i="17"/>
  <c r="D16" i="17"/>
  <c r="G17" i="17"/>
  <c r="H17" i="17"/>
  <c r="I17" i="17"/>
  <c r="J17" i="17"/>
  <c r="K17" i="17"/>
  <c r="L17" i="17"/>
  <c r="M17" i="17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D33" i="14" l="1"/>
  <c r="C33" i="14"/>
  <c r="D32" i="14"/>
  <c r="C32" i="14"/>
  <c r="D31" i="14"/>
  <c r="C31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D5" i="14"/>
  <c r="C5" i="14"/>
  <c r="G14" i="13"/>
  <c r="F14" i="13"/>
  <c r="E14" i="13"/>
  <c r="D14" i="13"/>
  <c r="C14" i="13"/>
  <c r="B14" i="13"/>
  <c r="H13" i="13"/>
  <c r="H12" i="13"/>
  <c r="H11" i="13"/>
  <c r="H10" i="13"/>
  <c r="H9" i="13"/>
  <c r="H8" i="13"/>
  <c r="H7" i="13"/>
  <c r="H6" i="13"/>
  <c r="H5" i="13"/>
  <c r="H4" i="13"/>
  <c r="AN13" i="12"/>
  <c r="AM13" i="12"/>
  <c r="AN12" i="12"/>
  <c r="AM12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C4" i="10"/>
  <c r="D4" i="10"/>
  <c r="E4" i="10"/>
  <c r="J4" i="10"/>
  <c r="M4" i="10"/>
  <c r="B4" i="10" s="1"/>
  <c r="N4" i="10"/>
  <c r="O4" i="10"/>
  <c r="P4" i="10"/>
  <c r="R4" i="10"/>
  <c r="U4" i="10"/>
  <c r="B5" i="10"/>
  <c r="C5" i="10"/>
  <c r="D5" i="10"/>
  <c r="E5" i="10"/>
  <c r="J5" i="10"/>
  <c r="M5" i="10"/>
  <c r="N5" i="10"/>
  <c r="O5" i="10"/>
  <c r="P5" i="10"/>
  <c r="R5" i="10"/>
  <c r="U5" i="10"/>
  <c r="C6" i="10"/>
  <c r="E6" i="10"/>
  <c r="J6" i="10"/>
  <c r="M6" i="10"/>
  <c r="B6" i="10" s="1"/>
  <c r="N6" i="10"/>
  <c r="O6" i="10"/>
  <c r="D6" i="10" s="1"/>
  <c r="P6" i="10"/>
  <c r="R6" i="10"/>
  <c r="U6" i="10"/>
  <c r="B7" i="10"/>
  <c r="C7" i="10"/>
  <c r="D7" i="10"/>
  <c r="E7" i="10"/>
  <c r="J7" i="10"/>
  <c r="M7" i="10"/>
  <c r="N7" i="10"/>
  <c r="O7" i="10"/>
  <c r="P7" i="10"/>
  <c r="R7" i="10"/>
  <c r="U7" i="10"/>
  <c r="C8" i="10"/>
  <c r="E8" i="10"/>
  <c r="J8" i="10"/>
  <c r="M8" i="10"/>
  <c r="B8" i="10" s="1"/>
  <c r="N8" i="10"/>
  <c r="O8" i="10"/>
  <c r="D8" i="10" s="1"/>
  <c r="P8" i="10"/>
  <c r="R8" i="10"/>
  <c r="U8" i="10"/>
  <c r="B9" i="10"/>
  <c r="C9" i="10"/>
  <c r="D9" i="10"/>
  <c r="E9" i="10"/>
  <c r="J9" i="10"/>
  <c r="M9" i="10"/>
  <c r="N9" i="10"/>
  <c r="O9" i="10"/>
  <c r="P9" i="10"/>
  <c r="R9" i="10"/>
  <c r="U9" i="10"/>
  <c r="C10" i="10"/>
  <c r="E10" i="10"/>
  <c r="J10" i="10"/>
  <c r="M10" i="10"/>
  <c r="B10" i="10" s="1"/>
  <c r="N10" i="10"/>
  <c r="O10" i="10"/>
  <c r="D10" i="10" s="1"/>
  <c r="P10" i="10"/>
  <c r="R10" i="10"/>
  <c r="U10" i="10"/>
  <c r="B11" i="10"/>
  <c r="C11" i="10"/>
  <c r="D11" i="10"/>
  <c r="E11" i="10"/>
  <c r="J11" i="10"/>
  <c r="M11" i="10"/>
  <c r="N11" i="10"/>
  <c r="O11" i="10"/>
  <c r="P11" i="10"/>
  <c r="R11" i="10"/>
  <c r="U11" i="10"/>
  <c r="C12" i="10"/>
  <c r="D12" i="10"/>
  <c r="E12" i="10"/>
  <c r="J12" i="10"/>
  <c r="M12" i="10"/>
  <c r="B12" i="10" s="1"/>
  <c r="N12" i="10"/>
  <c r="O12" i="10"/>
  <c r="P12" i="10"/>
  <c r="R12" i="10"/>
  <c r="U12" i="10"/>
  <c r="B13" i="10"/>
  <c r="C13" i="10"/>
  <c r="D13" i="10"/>
  <c r="E13" i="10"/>
  <c r="J13" i="10"/>
  <c r="M13" i="10"/>
  <c r="N13" i="10"/>
  <c r="O13" i="10"/>
  <c r="P13" i="10"/>
  <c r="R13" i="10"/>
  <c r="U13" i="10"/>
  <c r="C14" i="10"/>
  <c r="E14" i="10"/>
  <c r="J14" i="10"/>
  <c r="M14" i="10"/>
  <c r="B14" i="10" s="1"/>
  <c r="N14" i="10"/>
  <c r="O14" i="10"/>
  <c r="D14" i="10" s="1"/>
  <c r="P14" i="10"/>
  <c r="R14" i="10"/>
  <c r="U14" i="10"/>
  <c r="B15" i="10"/>
  <c r="C15" i="10"/>
  <c r="D15" i="10"/>
  <c r="E15" i="10"/>
  <c r="J15" i="10"/>
  <c r="M15" i="10"/>
  <c r="N15" i="10"/>
  <c r="O15" i="10"/>
  <c r="P15" i="10"/>
  <c r="R15" i="10"/>
  <c r="U15" i="10"/>
  <c r="C16" i="10"/>
  <c r="D16" i="10"/>
  <c r="E16" i="10"/>
  <c r="J16" i="10"/>
  <c r="M16" i="10"/>
  <c r="B16" i="10" s="1"/>
  <c r="N16" i="10"/>
  <c r="O16" i="10"/>
  <c r="P16" i="10"/>
  <c r="R16" i="10"/>
  <c r="U16" i="10"/>
  <c r="B17" i="10"/>
  <c r="C17" i="10"/>
  <c r="D17" i="10"/>
  <c r="E17" i="10"/>
  <c r="J17" i="10"/>
  <c r="M17" i="10"/>
  <c r="N17" i="10"/>
  <c r="O17" i="10"/>
  <c r="P17" i="10"/>
  <c r="R17" i="10"/>
  <c r="U17" i="10"/>
  <c r="C18" i="10"/>
  <c r="E18" i="10"/>
  <c r="J18" i="10"/>
  <c r="M18" i="10"/>
  <c r="B18" i="10" s="1"/>
  <c r="N18" i="10"/>
  <c r="O18" i="10"/>
  <c r="D18" i="10" s="1"/>
  <c r="P18" i="10"/>
  <c r="R18" i="10"/>
  <c r="U18" i="10"/>
  <c r="B19" i="10"/>
  <c r="C19" i="10"/>
  <c r="D19" i="10"/>
  <c r="E19" i="10"/>
  <c r="J19" i="10"/>
  <c r="M19" i="10"/>
  <c r="N19" i="10"/>
  <c r="O19" i="10"/>
  <c r="P19" i="10"/>
  <c r="R19" i="10"/>
  <c r="U19" i="10"/>
  <c r="C20" i="10"/>
  <c r="D20" i="10"/>
  <c r="E20" i="10"/>
  <c r="J20" i="10"/>
  <c r="M20" i="10"/>
  <c r="B20" i="10" s="1"/>
  <c r="N20" i="10"/>
  <c r="O20" i="10"/>
  <c r="P20" i="10"/>
  <c r="R20" i="10"/>
  <c r="U20" i="10"/>
  <c r="B21" i="10"/>
  <c r="C21" i="10"/>
  <c r="D21" i="10"/>
  <c r="E21" i="10"/>
  <c r="J21" i="10"/>
  <c r="M21" i="10"/>
  <c r="N21" i="10"/>
  <c r="O21" i="10"/>
  <c r="P21" i="10"/>
  <c r="R21" i="10"/>
  <c r="U21" i="10"/>
  <c r="J22" i="10"/>
  <c r="R22" i="10"/>
  <c r="N22" i="10" s="1"/>
  <c r="C22" i="10" s="1"/>
  <c r="U22" i="10"/>
  <c r="B23" i="10"/>
  <c r="D23" i="10"/>
  <c r="J23" i="10"/>
  <c r="M23" i="10"/>
  <c r="N23" i="10"/>
  <c r="C23" i="10" s="1"/>
  <c r="O23" i="10"/>
  <c r="P23" i="10"/>
  <c r="E23" i="10" s="1"/>
  <c r="R23" i="10"/>
  <c r="U23" i="10"/>
  <c r="J24" i="10"/>
  <c r="O24" i="10"/>
  <c r="D24" i="10" s="1"/>
  <c r="R24" i="10"/>
  <c r="P24" i="10" s="1"/>
  <c r="E24" i="10" s="1"/>
  <c r="U24" i="10"/>
  <c r="B25" i="10"/>
  <c r="D25" i="10"/>
  <c r="J25" i="10"/>
  <c r="M25" i="10"/>
  <c r="N25" i="10"/>
  <c r="C25" i="10" s="1"/>
  <c r="O25" i="10"/>
  <c r="P25" i="10"/>
  <c r="E25" i="10" s="1"/>
  <c r="R25" i="10"/>
  <c r="U25" i="10"/>
  <c r="J26" i="10"/>
  <c r="R26" i="10"/>
  <c r="N26" i="10" s="1"/>
  <c r="C26" i="10" s="1"/>
  <c r="U26" i="10"/>
  <c r="B27" i="10"/>
  <c r="D27" i="10"/>
  <c r="J27" i="10"/>
  <c r="M27" i="10"/>
  <c r="N27" i="10"/>
  <c r="C27" i="10" s="1"/>
  <c r="O27" i="10"/>
  <c r="P27" i="10"/>
  <c r="E27" i="10" s="1"/>
  <c r="R27" i="10"/>
  <c r="U27" i="10"/>
  <c r="J28" i="10"/>
  <c r="O28" i="10"/>
  <c r="D28" i="10" s="1"/>
  <c r="R28" i="10"/>
  <c r="P28" i="10" s="1"/>
  <c r="E28" i="10" s="1"/>
  <c r="U28" i="10"/>
  <c r="B29" i="10"/>
  <c r="D29" i="10"/>
  <c r="J29" i="10"/>
  <c r="M29" i="10"/>
  <c r="N29" i="10"/>
  <c r="C29" i="10" s="1"/>
  <c r="O29" i="10"/>
  <c r="P29" i="10"/>
  <c r="E29" i="10" s="1"/>
  <c r="R29" i="10"/>
  <c r="U29" i="10"/>
  <c r="J30" i="10"/>
  <c r="R30" i="10"/>
  <c r="N30" i="10" s="1"/>
  <c r="C30" i="10" s="1"/>
  <c r="U30" i="10"/>
  <c r="B31" i="10"/>
  <c r="D31" i="10"/>
  <c r="J31" i="10"/>
  <c r="M31" i="10"/>
  <c r="N31" i="10"/>
  <c r="C31" i="10" s="1"/>
  <c r="O31" i="10"/>
  <c r="P31" i="10"/>
  <c r="E31" i="10" s="1"/>
  <c r="R31" i="10"/>
  <c r="U31" i="10"/>
  <c r="J32" i="10"/>
  <c r="O32" i="10"/>
  <c r="D32" i="10" s="1"/>
  <c r="R32" i="10"/>
  <c r="P32" i="10" s="1"/>
  <c r="E32" i="10" s="1"/>
  <c r="U32" i="10"/>
  <c r="J33" i="10"/>
  <c r="N33" i="10"/>
  <c r="C33" i="10" s="1"/>
  <c r="P33" i="10"/>
  <c r="E33" i="10" s="1"/>
  <c r="R33" i="10"/>
  <c r="U33" i="10"/>
  <c r="B6" i="9"/>
  <c r="C6" i="9"/>
  <c r="D6" i="9"/>
  <c r="E6" i="9"/>
  <c r="B7" i="9"/>
  <c r="C7" i="9"/>
  <c r="D7" i="9"/>
  <c r="E7" i="9"/>
  <c r="B8" i="9"/>
  <c r="C8" i="9"/>
  <c r="D8" i="9"/>
  <c r="E8" i="9"/>
  <c r="B9" i="9"/>
  <c r="C9" i="9"/>
  <c r="D9" i="9"/>
  <c r="E9" i="9"/>
  <c r="B10" i="9"/>
  <c r="C10" i="9"/>
  <c r="D10" i="9"/>
  <c r="E10" i="9"/>
  <c r="B11" i="9"/>
  <c r="C11" i="9"/>
  <c r="D11" i="9"/>
  <c r="E11" i="9"/>
  <c r="B12" i="9"/>
  <c r="C12" i="9"/>
  <c r="D12" i="9"/>
  <c r="E12" i="9"/>
  <c r="B5" i="8"/>
  <c r="C5" i="8"/>
  <c r="D5" i="8"/>
  <c r="E5" i="8"/>
  <c r="K5" i="8"/>
  <c r="L5" i="8"/>
  <c r="B6" i="8"/>
  <c r="C6" i="8"/>
  <c r="D6" i="8"/>
  <c r="E6" i="8"/>
  <c r="K6" i="8"/>
  <c r="L6" i="8"/>
  <c r="B7" i="8"/>
  <c r="C7" i="8"/>
  <c r="D7" i="8"/>
  <c r="E7" i="8"/>
  <c r="K7" i="8"/>
  <c r="L7" i="8"/>
  <c r="B8" i="8"/>
  <c r="C8" i="8"/>
  <c r="D8" i="8"/>
  <c r="E8" i="8"/>
  <c r="K8" i="8"/>
  <c r="L8" i="8"/>
  <c r="B9" i="8"/>
  <c r="C9" i="8"/>
  <c r="D9" i="8"/>
  <c r="E9" i="8"/>
  <c r="K9" i="8"/>
  <c r="L9" i="8"/>
  <c r="B10" i="8"/>
  <c r="C10" i="8"/>
  <c r="D10" i="8"/>
  <c r="E10" i="8"/>
  <c r="K10" i="8"/>
  <c r="L10" i="8"/>
  <c r="B11" i="8"/>
  <c r="C11" i="8"/>
  <c r="D11" i="8"/>
  <c r="E11" i="8"/>
  <c r="K11" i="8"/>
  <c r="L11" i="8"/>
  <c r="B12" i="8"/>
  <c r="C12" i="8"/>
  <c r="D12" i="8"/>
  <c r="E12" i="8"/>
  <c r="K12" i="8"/>
  <c r="L12" i="8"/>
  <c r="C5" i="7"/>
  <c r="D5" i="7"/>
  <c r="F5" i="7"/>
  <c r="K5" i="7"/>
  <c r="L5" i="7"/>
  <c r="E5" i="7" s="1"/>
  <c r="M5" i="7"/>
  <c r="R5" i="7"/>
  <c r="S5" i="7"/>
  <c r="C6" i="7"/>
  <c r="D6" i="7"/>
  <c r="E6" i="7"/>
  <c r="K6" i="7"/>
  <c r="L6" i="7"/>
  <c r="M6" i="7"/>
  <c r="F6" i="7" s="1"/>
  <c r="R6" i="7"/>
  <c r="S6" i="7"/>
  <c r="C7" i="7"/>
  <c r="D7" i="7"/>
  <c r="F7" i="7"/>
  <c r="K7" i="7"/>
  <c r="L7" i="7"/>
  <c r="E7" i="7" s="1"/>
  <c r="M7" i="7"/>
  <c r="R7" i="7"/>
  <c r="S7" i="7"/>
  <c r="C8" i="7"/>
  <c r="D8" i="7"/>
  <c r="E8" i="7"/>
  <c r="K8" i="7"/>
  <c r="L8" i="7"/>
  <c r="M8" i="7"/>
  <c r="F8" i="7" s="1"/>
  <c r="R8" i="7"/>
  <c r="S8" i="7"/>
  <c r="C9" i="7"/>
  <c r="D9" i="7"/>
  <c r="F9" i="7"/>
  <c r="K9" i="7"/>
  <c r="L9" i="7"/>
  <c r="E9" i="7" s="1"/>
  <c r="M9" i="7"/>
  <c r="R9" i="7"/>
  <c r="S9" i="7"/>
  <c r="C10" i="7"/>
  <c r="D10" i="7"/>
  <c r="E10" i="7"/>
  <c r="K10" i="7"/>
  <c r="L10" i="7"/>
  <c r="M10" i="7"/>
  <c r="F10" i="7" s="1"/>
  <c r="R10" i="7"/>
  <c r="S10" i="7"/>
  <c r="C11" i="7"/>
  <c r="D11" i="7"/>
  <c r="F11" i="7"/>
  <c r="K11" i="7"/>
  <c r="L11" i="7"/>
  <c r="E11" i="7" s="1"/>
  <c r="M11" i="7"/>
  <c r="R11" i="7"/>
  <c r="S11" i="7"/>
  <c r="C12" i="7"/>
  <c r="D12" i="7"/>
  <c r="E12" i="7"/>
  <c r="K12" i="7"/>
  <c r="L12" i="7"/>
  <c r="M12" i="7"/>
  <c r="F12" i="7" s="1"/>
  <c r="R12" i="7"/>
  <c r="S12" i="7"/>
  <c r="C13" i="7"/>
  <c r="D13" i="7"/>
  <c r="F13" i="7"/>
  <c r="K13" i="7"/>
  <c r="L13" i="7"/>
  <c r="E13" i="7" s="1"/>
  <c r="M13" i="7"/>
  <c r="R13" i="7"/>
  <c r="S13" i="7"/>
  <c r="C14" i="7"/>
  <c r="D14" i="7"/>
  <c r="E14" i="7"/>
  <c r="K14" i="7"/>
  <c r="L14" i="7"/>
  <c r="M14" i="7"/>
  <c r="F14" i="7" s="1"/>
  <c r="R14" i="7"/>
  <c r="S14" i="7"/>
  <c r="C15" i="7"/>
  <c r="D15" i="7"/>
  <c r="F15" i="7"/>
  <c r="K15" i="7"/>
  <c r="L15" i="7"/>
  <c r="E15" i="7" s="1"/>
  <c r="M15" i="7"/>
  <c r="R15" i="7"/>
  <c r="S15" i="7"/>
  <c r="C16" i="7"/>
  <c r="D16" i="7"/>
  <c r="E16" i="7"/>
  <c r="K16" i="7"/>
  <c r="L16" i="7"/>
  <c r="M16" i="7"/>
  <c r="F16" i="7" s="1"/>
  <c r="R16" i="7"/>
  <c r="S16" i="7"/>
  <c r="C17" i="7"/>
  <c r="D17" i="7"/>
  <c r="F17" i="7"/>
  <c r="K17" i="7"/>
  <c r="L17" i="7"/>
  <c r="E17" i="7" s="1"/>
  <c r="M17" i="7"/>
  <c r="R17" i="7"/>
  <c r="S17" i="7"/>
  <c r="C18" i="7"/>
  <c r="D18" i="7"/>
  <c r="E18" i="7"/>
  <c r="K18" i="7"/>
  <c r="L18" i="7"/>
  <c r="M18" i="7"/>
  <c r="F18" i="7" s="1"/>
  <c r="R18" i="7"/>
  <c r="S18" i="7"/>
  <c r="C19" i="7"/>
  <c r="D19" i="7"/>
  <c r="F19" i="7"/>
  <c r="K19" i="7"/>
  <c r="L19" i="7"/>
  <c r="E19" i="7" s="1"/>
  <c r="M19" i="7"/>
  <c r="R19" i="7"/>
  <c r="S19" i="7"/>
  <c r="C20" i="7"/>
  <c r="D20" i="7"/>
  <c r="E20" i="7"/>
  <c r="K20" i="7"/>
  <c r="L20" i="7"/>
  <c r="M20" i="7"/>
  <c r="F20" i="7" s="1"/>
  <c r="R20" i="7"/>
  <c r="S20" i="7"/>
  <c r="C21" i="7"/>
  <c r="D21" i="7"/>
  <c r="F21" i="7"/>
  <c r="K21" i="7"/>
  <c r="L21" i="7"/>
  <c r="E21" i="7" s="1"/>
  <c r="M21" i="7"/>
  <c r="R21" i="7"/>
  <c r="S21" i="7"/>
  <c r="C22" i="7"/>
  <c r="D22" i="7"/>
  <c r="E22" i="7"/>
  <c r="K22" i="7"/>
  <c r="L22" i="7"/>
  <c r="M22" i="7"/>
  <c r="F22" i="7" s="1"/>
  <c r="R22" i="7"/>
  <c r="S22" i="7"/>
  <c r="C23" i="7"/>
  <c r="D23" i="7"/>
  <c r="F23" i="7"/>
  <c r="K23" i="7"/>
  <c r="L23" i="7"/>
  <c r="E23" i="7" s="1"/>
  <c r="M23" i="7"/>
  <c r="R23" i="7"/>
  <c r="S23" i="7"/>
  <c r="C24" i="7"/>
  <c r="D24" i="7"/>
  <c r="E24" i="7"/>
  <c r="K24" i="7"/>
  <c r="L24" i="7"/>
  <c r="M24" i="7"/>
  <c r="F24" i="7" s="1"/>
  <c r="R24" i="7"/>
  <c r="S24" i="7"/>
  <c r="S28" i="7" s="1"/>
  <c r="C25" i="7"/>
  <c r="D25" i="7"/>
  <c r="F25" i="7"/>
  <c r="K25" i="7"/>
  <c r="L25" i="7"/>
  <c r="E25" i="7" s="1"/>
  <c r="M25" i="7"/>
  <c r="R25" i="7"/>
  <c r="S25" i="7"/>
  <c r="C26" i="7"/>
  <c r="D26" i="7"/>
  <c r="E26" i="7"/>
  <c r="K26" i="7"/>
  <c r="L26" i="7"/>
  <c r="M26" i="7"/>
  <c r="F26" i="7" s="1"/>
  <c r="R26" i="7"/>
  <c r="S26" i="7"/>
  <c r="C27" i="7"/>
  <c r="D27" i="7"/>
  <c r="F27" i="7"/>
  <c r="K27" i="7"/>
  <c r="L27" i="7"/>
  <c r="E27" i="7" s="1"/>
  <c r="M27" i="7"/>
  <c r="R27" i="7"/>
  <c r="S27" i="7"/>
  <c r="I28" i="7"/>
  <c r="J28" i="7"/>
  <c r="R28" i="7"/>
  <c r="I29" i="7"/>
  <c r="J29" i="7"/>
  <c r="R29" i="7"/>
  <c r="S29" i="7"/>
  <c r="E4" i="6"/>
  <c r="G4" i="6"/>
  <c r="B5" i="6"/>
  <c r="C5" i="6"/>
  <c r="E5" i="6"/>
  <c r="G5" i="6"/>
  <c r="B6" i="6"/>
  <c r="C6" i="6"/>
  <c r="E6" i="6"/>
  <c r="G6" i="6"/>
  <c r="B7" i="6"/>
  <c r="C7" i="6"/>
  <c r="E7" i="6"/>
  <c r="G7" i="6"/>
  <c r="B8" i="6"/>
  <c r="C8" i="6"/>
  <c r="E8" i="6"/>
  <c r="G8" i="6"/>
  <c r="B9" i="6"/>
  <c r="C9" i="6"/>
  <c r="E9" i="6"/>
  <c r="G9" i="6"/>
  <c r="B10" i="6"/>
  <c r="C10" i="6"/>
  <c r="E10" i="6"/>
  <c r="G10" i="6"/>
  <c r="B11" i="6"/>
  <c r="C11" i="6"/>
  <c r="E11" i="6"/>
  <c r="G11" i="6"/>
  <c r="B12" i="6"/>
  <c r="C12" i="6"/>
  <c r="E12" i="6"/>
  <c r="G12" i="6"/>
  <c r="B13" i="6"/>
  <c r="C13" i="6"/>
  <c r="E13" i="6"/>
  <c r="G13" i="6"/>
  <c r="B14" i="6"/>
  <c r="C14" i="6"/>
  <c r="E14" i="6"/>
  <c r="G14" i="6"/>
  <c r="B15" i="6"/>
  <c r="C15" i="6"/>
  <c r="E15" i="6"/>
  <c r="G15" i="6"/>
  <c r="B16" i="6"/>
  <c r="C16" i="6"/>
  <c r="E16" i="6"/>
  <c r="G16" i="6"/>
  <c r="B17" i="6"/>
  <c r="C17" i="6"/>
  <c r="E17" i="6"/>
  <c r="G17" i="6"/>
  <c r="B18" i="6"/>
  <c r="C18" i="6"/>
  <c r="E18" i="6"/>
  <c r="G18" i="6"/>
  <c r="B19" i="6"/>
  <c r="C19" i="6"/>
  <c r="E19" i="6"/>
  <c r="G19" i="6"/>
  <c r="B20" i="6"/>
  <c r="C20" i="6"/>
  <c r="E20" i="6"/>
  <c r="G20" i="6"/>
  <c r="B21" i="6"/>
  <c r="C21" i="6"/>
  <c r="E21" i="6"/>
  <c r="G21" i="6"/>
  <c r="B22" i="6"/>
  <c r="C22" i="6"/>
  <c r="E22" i="6"/>
  <c r="G22" i="6"/>
  <c r="B23" i="6"/>
  <c r="C23" i="6"/>
  <c r="E23" i="6"/>
  <c r="G23" i="6"/>
  <c r="B24" i="6"/>
  <c r="C24" i="6"/>
  <c r="E24" i="6"/>
  <c r="G24" i="6"/>
  <c r="B25" i="6"/>
  <c r="C25" i="6"/>
  <c r="E25" i="6"/>
  <c r="G25" i="6"/>
  <c r="B26" i="6"/>
  <c r="C26" i="6"/>
  <c r="E26" i="6"/>
  <c r="G26" i="6"/>
  <c r="B27" i="6"/>
  <c r="C27" i="6"/>
  <c r="E27" i="6"/>
  <c r="G27" i="6"/>
  <c r="G30" i="5"/>
  <c r="E6" i="5"/>
  <c r="J6" i="5"/>
  <c r="E7" i="5"/>
  <c r="F7" i="5"/>
  <c r="G7" i="5"/>
  <c r="H7" i="5"/>
  <c r="J7" i="5"/>
  <c r="K7" i="5"/>
  <c r="E8" i="5"/>
  <c r="F8" i="5"/>
  <c r="G8" i="5"/>
  <c r="H8" i="5"/>
  <c r="J8" i="5"/>
  <c r="K8" i="5"/>
  <c r="E9" i="5"/>
  <c r="F9" i="5"/>
  <c r="G9" i="5"/>
  <c r="H9" i="5"/>
  <c r="J9" i="5"/>
  <c r="K9" i="5"/>
  <c r="E10" i="5"/>
  <c r="F10" i="5"/>
  <c r="G10" i="5"/>
  <c r="H10" i="5"/>
  <c r="J10" i="5"/>
  <c r="K10" i="5"/>
  <c r="E11" i="5"/>
  <c r="F11" i="5"/>
  <c r="G11" i="5"/>
  <c r="H11" i="5"/>
  <c r="J11" i="5"/>
  <c r="K11" i="5"/>
  <c r="E12" i="5"/>
  <c r="F12" i="5"/>
  <c r="G12" i="5"/>
  <c r="H12" i="5"/>
  <c r="J12" i="5"/>
  <c r="K12" i="5"/>
  <c r="E13" i="5"/>
  <c r="F13" i="5"/>
  <c r="G13" i="5"/>
  <c r="H13" i="5"/>
  <c r="J13" i="5"/>
  <c r="K13" i="5"/>
  <c r="E14" i="5"/>
  <c r="F14" i="5"/>
  <c r="G14" i="5"/>
  <c r="H14" i="5"/>
  <c r="J14" i="5"/>
  <c r="K14" i="5"/>
  <c r="E15" i="5"/>
  <c r="F15" i="5"/>
  <c r="G15" i="5"/>
  <c r="H15" i="5"/>
  <c r="J15" i="5"/>
  <c r="K15" i="5"/>
  <c r="E16" i="5"/>
  <c r="F16" i="5"/>
  <c r="G16" i="5"/>
  <c r="H16" i="5"/>
  <c r="J16" i="5"/>
  <c r="K16" i="5"/>
  <c r="E17" i="5"/>
  <c r="F17" i="5"/>
  <c r="G17" i="5"/>
  <c r="H17" i="5"/>
  <c r="J17" i="5"/>
  <c r="K17" i="5"/>
  <c r="E18" i="5"/>
  <c r="F18" i="5"/>
  <c r="G18" i="5"/>
  <c r="H18" i="5"/>
  <c r="J18" i="5"/>
  <c r="K18" i="5"/>
  <c r="E19" i="5"/>
  <c r="F19" i="5"/>
  <c r="G19" i="5"/>
  <c r="H19" i="5"/>
  <c r="J19" i="5"/>
  <c r="K19" i="5"/>
  <c r="E20" i="5"/>
  <c r="F20" i="5"/>
  <c r="G20" i="5"/>
  <c r="H20" i="5"/>
  <c r="J20" i="5"/>
  <c r="K20" i="5"/>
  <c r="E21" i="5"/>
  <c r="F21" i="5"/>
  <c r="G21" i="5"/>
  <c r="H21" i="5"/>
  <c r="J21" i="5"/>
  <c r="K21" i="5"/>
  <c r="E22" i="5"/>
  <c r="F22" i="5"/>
  <c r="G22" i="5"/>
  <c r="H22" i="5"/>
  <c r="J22" i="5"/>
  <c r="K22" i="5"/>
  <c r="E23" i="5"/>
  <c r="F23" i="5"/>
  <c r="G23" i="5"/>
  <c r="H23" i="5"/>
  <c r="J23" i="5"/>
  <c r="K23" i="5"/>
  <c r="E24" i="5"/>
  <c r="F24" i="5"/>
  <c r="G24" i="5"/>
  <c r="H24" i="5"/>
  <c r="J24" i="5"/>
  <c r="K24" i="5"/>
  <c r="E25" i="5"/>
  <c r="F25" i="5"/>
  <c r="G25" i="5"/>
  <c r="H25" i="5"/>
  <c r="J25" i="5"/>
  <c r="K25" i="5"/>
  <c r="E26" i="5"/>
  <c r="F26" i="5"/>
  <c r="G26" i="5"/>
  <c r="H26" i="5"/>
  <c r="J26" i="5"/>
  <c r="K26" i="5"/>
  <c r="E27" i="5"/>
  <c r="F27" i="5"/>
  <c r="G27" i="5"/>
  <c r="H27" i="5"/>
  <c r="J27" i="5"/>
  <c r="K27" i="5"/>
  <c r="E28" i="5"/>
  <c r="F28" i="5"/>
  <c r="G28" i="5"/>
  <c r="H28" i="5"/>
  <c r="J28" i="5"/>
  <c r="K28" i="5"/>
  <c r="E29" i="5"/>
  <c r="F29" i="5"/>
  <c r="G29" i="5"/>
  <c r="H29" i="5"/>
  <c r="J29" i="5"/>
  <c r="K29" i="5"/>
  <c r="E30" i="5"/>
  <c r="F30" i="5"/>
  <c r="H30" i="5"/>
  <c r="J30" i="5"/>
  <c r="K30" i="5"/>
  <c r="E31" i="5"/>
  <c r="F31" i="5"/>
  <c r="G31" i="5"/>
  <c r="H31" i="5"/>
  <c r="J31" i="5"/>
  <c r="K31" i="5"/>
  <c r="E32" i="5"/>
  <c r="F32" i="5"/>
  <c r="G32" i="5"/>
  <c r="H32" i="5"/>
  <c r="J32" i="5"/>
  <c r="K32" i="5"/>
  <c r="E33" i="5"/>
  <c r="F33" i="5"/>
  <c r="G33" i="5"/>
  <c r="H33" i="5"/>
  <c r="J33" i="5"/>
  <c r="K33" i="5"/>
  <c r="E34" i="5"/>
  <c r="F34" i="5"/>
  <c r="G34" i="5"/>
  <c r="H34" i="5"/>
  <c r="J34" i="5"/>
  <c r="K34" i="5"/>
  <c r="E35" i="5"/>
  <c r="F35" i="5"/>
  <c r="G35" i="5"/>
  <c r="H35" i="5"/>
  <c r="J35" i="5"/>
  <c r="K35" i="5"/>
  <c r="E36" i="5"/>
  <c r="F36" i="5"/>
  <c r="G36" i="5"/>
  <c r="H36" i="5"/>
  <c r="J36" i="5"/>
  <c r="K36" i="5"/>
  <c r="B38" i="5"/>
  <c r="C38" i="5"/>
  <c r="D38" i="5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J22" i="2"/>
  <c r="I22" i="2"/>
  <c r="H22" i="2"/>
  <c r="G22" i="2"/>
  <c r="F22" i="2"/>
  <c r="E22" i="2"/>
  <c r="D22" i="2"/>
  <c r="C22" i="2"/>
  <c r="J17" i="2"/>
  <c r="I17" i="2"/>
  <c r="H17" i="2"/>
  <c r="G17" i="2"/>
  <c r="F17" i="2"/>
  <c r="E17" i="2"/>
  <c r="D17" i="2"/>
  <c r="C17" i="2"/>
  <c r="J11" i="2"/>
  <c r="I11" i="2"/>
  <c r="H11" i="2"/>
  <c r="G11" i="2"/>
  <c r="F11" i="2"/>
  <c r="E11" i="2"/>
  <c r="D11" i="2"/>
  <c r="C11" i="2"/>
  <c r="J6" i="2"/>
  <c r="I6" i="2"/>
  <c r="H6" i="2"/>
  <c r="G6" i="2"/>
  <c r="F6" i="2"/>
  <c r="E6" i="2"/>
  <c r="D6" i="2"/>
  <c r="C6" i="2"/>
  <c r="R34" i="1"/>
  <c r="K34" i="1"/>
  <c r="J34" i="1"/>
  <c r="L34" i="1" s="1"/>
  <c r="R33" i="1"/>
  <c r="K33" i="1"/>
  <c r="J33" i="1"/>
  <c r="L33" i="1" s="1"/>
  <c r="R32" i="1"/>
  <c r="K32" i="1"/>
  <c r="J32" i="1"/>
  <c r="L32" i="1" s="1"/>
  <c r="R31" i="1"/>
  <c r="K31" i="1"/>
  <c r="J31" i="1"/>
  <c r="L31" i="1" s="1"/>
  <c r="R30" i="1"/>
  <c r="K30" i="1"/>
  <c r="J30" i="1"/>
  <c r="L30" i="1" s="1"/>
  <c r="R29" i="1"/>
  <c r="K29" i="1"/>
  <c r="J29" i="1"/>
  <c r="L29" i="1" s="1"/>
  <c r="R28" i="1"/>
  <c r="K28" i="1"/>
  <c r="J28" i="1"/>
  <c r="L28" i="1" s="1"/>
  <c r="R27" i="1"/>
  <c r="K27" i="1"/>
  <c r="J27" i="1"/>
  <c r="L27" i="1" s="1"/>
  <c r="R26" i="1"/>
  <c r="K26" i="1"/>
  <c r="J26" i="1"/>
  <c r="L26" i="1" s="1"/>
  <c r="R25" i="1"/>
  <c r="K25" i="1"/>
  <c r="J25" i="1"/>
  <c r="L25" i="1" s="1"/>
  <c r="R24" i="1"/>
  <c r="K24" i="1"/>
  <c r="J24" i="1"/>
  <c r="L24" i="1" s="1"/>
  <c r="R23" i="1"/>
  <c r="K23" i="1"/>
  <c r="J23" i="1"/>
  <c r="L23" i="1" s="1"/>
  <c r="R22" i="1"/>
  <c r="K22" i="1"/>
  <c r="J22" i="1"/>
  <c r="L22" i="1" s="1"/>
  <c r="R21" i="1"/>
  <c r="K21" i="1"/>
  <c r="J21" i="1"/>
  <c r="L21" i="1" s="1"/>
  <c r="R20" i="1"/>
  <c r="K20" i="1"/>
  <c r="J20" i="1"/>
  <c r="L20" i="1" s="1"/>
  <c r="R19" i="1"/>
  <c r="K19" i="1"/>
  <c r="J19" i="1"/>
  <c r="L19" i="1" s="1"/>
  <c r="R18" i="1"/>
  <c r="K18" i="1"/>
  <c r="J18" i="1"/>
  <c r="L18" i="1" s="1"/>
  <c r="R17" i="1"/>
  <c r="K17" i="1"/>
  <c r="J17" i="1"/>
  <c r="L17" i="1" s="1"/>
  <c r="R16" i="1"/>
  <c r="K16" i="1"/>
  <c r="J16" i="1"/>
  <c r="L16" i="1" s="1"/>
  <c r="R15" i="1"/>
  <c r="K15" i="1"/>
  <c r="J15" i="1"/>
  <c r="L15" i="1" s="1"/>
  <c r="R14" i="1"/>
  <c r="K14" i="1"/>
  <c r="J14" i="1"/>
  <c r="L14" i="1" s="1"/>
  <c r="R13" i="1"/>
  <c r="K13" i="1"/>
  <c r="J13" i="1"/>
  <c r="L13" i="1" s="1"/>
  <c r="R12" i="1"/>
  <c r="K12" i="1"/>
  <c r="J12" i="1"/>
  <c r="L12" i="1" s="1"/>
  <c r="R11" i="1"/>
  <c r="K11" i="1"/>
  <c r="J11" i="1"/>
  <c r="L11" i="1" s="1"/>
  <c r="R10" i="1"/>
  <c r="K10" i="1"/>
  <c r="J10" i="1"/>
  <c r="L10" i="1" s="1"/>
  <c r="R9" i="1"/>
  <c r="K9" i="1"/>
  <c r="J9" i="1"/>
  <c r="L9" i="1" s="1"/>
  <c r="R8" i="1"/>
  <c r="K8" i="1"/>
  <c r="J8" i="1"/>
  <c r="L8" i="1" s="1"/>
  <c r="R7" i="1"/>
  <c r="K7" i="1"/>
  <c r="J7" i="1"/>
  <c r="L7" i="1" s="1"/>
  <c r="R6" i="1"/>
  <c r="K6" i="1"/>
  <c r="J6" i="1"/>
  <c r="L6" i="1" s="1"/>
  <c r="R5" i="1"/>
  <c r="K5" i="1"/>
  <c r="J5" i="1"/>
  <c r="L5" i="1" s="1"/>
  <c r="R4" i="1"/>
  <c r="K4" i="1"/>
  <c r="J4" i="1"/>
  <c r="L4" i="1" s="1"/>
  <c r="M30" i="10" l="1"/>
  <c r="B30" i="10" s="1"/>
  <c r="M26" i="10"/>
  <c r="B26" i="10" s="1"/>
  <c r="M22" i="10"/>
  <c r="B22" i="10" s="1"/>
  <c r="O33" i="10"/>
  <c r="D33" i="10" s="1"/>
  <c r="N32" i="10"/>
  <c r="C32" i="10" s="1"/>
  <c r="P30" i="10"/>
  <c r="E30" i="10" s="1"/>
  <c r="N28" i="10"/>
  <c r="C28" i="10" s="1"/>
  <c r="P26" i="10"/>
  <c r="E26" i="10" s="1"/>
  <c r="N24" i="10"/>
  <c r="C24" i="10" s="1"/>
  <c r="P22" i="10"/>
  <c r="E22" i="10" s="1"/>
  <c r="M32" i="10"/>
  <c r="B32" i="10" s="1"/>
  <c r="O30" i="10"/>
  <c r="D30" i="10" s="1"/>
  <c r="M28" i="10"/>
  <c r="B28" i="10" s="1"/>
  <c r="O26" i="10"/>
  <c r="D26" i="10" s="1"/>
  <c r="M24" i="10"/>
  <c r="B24" i="10" s="1"/>
  <c r="O22" i="10"/>
  <c r="D22" i="10" s="1"/>
  <c r="M33" i="10"/>
  <c r="B33" i="10" s="1"/>
</calcChain>
</file>

<file path=xl/sharedStrings.xml><?xml version="1.0" encoding="utf-8"?>
<sst xmlns="http://schemas.openxmlformats.org/spreadsheetml/2006/main" count="494" uniqueCount="243">
  <si>
    <t>Balance of trade</t>
  </si>
  <si>
    <t>Nominal rand</t>
  </si>
  <si>
    <t>Billions of constant rand - deflated with CPI</t>
  </si>
  <si>
    <t>Billions of current U.S. dollars</t>
  </si>
  <si>
    <t>Exports</t>
  </si>
  <si>
    <t>Imports</t>
  </si>
  <si>
    <t>CPI</t>
  </si>
  <si>
    <t>Balance</t>
  </si>
  <si>
    <t>Q1</t>
  </si>
  <si>
    <t>Q2</t>
  </si>
  <si>
    <t>Q3</t>
  </si>
  <si>
    <t>Q4</t>
  </si>
  <si>
    <t>Source: SARS monthly data</t>
  </si>
  <si>
    <t>Trade by sector, third quarter</t>
  </si>
  <si>
    <t>constant rand</t>
  </si>
  <si>
    <t>Manufacturing</t>
  </si>
  <si>
    <t>Agriculture</t>
  </si>
  <si>
    <t>Mining</t>
  </si>
  <si>
    <t>total</t>
  </si>
  <si>
    <t>USD</t>
  </si>
  <si>
    <t>Textiles, clothing, leather and footwear</t>
  </si>
  <si>
    <t>Glass and non-metallic mineral products</t>
  </si>
  <si>
    <t>Machinery and appliances</t>
  </si>
  <si>
    <t>Food and beverages</t>
  </si>
  <si>
    <t>Transport equipment</t>
  </si>
  <si>
    <t>2017 (a)</t>
  </si>
  <si>
    <t>Source: StatsSA GDP quarterly figures. GDPp_Tables_2q_2017. Excel spreadsheet downloaded from www.statssa.gov.za in September 2017</t>
  </si>
  <si>
    <t>growth from Q4 2014</t>
  </si>
  <si>
    <t>GDP, annualised(current R mns)</t>
  </si>
  <si>
    <t>total, annualised (current R mns)</t>
  </si>
  <si>
    <t>total, constant R bns</t>
  </si>
  <si>
    <t>Public corporations</t>
  </si>
  <si>
    <t>General government</t>
  </si>
  <si>
    <t>Private business enterprises</t>
  </si>
  <si>
    <t>total investment as % of GDP (right axis)</t>
  </si>
  <si>
    <t>% change</t>
  </si>
  <si>
    <t>constant R bns</t>
  </si>
  <si>
    <t>Constant, seasonally adjusted R bns.</t>
  </si>
  <si>
    <t>Investment by type of organisation</t>
  </si>
  <si>
    <t>Rest of the economy</t>
  </si>
  <si>
    <t>Construction</t>
  </si>
  <si>
    <t>construction as % of total</t>
  </si>
  <si>
    <t>GDP at market prices</t>
  </si>
  <si>
    <t>Year to third quarter, constant (2010) rand</t>
  </si>
  <si>
    <t>Jul-Sep 2017</t>
  </si>
  <si>
    <t>Apr-Jun 2017</t>
  </si>
  <si>
    <t>2017</t>
  </si>
  <si>
    <t>Jan-Mar 2017</t>
  </si>
  <si>
    <t>Oct-Dec 2016</t>
  </si>
  <si>
    <t>Jul-Sep 2016</t>
  </si>
  <si>
    <t>Apr-Jun 2016</t>
  </si>
  <si>
    <t>2016</t>
  </si>
  <si>
    <t>Jan-Mar 2016</t>
  </si>
  <si>
    <t>Oct-Dec 2015</t>
  </si>
  <si>
    <t>Jul-Sep 2015</t>
  </si>
  <si>
    <t>Apr-Jun 2015</t>
  </si>
  <si>
    <t>2015</t>
  </si>
  <si>
    <t>Jan-Mar 2015</t>
  </si>
  <si>
    <t>Oct-Dec 2014</t>
  </si>
  <si>
    <t>Jul-Sep 2014</t>
  </si>
  <si>
    <t>Apr-Jun 2014</t>
  </si>
  <si>
    <t>2014</t>
  </si>
  <si>
    <t>Jan-Mar 2014</t>
  </si>
  <si>
    <t>Oct-Dec 2013</t>
  </si>
  <si>
    <t>Jul-Sep 2013</t>
  </si>
  <si>
    <t>Apr-Jun 2013</t>
  </si>
  <si>
    <t>2013</t>
  </si>
  <si>
    <t>Jan-Mar 2013</t>
  </si>
  <si>
    <t>Oct-Dec 2012</t>
  </si>
  <si>
    <t>Jul-Sep 2012</t>
  </si>
  <si>
    <t>Apr-Jun 2012</t>
  </si>
  <si>
    <t>2012</t>
  </si>
  <si>
    <t>Jan-Mar 2012</t>
  </si>
  <si>
    <t>total non agemployment ex construction</t>
  </si>
  <si>
    <t>total construction</t>
  </si>
  <si>
    <t xml:space="preserve">  Private households</t>
  </si>
  <si>
    <t xml:space="preserve">  Agriculture</t>
  </si>
  <si>
    <t xml:space="preserve">  Informal sector (Non-agricultural)</t>
  </si>
  <si>
    <t xml:space="preserve">  Formal sector (Non-agricultural)</t>
  </si>
  <si>
    <t>other non-agricultural informal</t>
  </si>
  <si>
    <t>other non-agricultural formal</t>
  </si>
  <si>
    <t>construction as % of total employment (right axis)</t>
  </si>
  <si>
    <t>informal construction</t>
  </si>
  <si>
    <t>formal construction</t>
  </si>
  <si>
    <t>total construction related</t>
  </si>
  <si>
    <t>Total</t>
  </si>
  <si>
    <t>Other</t>
  </si>
  <si>
    <t>Construction works</t>
  </si>
  <si>
    <t>Non-residential buildings</t>
  </si>
  <si>
    <t>Residential buildings</t>
  </si>
  <si>
    <t>Machinery and equipment</t>
  </si>
  <si>
    <t>in constant (2017) rand</t>
  </si>
  <si>
    <t>Source: StatsSA, Quarterly Financial Statistics</t>
  </si>
  <si>
    <t>other</t>
  </si>
  <si>
    <t>construction</t>
  </si>
  <si>
    <t>manufacturing</t>
  </si>
  <si>
    <t>mining</t>
  </si>
  <si>
    <t>Carrying value of fixed assets as at the end of quarter</t>
  </si>
  <si>
    <t>Net profit or loss before taxation</t>
  </si>
  <si>
    <t>Year to second quarter</t>
  </si>
  <si>
    <t>Net profit before tax as % of carrying value of assets</t>
  </si>
  <si>
    <t>Return on Assets</t>
  </si>
  <si>
    <t>All industries</t>
  </si>
  <si>
    <t>Rebased to the latest</t>
  </si>
  <si>
    <t>deflated with CPI</t>
  </si>
  <si>
    <t>current R mns</t>
  </si>
  <si>
    <t>Net profit before taxation in mining and manufacturing</t>
  </si>
  <si>
    <t xml:space="preserve">StatsSA. Manufacturing volume and sales from 1998. Excel spreadsheet. Downloaded in November 2017. </t>
  </si>
  <si>
    <t>Total manufacturing</t>
  </si>
  <si>
    <t>Furniture</t>
  </si>
  <si>
    <t>Radio and ICT equipment</t>
  </si>
  <si>
    <t>Wood and paper</t>
  </si>
  <si>
    <t>Electrical machinery</t>
  </si>
  <si>
    <t>Other manufacturing groups</t>
  </si>
  <si>
    <t>Publishing and printing</t>
  </si>
  <si>
    <t>Coke, petroleum products and nuclear fuel</t>
  </si>
  <si>
    <t>Chemicals, plastic, rubber</t>
  </si>
  <si>
    <t>Metals</t>
  </si>
  <si>
    <t>2017 Q3</t>
  </si>
  <si>
    <t>2017 Q2</t>
  </si>
  <si>
    <t>2016 Q3</t>
  </si>
  <si>
    <t>2015 Q3</t>
  </si>
  <si>
    <t>2010 Q3</t>
  </si>
  <si>
    <t>Manufacturing sales in constant rand</t>
  </si>
  <si>
    <t>Employment in manufacturing and the rest of the economy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</si>
  <si>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</si>
  <si>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</si>
  <si>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</si>
  <si>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</si>
  <si>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</si>
  <si>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</si>
  <si>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</si>
  <si>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</si>
  <si>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</si>
  <si>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</si>
  <si>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</si>
  <si>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</si>
  <si>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</si>
  <si>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</si>
  <si>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</si>
  <si>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</si>
  <si>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Base</t>
  </si>
  <si>
    <t>Total ex manufacturing</t>
  </si>
  <si>
    <t xml:space="preserve"> Manufacturing</t>
  </si>
  <si>
    <t>StatsSA. QLFS trends 2008 - 2017 Q1. Downloaded from www.statssa.gov.za in November 2017</t>
  </si>
  <si>
    <t>Employment in manufacturing subsectors</t>
  </si>
  <si>
    <t>Third quarter</t>
  </si>
  <si>
    <t>Q3 2008</t>
  </si>
  <si>
    <t>Q3 2010</t>
  </si>
  <si>
    <t>Q3 2015</t>
  </si>
  <si>
    <t>Q3 2016</t>
  </si>
  <si>
    <t>Q2 2017</t>
  </si>
  <si>
    <t>Q3 2017</t>
  </si>
  <si>
    <t>Food and 
beverages</t>
  </si>
  <si>
    <t>Clothing and 
footwear</t>
  </si>
  <si>
    <t>Wood and 
paper</t>
  </si>
  <si>
    <t>Publishing 
and printing</t>
  </si>
  <si>
    <t>Chemicals, rubber, 
plastic, petroleum</t>
  </si>
  <si>
    <t>Metals and 
metal products</t>
  </si>
  <si>
    <t>Machinery and 
appliances</t>
  </si>
  <si>
    <t>Transport 
equipment</t>
  </si>
  <si>
    <t>Glass and non-
metallic minerals</t>
  </si>
  <si>
    <t>Furniture, 
recycling, other</t>
  </si>
  <si>
    <t>StatsSA. QLFS July - Sep. Electronic database. Downloaded from www.statssa.gov.za in November 2017</t>
  </si>
  <si>
    <t>food, beverages, tobacco</t>
  </si>
  <si>
    <t>clothing and textiles</t>
  </si>
  <si>
    <t>wood and paper</t>
  </si>
  <si>
    <t>printing and publishing</t>
  </si>
  <si>
    <t>petroleum and basic chemicals</t>
  </si>
  <si>
    <t>other chemicals, plastic, rubber</t>
  </si>
  <si>
    <t>glass and non-metallic minerals</t>
  </si>
  <si>
    <t>metals</t>
  </si>
  <si>
    <t>machinery and electrical equipment</t>
  </si>
  <si>
    <t>appliances and electronics</t>
  </si>
  <si>
    <t>transport equipment</t>
  </si>
  <si>
    <t>furniture</t>
  </si>
  <si>
    <t>Mining employment</t>
  </si>
  <si>
    <t>Employed</t>
  </si>
  <si>
    <t>StatsSA. Quarterly Employment Statistics. November 2017.</t>
  </si>
  <si>
    <t>Source: StatsSA GDP quarterly figures. Excel spreadsheet downloaded www.statssa.gov.za in December 2017</t>
  </si>
  <si>
    <t>Constant 2010 rand, seasonally adjusted</t>
  </si>
  <si>
    <t>Quarterly change</t>
  </si>
  <si>
    <t>gdp pc</t>
  </si>
  <si>
    <t>Year to third quarter</t>
  </si>
  <si>
    <t>Personal 
Sevices</t>
  </si>
  <si>
    <t>Govt 
services</t>
  </si>
  <si>
    <t>Business
services</t>
  </si>
  <si>
    <t>Logistics</t>
  </si>
  <si>
    <t>Trade</t>
  </si>
  <si>
    <t xml:space="preserve">Utilities
</t>
  </si>
  <si>
    <t>Q2 2017 to Q3 2017</t>
  </si>
  <si>
    <t>2016 to 2017</t>
  </si>
  <si>
    <t>2015 to 2016</t>
  </si>
  <si>
    <t>annual, 2011 to 2014</t>
  </si>
  <si>
    <t>year to third quarter</t>
  </si>
  <si>
    <t>Actual Figures</t>
  </si>
  <si>
    <t>unadjusted</t>
  </si>
  <si>
    <t>Constant 2010 Prices</t>
  </si>
  <si>
    <t>Gross Domestic Product by sector</t>
  </si>
  <si>
    <t>Source: StatsSA GDP quarterly figures. GDPp_Tables_2q_2017. Excel spreadsheet downloaded from www.statssa.gov.za in December 2017</t>
  </si>
  <si>
    <t>Mining and quarrying</t>
  </si>
  <si>
    <t>Agriculture, forestry and fishing</t>
  </si>
  <si>
    <t>Current prices</t>
  </si>
  <si>
    <t>Real economy sector shares of GDP</t>
  </si>
  <si>
    <t>Total value added at basic prices</t>
  </si>
  <si>
    <t>R million</t>
  </si>
  <si>
    <t>Constant 2010 prices, seasonally adjusted, annualised</t>
  </si>
  <si>
    <t>Industry value added and GDP</t>
  </si>
  <si>
    <t>Statistics South Africa</t>
  </si>
  <si>
    <t>Index of quarterly production in volume terms, Q1 2011 = 100</t>
  </si>
  <si>
    <t>(a) seasonally adjusted</t>
  </si>
  <si>
    <t>Expenditure on GDP</t>
  </si>
  <si>
    <t>Less: Imports</t>
  </si>
  <si>
    <t>Gross fixed capital formation</t>
  </si>
  <si>
    <t>Government consumption</t>
  </si>
  <si>
    <t>Household consumption</t>
  </si>
  <si>
    <t>Q1 2017</t>
  </si>
  <si>
    <t>Quarterly change, Q2 to Q3, 2017 (a)</t>
  </si>
  <si>
    <t>annual average, 2011 to 2015</t>
  </si>
  <si>
    <t>seasonally adjusted, annualised</t>
  </si>
  <si>
    <t>Constant 2010 prices</t>
  </si>
  <si>
    <t>Q2 to Q3 2017</t>
  </si>
  <si>
    <t>Average annual change, 2011 to 2015</t>
  </si>
  <si>
    <t>Year to third quarter, constant (2010) rand; quarterly figures are seasonally adjusted</t>
  </si>
  <si>
    <t>Change in investment by type of organisation</t>
  </si>
  <si>
    <t>Change in components of expenditure on the GDP, year to third quarter, 2011 to 2017</t>
  </si>
  <si>
    <t>Utilities</t>
  </si>
  <si>
    <t>Other (right axis)</t>
  </si>
  <si>
    <t>Transport</t>
  </si>
  <si>
    <t>Business services</t>
  </si>
  <si>
    <t>Community and social services</t>
  </si>
  <si>
    <t>Private households</t>
  </si>
  <si>
    <t>total ex mining and ag</t>
  </si>
  <si>
    <t>Employment in the third quarter by sector</t>
  </si>
  <si>
    <t>Percentage change in the GDP, quarter on quarter (Constant 2010 prices)</t>
  </si>
  <si>
    <t>Growth in agriculture compared to the rest of the GDP</t>
  </si>
  <si>
    <t>Economy excluding agriculture</t>
  </si>
  <si>
    <t>GDP per capita in constant rand</t>
  </si>
  <si>
    <t xml:space="preserve">Source: For the GDP, StatsSA GDP quarterly figures. Excel spreadsheet downloaded www.statssa.gov.za in December 2017. For population, World Bank except for 2017, which uses StatsSA mid-year population estimates. </t>
  </si>
  <si>
    <t>Change in the GDP in construction and the rest of the economy</t>
  </si>
  <si>
    <t>Source: Statistics South Africa, excel spreadsheets on GDP</t>
  </si>
  <si>
    <t>Employment in formal and informal construction and in the rest of the economy</t>
  </si>
  <si>
    <t>Investment by type of asset in constant (2017) 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</si>
</sst>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%"/>
    <numFmt numFmtId="167" formatCode="#,##0;\-#,##0;&quot;-&quot;"/>
    <numFmt numFmtId="168" formatCode="#,##0.00;\-#,##0.00;&quot;-&quot;"/>
    <numFmt numFmtId="169" formatCode="#,##0%;\-#,##0%;&quot;- &quot;"/>
    <numFmt numFmtId="170" formatCode="#,##0.0%;\-#,##0.0%;&quot;- &quot;"/>
    <numFmt numFmtId="171" formatCode="#,##0.00%;\-#,##0.00%;&quot;- &quot;"/>
    <numFmt numFmtId="172" formatCode="#,##0.0;\-#,##0.0;&quot;-&quot;"/>
    <numFmt numFmtId="173" formatCode="_(* #,##0.00_);_(* \(#,##0.00\);_(* &quot;-&quot;??_);_(@_)"/>
    <numFmt numFmtId="174" formatCode="&quot;$&quot;#,##0,;\(&quot;$&quot;#,##0,\)"/>
    <numFmt numFmtId="175" formatCode="&quot;R&quot;#,##0\ ;\(&quot;R&quot;#,##0\)"/>
    <numFmt numFmtId="176" formatCode="[Red]0%;[Red]\(0%\)"/>
    <numFmt numFmtId="177" formatCode="0%;\(0%\)"/>
    <numFmt numFmtId="178" formatCode="\ \ @"/>
    <numFmt numFmtId="179" formatCode="\ \ \ \ @"/>
    <numFmt numFmtId="180" formatCode="0.0"/>
    <numFmt numFmtId="181" formatCode="0.0_]"/>
    <numFmt numFmtId="182" formatCode="m/d/yy;@"/>
    <numFmt numFmtId="183" formatCode="[$-409]mmm\-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theme="1"/>
      <name val="Times New Roman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7" fontId="9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9" fillId="0" borderId="0" applyFill="0" applyBorder="0" applyAlignment="0"/>
    <xf numFmtId="167" fontId="9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67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4" fontId="9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7" fontId="13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2" fontId="10" fillId="0" borderId="0" applyFont="0" applyFill="0" applyBorder="0" applyAlignment="0" applyProtection="0"/>
    <xf numFmtId="38" fontId="14" fillId="3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10" fontId="14" fillId="4" borderId="4" applyNumberFormat="0" applyBorder="0" applyAlignment="0" applyProtection="0"/>
    <xf numFmtId="167" fontId="16" fillId="0" borderId="0" applyFill="0" applyBorder="0" applyAlignment="0"/>
    <xf numFmtId="168" fontId="16" fillId="0" borderId="0" applyFill="0" applyBorder="0" applyAlignment="0"/>
    <xf numFmtId="167" fontId="16" fillId="0" borderId="0" applyFill="0" applyBorder="0" applyAlignment="0"/>
    <xf numFmtId="172" fontId="16" fillId="0" borderId="0" applyFill="0" applyBorder="0" applyAlignment="0"/>
    <xf numFmtId="168" fontId="16" fillId="0" borderId="0" applyFill="0" applyBorder="0" applyAlignment="0"/>
    <xf numFmtId="176" fontId="17" fillId="0" borderId="0"/>
    <xf numFmtId="0" fontId="12" fillId="0" borderId="0"/>
    <xf numFmtId="0" fontId="10" fillId="0" borderId="0"/>
    <xf numFmtId="0" fontId="11" fillId="0" borderId="0" applyFont="0"/>
    <xf numFmtId="37" fontId="18" fillId="0" borderId="0" applyFill="0"/>
    <xf numFmtId="0" fontId="1" fillId="0" borderId="0"/>
    <xf numFmtId="0" fontId="19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0" fillId="0" borderId="0"/>
    <xf numFmtId="171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21" fillId="0" borderId="0" applyFill="0" applyBorder="0" applyAlignment="0"/>
    <xf numFmtId="168" fontId="21" fillId="0" borderId="0" applyFill="0" applyBorder="0" applyAlignment="0"/>
    <xf numFmtId="167" fontId="21" fillId="0" borderId="0" applyFill="0" applyBorder="0" applyAlignment="0"/>
    <xf numFmtId="172" fontId="21" fillId="0" borderId="0" applyFill="0" applyBorder="0" applyAlignment="0"/>
    <xf numFmtId="168" fontId="21" fillId="0" borderId="0" applyFill="0" applyBorder="0" applyAlignment="0"/>
    <xf numFmtId="0" fontId="14" fillId="0" borderId="0" applyNumberFormat="0" applyFont="0" applyAlignment="0"/>
    <xf numFmtId="49" fontId="9" fillId="0" borderId="0" applyFill="0" applyBorder="0" applyAlignment="0"/>
    <xf numFmtId="178" fontId="9" fillId="0" borderId="0" applyFill="0" applyBorder="0" applyAlignment="0"/>
    <xf numFmtId="179" fontId="9" fillId="0" borderId="0" applyFill="0" applyBorder="0" applyAlignment="0"/>
    <xf numFmtId="0" fontId="19" fillId="0" borderId="0"/>
    <xf numFmtId="0" fontId="23" fillId="0" borderId="0"/>
  </cellStyleXfs>
  <cellXfs count="126">
    <xf numFmtId="0" fontId="0" fillId="0" borderId="0" xfId="0"/>
    <xf numFmtId="0" fontId="4" fillId="0" borderId="0" xfId="0" applyFont="1"/>
    <xf numFmtId="164" fontId="6" fillId="0" borderId="0" xfId="3" applyNumberFormat="1" applyFont="1" applyFill="1" applyBorder="1"/>
    <xf numFmtId="0" fontId="6" fillId="0" borderId="0" xfId="4" applyFont="1" applyFill="1" applyBorder="1"/>
    <xf numFmtId="0" fontId="6" fillId="0" borderId="0" xfId="3" applyNumberFormat="1" applyFont="1" applyFill="1" applyBorder="1"/>
    <xf numFmtId="164" fontId="0" fillId="0" borderId="0" xfId="1" applyNumberFormat="1" applyFont="1"/>
    <xf numFmtId="9" fontId="7" fillId="0" borderId="0" xfId="0" applyNumberFormat="1" applyFont="1"/>
    <xf numFmtId="164" fontId="6" fillId="0" borderId="0" xfId="4" applyNumberFormat="1" applyFont="1" applyFill="1" applyBorder="1"/>
    <xf numFmtId="165" fontId="6" fillId="0" borderId="0" xfId="4" applyNumberFormat="1" applyFont="1" applyFill="1" applyBorder="1"/>
    <xf numFmtId="1" fontId="6" fillId="0" borderId="0" xfId="4" applyNumberFormat="1" applyFont="1" applyFill="1" applyBorder="1"/>
    <xf numFmtId="0" fontId="6" fillId="0" borderId="0" xfId="4" applyNumberFormat="1" applyFont="1" applyFill="1" applyBorder="1"/>
    <xf numFmtId="9" fontId="6" fillId="0" borderId="0" xfId="2" applyFont="1" applyFill="1" applyBorder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Fill="1" applyBorder="1" applyAlignment="1">
      <alignment horizontal="left" vertical="top"/>
    </xf>
    <xf numFmtId="164" fontId="0" fillId="0" borderId="0" xfId="1" applyNumberFormat="1" applyFont="1" applyFill="1"/>
    <xf numFmtId="164" fontId="0" fillId="2" borderId="0" xfId="1" applyNumberFormat="1" applyFont="1" applyFill="1"/>
    <xf numFmtId="164" fontId="3" fillId="2" borderId="1" xfId="1" applyNumberFormat="1" applyFont="1" applyFill="1" applyBorder="1"/>
    <xf numFmtId="164" fontId="3" fillId="2" borderId="0" xfId="1" applyNumberFormat="1" applyFont="1" applyFill="1" applyBorder="1"/>
    <xf numFmtId="0" fontId="4" fillId="0" borderId="0" xfId="0" applyFont="1" applyAlignment="1"/>
    <xf numFmtId="164" fontId="0" fillId="0" borderId="0" xfId="1" applyNumberFormat="1" applyFont="1" applyAlignment="1"/>
    <xf numFmtId="0" fontId="0" fillId="0" borderId="0" xfId="0" applyAlignment="1"/>
    <xf numFmtId="164" fontId="3" fillId="0" borderId="0" xfId="1" applyNumberFormat="1" applyFont="1" applyAlignment="1"/>
    <xf numFmtId="0" fontId="3" fillId="0" borderId="0" xfId="1" applyNumberFormat="1" applyFont="1" applyAlignment="1"/>
    <xf numFmtId="0" fontId="8" fillId="0" borderId="0" xfId="0" applyFont="1" applyAlignment="1"/>
    <xf numFmtId="0" fontId="6" fillId="0" borderId="0" xfId="4" applyNumberFormat="1" applyFont="1" applyFill="1" applyBorder="1" applyAlignment="1"/>
    <xf numFmtId="0" fontId="6" fillId="0" borderId="0" xfId="4" applyFont="1" applyFill="1" applyBorder="1" applyAlignment="1"/>
    <xf numFmtId="165" fontId="0" fillId="0" borderId="0" xfId="1" applyNumberFormat="1" applyFont="1"/>
    <xf numFmtId="166" fontId="0" fillId="0" borderId="0" xfId="2" applyNumberFormat="1" applyFont="1"/>
    <xf numFmtId="43" fontId="0" fillId="0" borderId="0" xfId="1" applyNumberFormat="1" applyFont="1"/>
    <xf numFmtId="0" fontId="3" fillId="0" borderId="0" xfId="0" applyFont="1"/>
    <xf numFmtId="180" fontId="0" fillId="0" borderId="0" xfId="0" applyNumberFormat="1"/>
    <xf numFmtId="181" fontId="22" fillId="0" borderId="5" xfId="0" applyNumberFormat="1" applyFont="1" applyBorder="1"/>
    <xf numFmtId="181" fontId="22" fillId="0" borderId="6" xfId="0" applyNumberFormat="1" applyFont="1" applyBorder="1"/>
    <xf numFmtId="164" fontId="1" fillId="0" borderId="0" xfId="1" applyNumberFormat="1" applyFont="1"/>
    <xf numFmtId="0" fontId="0" fillId="0" borderId="0" xfId="1" applyNumberFormat="1" applyFont="1"/>
    <xf numFmtId="9" fontId="0" fillId="0" borderId="0" xfId="2" applyFont="1"/>
    <xf numFmtId="164" fontId="0" fillId="0" borderId="0" xfId="1" applyNumberFormat="1" applyFont="1" applyAlignment="1">
      <alignment horizontal="left" indent="2"/>
    </xf>
    <xf numFmtId="3" fontId="2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64" fontId="0" fillId="0" borderId="0" xfId="1" applyNumberFormat="1" applyFont="1" applyAlignment="1">
      <alignment wrapText="1"/>
    </xf>
    <xf numFmtId="164" fontId="1" fillId="0" borderId="0" xfId="1" applyNumberFormat="1" applyFont="1" applyAlignment="1">
      <alignment wrapText="1"/>
    </xf>
    <xf numFmtId="166" fontId="0" fillId="0" borderId="0" xfId="2" applyNumberFormat="1" applyFont="1" applyAlignment="1">
      <alignment wrapText="1"/>
    </xf>
    <xf numFmtId="164" fontId="0" fillId="0" borderId="0" xfId="1" quotePrefix="1" applyNumberFormat="1" applyFont="1"/>
    <xf numFmtId="0" fontId="0" fillId="0" borderId="0" xfId="1" quotePrefix="1" applyNumberFormat="1" applyFont="1"/>
    <xf numFmtId="164" fontId="10" fillId="0" borderId="0" xfId="1" applyNumberFormat="1" applyFont="1"/>
    <xf numFmtId="166" fontId="10" fillId="0" borderId="0" xfId="2" applyNumberFormat="1" applyFont="1"/>
    <xf numFmtId="0" fontId="0" fillId="0" borderId="0" xfId="0" applyNumberFormat="1"/>
    <xf numFmtId="164" fontId="0" fillId="0" borderId="0" xfId="0" applyNumberFormat="1"/>
    <xf numFmtId="182" fontId="0" fillId="0" borderId="0" xfId="0" applyNumberFormat="1"/>
    <xf numFmtId="0" fontId="26" fillId="0" borderId="0" xfId="0" applyFont="1" applyFill="1" applyBorder="1"/>
    <xf numFmtId="3" fontId="0" fillId="0" borderId="0" xfId="0" applyNumberFormat="1" applyFill="1" applyBorder="1"/>
    <xf numFmtId="164" fontId="0" fillId="0" borderId="0" xfId="1" quotePrefix="1" applyNumberFormat="1" applyFont="1" applyFill="1"/>
    <xf numFmtId="164" fontId="27" fillId="0" borderId="0" xfId="1" quotePrefix="1" applyNumberFormat="1" applyFont="1"/>
    <xf numFmtId="164" fontId="27" fillId="0" borderId="0" xfId="1" applyNumberFormat="1" applyFont="1"/>
    <xf numFmtId="0" fontId="0" fillId="0" borderId="0" xfId="0" applyFill="1" applyBorder="1"/>
    <xf numFmtId="0" fontId="27" fillId="0" borderId="0" xfId="1" applyNumberFormat="1" applyFont="1"/>
    <xf numFmtId="0" fontId="0" fillId="0" borderId="0" xfId="0" applyFill="1"/>
    <xf numFmtId="0" fontId="0" fillId="0" borderId="0" xfId="1" applyNumberFormat="1" applyFont="1" applyFill="1"/>
    <xf numFmtId="166" fontId="0" fillId="0" borderId="0" xfId="2" applyNumberFormat="1" applyFont="1" applyFill="1"/>
    <xf numFmtId="164" fontId="27" fillId="0" borderId="0" xfId="1" applyNumberFormat="1" applyFont="1" applyAlignment="1">
      <alignment horizontal="center" wrapText="1"/>
    </xf>
    <xf numFmtId="164" fontId="28" fillId="0" borderId="0" xfId="1" applyNumberFormat="1" applyFont="1"/>
    <xf numFmtId="9" fontId="0" fillId="0" borderId="0" xfId="2" quotePrefix="1" applyFont="1"/>
    <xf numFmtId="165" fontId="0" fillId="0" borderId="0" xfId="1" quotePrefix="1" applyNumberFormat="1" applyFont="1"/>
    <xf numFmtId="43" fontId="0" fillId="0" borderId="0" xfId="1" quotePrefix="1" applyNumberFormat="1" applyFont="1"/>
    <xf numFmtId="3" fontId="10" fillId="0" borderId="0" xfId="0" applyNumberFormat="1" applyFont="1" applyFill="1" applyBorder="1"/>
    <xf numFmtId="164" fontId="3" fillId="0" borderId="0" xfId="1" applyNumberFormat="1" applyFont="1"/>
    <xf numFmtId="164" fontId="3" fillId="0" borderId="0" xfId="1" quotePrefix="1" applyNumberFormat="1" applyFont="1"/>
    <xf numFmtId="0" fontId="3" fillId="0" borderId="0" xfId="1" applyNumberFormat="1" applyFont="1"/>
    <xf numFmtId="43" fontId="0" fillId="0" borderId="0" xfId="1" applyFont="1" applyAlignment="1">
      <alignment horizontal="left"/>
    </xf>
    <xf numFmtId="164" fontId="27" fillId="0" borderId="0" xfId="1" applyNumberFormat="1" applyFont="1" applyAlignment="1">
      <alignment horizontal="left"/>
    </xf>
    <xf numFmtId="43" fontId="0" fillId="0" borderId="0" xfId="1" applyFont="1" applyAlignment="1">
      <alignment horizontal="left" wrapText="1"/>
    </xf>
    <xf numFmtId="43" fontId="3" fillId="0" borderId="0" xfId="1" applyFont="1" applyAlignment="1">
      <alignment horizontal="left"/>
    </xf>
    <xf numFmtId="43" fontId="0" fillId="0" borderId="0" xfId="1" applyFont="1" applyAlignment="1">
      <alignment horizontal="right"/>
    </xf>
    <xf numFmtId="9" fontId="27" fillId="0" borderId="0" xfId="2" applyFont="1"/>
    <xf numFmtId="0" fontId="27" fillId="0" borderId="0" xfId="0" applyFont="1"/>
    <xf numFmtId="0" fontId="4" fillId="0" borderId="0" xfId="0" applyFont="1" applyFill="1"/>
    <xf numFmtId="0" fontId="0" fillId="0" borderId="0" xfId="0" applyFill="1" applyAlignment="1">
      <alignment wrapText="1"/>
    </xf>
    <xf numFmtId="3" fontId="0" fillId="0" borderId="0" xfId="0" applyNumberFormat="1" applyFill="1"/>
    <xf numFmtId="0" fontId="27" fillId="0" borderId="0" xfId="0" applyFont="1" applyFill="1"/>
    <xf numFmtId="0" fontId="10" fillId="0" borderId="0" xfId="61" applyNumberFormat="1"/>
    <xf numFmtId="3" fontId="0" fillId="0" borderId="0" xfId="0" applyNumberFormat="1"/>
    <xf numFmtId="3" fontId="27" fillId="0" borderId="0" xfId="0" applyNumberFormat="1" applyFont="1"/>
    <xf numFmtId="164" fontId="29" fillId="0" borderId="0" xfId="1" applyNumberFormat="1" applyFont="1"/>
    <xf numFmtId="3" fontId="30" fillId="0" borderId="0" xfId="0" applyNumberFormat="1" applyFont="1" applyAlignment="1">
      <alignment vertical="center"/>
    </xf>
    <xf numFmtId="165" fontId="29" fillId="0" borderId="0" xfId="1" applyNumberFormat="1" applyFont="1"/>
    <xf numFmtId="166" fontId="31" fillId="0" borderId="0" xfId="2" applyNumberFormat="1" applyFont="1"/>
    <xf numFmtId="0" fontId="29" fillId="0" borderId="0" xfId="0" applyFont="1"/>
    <xf numFmtId="10" fontId="0" fillId="0" borderId="0" xfId="2" applyNumberFormat="1" applyFont="1"/>
    <xf numFmtId="166" fontId="0" fillId="0" borderId="0" xfId="0" applyNumberFormat="1"/>
    <xf numFmtId="43" fontId="0" fillId="0" borderId="0" xfId="1" applyFont="1"/>
    <xf numFmtId="10" fontId="0" fillId="0" borderId="0" xfId="2" applyNumberFormat="1" applyFont="1" applyAlignment="1"/>
    <xf numFmtId="166" fontId="31" fillId="0" borderId="0" xfId="2" applyNumberFormat="1" applyFont="1" applyAlignment="1"/>
    <xf numFmtId="0" fontId="29" fillId="0" borderId="0" xfId="0" applyFont="1" applyAlignment="1"/>
    <xf numFmtId="164" fontId="0" fillId="0" borderId="0" xfId="2" applyNumberFormat="1" applyFont="1"/>
    <xf numFmtId="9" fontId="29" fillId="0" borderId="0" xfId="2" applyFont="1"/>
    <xf numFmtId="10" fontId="29" fillId="0" borderId="0" xfId="2" applyNumberFormat="1" applyFont="1"/>
    <xf numFmtId="165" fontId="29" fillId="0" borderId="0" xfId="1" applyNumberFormat="1" applyFont="1" applyAlignment="1">
      <alignment horizontal="left" wrapText="1"/>
    </xf>
    <xf numFmtId="0" fontId="32" fillId="0" borderId="0" xfId="0" applyFont="1"/>
    <xf numFmtId="9" fontId="0" fillId="0" borderId="0" xfId="2" applyFont="1" applyAlignment="1">
      <alignment wrapText="1"/>
    </xf>
    <xf numFmtId="0" fontId="0" fillId="0" borderId="0" xfId="1" applyNumberFormat="1" applyFont="1" applyAlignment="1">
      <alignment wrapText="1"/>
    </xf>
    <xf numFmtId="9" fontId="0" fillId="0" borderId="0" xfId="2" applyFont="1" applyFill="1"/>
    <xf numFmtId="0" fontId="0" fillId="0" borderId="0" xfId="0" applyAlignment="1">
      <alignment wrapText="1"/>
    </xf>
    <xf numFmtId="0" fontId="0" fillId="0" borderId="0" xfId="0" applyNumberFormat="1" applyFill="1"/>
    <xf numFmtId="0" fontId="0" fillId="0" borderId="0" xfId="0" quotePrefix="1"/>
    <xf numFmtId="164" fontId="24" fillId="0" borderId="0" xfId="1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9" fontId="24" fillId="0" borderId="0" xfId="2" applyFont="1" applyAlignment="1">
      <alignment vertical="center"/>
    </xf>
    <xf numFmtId="0" fontId="24" fillId="0" borderId="0" xfId="1" applyNumberFormat="1" applyFont="1" applyAlignment="1">
      <alignment vertical="center"/>
    </xf>
    <xf numFmtId="164" fontId="33" fillId="0" borderId="0" xfId="1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2" applyNumberFormat="1" applyFont="1" applyAlignment="1">
      <alignment vertical="center"/>
    </xf>
    <xf numFmtId="166" fontId="24" fillId="0" borderId="0" xfId="2" applyNumberFormat="1" applyFont="1" applyAlignment="1">
      <alignment vertical="center"/>
    </xf>
    <xf numFmtId="183" fontId="24" fillId="0" borderId="0" xfId="0" applyNumberFormat="1" applyFont="1" applyAlignment="1">
      <alignment vertical="center"/>
    </xf>
    <xf numFmtId="0" fontId="33" fillId="0" borderId="0" xfId="0" applyFont="1" applyAlignment="1">
      <alignment horizontal="right" vertical="center"/>
    </xf>
    <xf numFmtId="166" fontId="33" fillId="0" borderId="0" xfId="2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17" fontId="0" fillId="0" borderId="0" xfId="1" applyNumberFormat="1" applyFont="1"/>
    <xf numFmtId="3" fontId="22" fillId="0" borderId="0" xfId="0" applyNumberFormat="1" applyFont="1" applyAlignment="1">
      <alignment vertical="center"/>
    </xf>
    <xf numFmtId="9" fontId="22" fillId="0" borderId="0" xfId="2" applyFont="1" applyAlignment="1">
      <alignment vertical="center"/>
    </xf>
    <xf numFmtId="0" fontId="2" fillId="0" borderId="0" xfId="0" applyFont="1"/>
    <xf numFmtId="9" fontId="0" fillId="0" borderId="0" xfId="2" applyNumberFormat="1" applyFont="1" applyAlignment="1">
      <alignment horizontal="right"/>
    </xf>
    <xf numFmtId="166" fontId="27" fillId="0" borderId="0" xfId="2" applyNumberFormat="1" applyFont="1"/>
  </cellXfs>
  <cellStyles count="85">
    <cellStyle name="Calc Currency (0)" xfId="5"/>
    <cellStyle name="Calc Currency (2)" xfId="6"/>
    <cellStyle name="Calc Percent (0)" xfId="7"/>
    <cellStyle name="Calc Percent (1)" xfId="8"/>
    <cellStyle name="Calc Percent (2)" xfId="9"/>
    <cellStyle name="Calc Units (0)" xfId="10"/>
    <cellStyle name="Calc Units (1)" xfId="11"/>
    <cellStyle name="Calc Units (2)" xfId="12"/>
    <cellStyle name="Comma" xfId="1" builtinId="3"/>
    <cellStyle name="Comma [00]" xfId="13"/>
    <cellStyle name="Comma 12" xfId="14"/>
    <cellStyle name="Comma 2" xfId="15"/>
    <cellStyle name="Comma 2 2" xfId="16"/>
    <cellStyle name="Comma 2 3" xfId="17"/>
    <cellStyle name="Comma 3" xfId="18"/>
    <cellStyle name="Comma 4" xfId="19"/>
    <cellStyle name="Comma 5" xfId="20"/>
    <cellStyle name="Comma 6" xfId="21"/>
    <cellStyle name="Comma 7" xfId="3"/>
    <cellStyle name="Comma 8" xfId="22"/>
    <cellStyle name="Comma0" xfId="23"/>
    <cellStyle name="Couma_#B P&amp;L Evolution_BINV" xfId="24"/>
    <cellStyle name="Currency [00]" xfId="25"/>
    <cellStyle name="Currency0" xfId="26"/>
    <cellStyle name="Date" xfId="27"/>
    <cellStyle name="Date Short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Fixed" xfId="34"/>
    <cellStyle name="Grey" xfId="35"/>
    <cellStyle name="Header1" xfId="36"/>
    <cellStyle name="Header2" xfId="37"/>
    <cellStyle name="Input [yellow]" xfId="38"/>
    <cellStyle name="Link Currency (0)" xfId="39"/>
    <cellStyle name="Link Currency (2)" xfId="40"/>
    <cellStyle name="Link Units (0)" xfId="41"/>
    <cellStyle name="Link Units (1)" xfId="42"/>
    <cellStyle name="Link Units (2)" xfId="43"/>
    <cellStyle name="Normal" xfId="0" builtinId="0"/>
    <cellStyle name="Normal - Style1" xfId="44"/>
    <cellStyle name="Normal 10" xfId="45"/>
    <cellStyle name="Normal 11" xfId="46"/>
    <cellStyle name="Normal 12" xfId="47"/>
    <cellStyle name="Normal 2" xfId="48"/>
    <cellStyle name="Normal 2 2" xfId="49"/>
    <cellStyle name="Normal 2 2 2" xfId="50"/>
    <cellStyle name="Normal 2 3" xfId="51"/>
    <cellStyle name="Normal 3" xfId="52"/>
    <cellStyle name="Normal 3 2" xfId="53"/>
    <cellStyle name="Normal 3 2 2" xfId="54"/>
    <cellStyle name="Normal 3 3" xfId="55"/>
    <cellStyle name="Normal 4" xfId="56"/>
    <cellStyle name="Normal 4 2" xfId="83"/>
    <cellStyle name="Normal 5" xfId="57"/>
    <cellStyle name="Normal 5 2" xfId="84"/>
    <cellStyle name="Normal 6" xfId="58"/>
    <cellStyle name="Normal 7" xfId="59"/>
    <cellStyle name="Normal 8" xfId="60"/>
    <cellStyle name="Normal 8 2" xfId="61"/>
    <cellStyle name="Normal 9" xfId="4"/>
    <cellStyle name="Percent" xfId="2" builtinId="5"/>
    <cellStyle name="Percent [0]" xfId="62"/>
    <cellStyle name="Percent [00]" xfId="63"/>
    <cellStyle name="Percent [2]" xfId="64"/>
    <cellStyle name="Percent 10" xfId="65"/>
    <cellStyle name="Percent 2" xfId="66"/>
    <cellStyle name="Percent 2 2" xfId="67"/>
    <cellStyle name="Percent 3" xfId="68"/>
    <cellStyle name="Percent 4" xfId="69"/>
    <cellStyle name="Percent 5" xfId="70"/>
    <cellStyle name="Percent 6" xfId="71"/>
    <cellStyle name="Percent 7" xfId="72"/>
    <cellStyle name="Percent 8" xfId="73"/>
    <cellStyle name="PrePop Currency (0)" xfId="74"/>
    <cellStyle name="PrePop Currency (2)" xfId="75"/>
    <cellStyle name="PrePop Units (0)" xfId="76"/>
    <cellStyle name="PrePop Units (1)" xfId="77"/>
    <cellStyle name="PrePop Units (2)" xfId="78"/>
    <cellStyle name="Table Text" xfId="79"/>
    <cellStyle name="Text Indent A" xfId="80"/>
    <cellStyle name="Text Indent B" xfId="81"/>
    <cellStyle name="Text Indent C" xfId="82"/>
  </cellStyles>
  <dxfs count="49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quarterly GDP growth'!$B$3</c:f>
              <c:strCache>
                <c:ptCount val="1"/>
                <c:pt idx="0">
                  <c:v>Quarterly change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'1. quarterly GDP growth'!$A$8:$A$102</c:f>
              <c:numCache>
                <c:formatCode>General</c:formatCode>
                <c:ptCount val="95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</c:numCache>
            </c:numRef>
          </c:cat>
          <c:val>
            <c:numRef>
              <c:f>'1. quarterly GDP growth'!$B$8:$B$102</c:f>
              <c:numCache>
                <c:formatCode>0.0%</c:formatCode>
                <c:ptCount val="95"/>
                <c:pt idx="0">
                  <c:v>-4.7161592485667203E-4</c:v>
                </c:pt>
                <c:pt idx="1">
                  <c:v>9.7565843331155477E-3</c:v>
                </c:pt>
                <c:pt idx="2">
                  <c:v>1.1245145875966589E-2</c:v>
                </c:pt>
                <c:pt idx="3">
                  <c:v>1.8582983840178091E-2</c:v>
                </c:pt>
                <c:pt idx="4">
                  <c:v>2.4994739461348114E-3</c:v>
                </c:pt>
                <c:pt idx="5">
                  <c:v>2.8748138294714121E-3</c:v>
                </c:pt>
                <c:pt idx="6">
                  <c:v>6.6346528809462235E-3</c:v>
                </c:pt>
                <c:pt idx="7">
                  <c:v>3.3636360976436741E-3</c:v>
                </c:pt>
                <c:pt idx="8">
                  <c:v>1.852499660273188E-2</c:v>
                </c:pt>
                <c:pt idx="9">
                  <c:v>1.1913584255213827E-2</c:v>
                </c:pt>
                <c:pt idx="10">
                  <c:v>1.1914846565305171E-2</c:v>
                </c:pt>
                <c:pt idx="11">
                  <c:v>9.3816956640266902E-3</c:v>
                </c:pt>
                <c:pt idx="12">
                  <c:v>4.6421795462883164E-3</c:v>
                </c:pt>
                <c:pt idx="13">
                  <c:v>6.2740936412364334E-3</c:v>
                </c:pt>
                <c:pt idx="14">
                  <c:v>9.9426185469431161E-4</c:v>
                </c:pt>
                <c:pt idx="15">
                  <c:v>1.3812660576273394E-4</c:v>
                </c:pt>
                <c:pt idx="16">
                  <c:v>2.6270537268398009E-3</c:v>
                </c:pt>
                <c:pt idx="17">
                  <c:v>1.414254334074716E-3</c:v>
                </c:pt>
                <c:pt idx="18">
                  <c:v>-2.1903504855179667E-3</c:v>
                </c:pt>
                <c:pt idx="19">
                  <c:v>9.6284064544760462E-4</c:v>
                </c:pt>
                <c:pt idx="20">
                  <c:v>9.6107385070816065E-3</c:v>
                </c:pt>
                <c:pt idx="21">
                  <c:v>7.9588957093028601E-3</c:v>
                </c:pt>
                <c:pt idx="22">
                  <c:v>1.0918957840878374E-2</c:v>
                </c:pt>
                <c:pt idx="23">
                  <c:v>1.0999838166667164E-2</c:v>
                </c:pt>
                <c:pt idx="24">
                  <c:v>1.1688393411539488E-2</c:v>
                </c:pt>
                <c:pt idx="25">
                  <c:v>9.1998741684722329E-3</c:v>
                </c:pt>
                <c:pt idx="26">
                  <c:v>9.9039730316425878E-3</c:v>
                </c:pt>
                <c:pt idx="27">
                  <c:v>8.5095722253147876E-3</c:v>
                </c:pt>
                <c:pt idx="28">
                  <c:v>6.1451218382775341E-3</c:v>
                </c:pt>
                <c:pt idx="29">
                  <c:v>4.9970096094293925E-3</c:v>
                </c:pt>
                <c:pt idx="30">
                  <c:v>2.6574806735824019E-3</c:v>
                </c:pt>
                <c:pt idx="31">
                  <c:v>7.6932022008342482E-3</c:v>
                </c:pt>
                <c:pt idx="32">
                  <c:v>1.0859990214854287E-2</c:v>
                </c:pt>
                <c:pt idx="33">
                  <c:v>1.2688607200023627E-2</c:v>
                </c:pt>
                <c:pt idx="34">
                  <c:v>1.1318278134637705E-2</c:v>
                </c:pt>
                <c:pt idx="35">
                  <c:v>8.3199121704340406E-3</c:v>
                </c:pt>
                <c:pt idx="36">
                  <c:v>6.3476891543696734E-3</c:v>
                </c:pt>
                <c:pt idx="37">
                  <c:v>4.8837440379221331E-3</c:v>
                </c:pt>
                <c:pt idx="38">
                  <c:v>5.4268969571396042E-3</c:v>
                </c:pt>
                <c:pt idx="39">
                  <c:v>5.7693477545617267E-3</c:v>
                </c:pt>
                <c:pt idx="40">
                  <c:v>1.5137792758620927E-2</c:v>
                </c:pt>
                <c:pt idx="41">
                  <c:v>1.3974480614202811E-2</c:v>
                </c:pt>
                <c:pt idx="42">
                  <c:v>1.6351156135631983E-2</c:v>
                </c:pt>
                <c:pt idx="43">
                  <c:v>1.0679320086723454E-2</c:v>
                </c:pt>
                <c:pt idx="44">
                  <c:v>1.0166048582257448E-2</c:v>
                </c:pt>
                <c:pt idx="45">
                  <c:v>1.7945531524176106E-2</c:v>
                </c:pt>
                <c:pt idx="46">
                  <c:v>1.3636227821061331E-2</c:v>
                </c:pt>
                <c:pt idx="47">
                  <c:v>6.6935546518245292E-3</c:v>
                </c:pt>
                <c:pt idx="48">
                  <c:v>1.7571723602183953E-2</c:v>
                </c:pt>
                <c:pt idx="49">
                  <c:v>1.4202440816502238E-2</c:v>
                </c:pt>
                <c:pt idx="50">
                  <c:v>1.3811494066304553E-2</c:v>
                </c:pt>
                <c:pt idx="51">
                  <c:v>1.3828169460476936E-2</c:v>
                </c:pt>
                <c:pt idx="52">
                  <c:v>1.6236668072191929E-2</c:v>
                </c:pt>
                <c:pt idx="53">
                  <c:v>8.1955633322816634E-3</c:v>
                </c:pt>
                <c:pt idx="54">
                  <c:v>1.1719344438867685E-2</c:v>
                </c:pt>
                <c:pt idx="55">
                  <c:v>1.4170782144657501E-2</c:v>
                </c:pt>
                <c:pt idx="56">
                  <c:v>4.200088433545357E-3</c:v>
                </c:pt>
                <c:pt idx="57">
                  <c:v>1.2208898110870114E-2</c:v>
                </c:pt>
                <c:pt idx="58">
                  <c:v>2.3893574840387899E-3</c:v>
                </c:pt>
                <c:pt idx="59">
                  <c:v>-5.692462107890095E-3</c:v>
                </c:pt>
                <c:pt idx="60">
                  <c:v>-1.5555387027129886E-2</c:v>
                </c:pt>
                <c:pt idx="61">
                  <c:v>-3.4321203407682299E-3</c:v>
                </c:pt>
                <c:pt idx="62">
                  <c:v>2.3190804156123512E-3</c:v>
                </c:pt>
                <c:pt idx="63">
                  <c:v>6.6697508186199794E-3</c:v>
                </c:pt>
                <c:pt idx="64">
                  <c:v>1.1382975755377611E-2</c:v>
                </c:pt>
                <c:pt idx="65">
                  <c:v>6.8224192082033674E-3</c:v>
                </c:pt>
                <c:pt idx="66">
                  <c:v>1.1117499622629312E-2</c:v>
                </c:pt>
                <c:pt idx="67">
                  <c:v>1.0697950631458619E-2</c:v>
                </c:pt>
                <c:pt idx="68">
                  <c:v>9.504555769465739E-3</c:v>
                </c:pt>
                <c:pt idx="69">
                  <c:v>5.7495291719529273E-3</c:v>
                </c:pt>
                <c:pt idx="70">
                  <c:v>2.9824538178235827E-3</c:v>
                </c:pt>
                <c:pt idx="71">
                  <c:v>7.6220758055691729E-3</c:v>
                </c:pt>
                <c:pt idx="72">
                  <c:v>4.0008439375696092E-3</c:v>
                </c:pt>
                <c:pt idx="73">
                  <c:v>8.9770301519591644E-3</c:v>
                </c:pt>
                <c:pt idx="74">
                  <c:v>2.9905243969323703E-3</c:v>
                </c:pt>
                <c:pt idx="75">
                  <c:v>4.3531488011254726E-3</c:v>
                </c:pt>
                <c:pt idx="76">
                  <c:v>4.3638905166498709E-3</c:v>
                </c:pt>
                <c:pt idx="77">
                  <c:v>1.0469956541500736E-2</c:v>
                </c:pt>
                <c:pt idx="78">
                  <c:v>4.4835966289598073E-3</c:v>
                </c:pt>
                <c:pt idx="79">
                  <c:v>1.2755015097262401E-2</c:v>
                </c:pt>
                <c:pt idx="80">
                  <c:v>-4.0339394929633787E-3</c:v>
                </c:pt>
                <c:pt idx="81">
                  <c:v>1.7174433367037611E-3</c:v>
                </c:pt>
                <c:pt idx="82">
                  <c:v>5.5570750200806263E-3</c:v>
                </c:pt>
                <c:pt idx="83">
                  <c:v>1.0117644694857875E-2</c:v>
                </c:pt>
                <c:pt idx="84">
                  <c:v>4.8222816305389937E-3</c:v>
                </c:pt>
                <c:pt idx="85">
                  <c:v>-4.6571736689788867E-3</c:v>
                </c:pt>
                <c:pt idx="86">
                  <c:v>1.0870258594322113E-3</c:v>
                </c:pt>
                <c:pt idx="87">
                  <c:v>1.2958974293117986E-3</c:v>
                </c:pt>
                <c:pt idx="88">
                  <c:v>-3.7235634047499966E-3</c:v>
                </c:pt>
                <c:pt idx="89">
                  <c:v>7.7690555931173577E-3</c:v>
                </c:pt>
                <c:pt idx="90">
                  <c:v>1.1097137660089906E-3</c:v>
                </c:pt>
                <c:pt idx="91">
                  <c:v>-7.6171724705131894E-4</c:v>
                </c:pt>
                <c:pt idx="92">
                  <c:v>-1.4648706211355389E-3</c:v>
                </c:pt>
                <c:pt idx="93">
                  <c:v>6.9951161835992703E-3</c:v>
                </c:pt>
                <c:pt idx="94">
                  <c:v>4.8912191693393225E-3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64-4A92-9996-108B449D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08263040"/>
        <c:axId val="208264576"/>
      </c:barChart>
      <c:catAx>
        <c:axId val="2082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08264576"/>
        <c:crosses val="autoZero"/>
        <c:auto val="1"/>
        <c:lblAlgn val="ctr"/>
        <c:lblOffset val="100"/>
        <c:noMultiLvlLbl val="0"/>
      </c:catAx>
      <c:valAx>
        <c:axId val="208264576"/>
        <c:scaling>
          <c:orientation val="minMax"/>
          <c:max val="2.0000000000000004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20826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'9. Employment by sector'!$A$4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ED7D31">
                  <a:lumMod val="50000"/>
                </a:srgb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Employment by sector'!$B$3:$L$3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  <c:pt idx="10">
                  <c:v>2017</c:v>
                </c:pt>
              </c:strCache>
            </c:strRef>
          </c:cat>
          <c:val>
            <c:numRef>
              <c:f>'9. Employment by sector'!$B$4:$L$4</c:f>
              <c:numCache>
                <c:formatCode>_ * #,##0_ ;_ * \-#,##0_ ;_ * "-"??_ ;_ @_ </c:formatCode>
                <c:ptCount val="11"/>
                <c:pt idx="0">
                  <c:v>810</c:v>
                </c:pt>
                <c:pt idx="1">
                  <c:v>680</c:v>
                </c:pt>
                <c:pt idx="2">
                  <c:v>670</c:v>
                </c:pt>
                <c:pt idx="3">
                  <c:v>650</c:v>
                </c:pt>
                <c:pt idx="4">
                  <c:v>700</c:v>
                </c:pt>
                <c:pt idx="5">
                  <c:v>740</c:v>
                </c:pt>
                <c:pt idx="6">
                  <c:v>690</c:v>
                </c:pt>
                <c:pt idx="7">
                  <c:v>900</c:v>
                </c:pt>
                <c:pt idx="8">
                  <c:v>880</c:v>
                </c:pt>
                <c:pt idx="9">
                  <c:v>880</c:v>
                </c:pt>
                <c:pt idx="10">
                  <c:v>810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17-4A05-BA19-F84910DCC998}"/>
            </c:ext>
          </c:extLst>
        </c:ser>
        <c:ser>
          <c:idx val="1"/>
          <c:order val="1"/>
          <c:tx>
            <c:strRef>
              <c:f>'9. Employment by sector'!$A$5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ED7D31">
                  <a:lumMod val="20000"/>
                  <a:lumOff val="80000"/>
                </a:srgbClr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Employment by sector'!$B$3:$L$3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  <c:pt idx="10">
                  <c:v>2017</c:v>
                </c:pt>
              </c:strCache>
            </c:strRef>
          </c:cat>
          <c:val>
            <c:numRef>
              <c:f>'9. Employment by sector'!$B$5:$L$5</c:f>
              <c:numCache>
                <c:formatCode>_ * #,##0_ ;_ * \-#,##0_ ;_ * "-"??_ ;_ @_ </c:formatCode>
                <c:ptCount val="11"/>
                <c:pt idx="0">
                  <c:v>2060</c:v>
                </c:pt>
                <c:pt idx="1">
                  <c:v>1870</c:v>
                </c:pt>
                <c:pt idx="2">
                  <c:v>1810</c:v>
                </c:pt>
                <c:pt idx="3">
                  <c:v>1840</c:v>
                </c:pt>
                <c:pt idx="4">
                  <c:v>1830</c:v>
                </c:pt>
                <c:pt idx="5">
                  <c:v>1780</c:v>
                </c:pt>
                <c:pt idx="6">
                  <c:v>1740</c:v>
                </c:pt>
                <c:pt idx="7">
                  <c:v>1770</c:v>
                </c:pt>
                <c:pt idx="8">
                  <c:v>1680</c:v>
                </c:pt>
                <c:pt idx="9">
                  <c:v>1790</c:v>
                </c:pt>
                <c:pt idx="10">
                  <c:v>1750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17-4A05-BA19-F84910DCC998}"/>
            </c:ext>
          </c:extLst>
        </c:ser>
        <c:ser>
          <c:idx val="2"/>
          <c:order val="2"/>
          <c:tx>
            <c:strRef>
              <c:f>'9. Employment by sector'!$A$6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solidFill>
                <a:srgbClr val="ED7D31">
                  <a:lumMod val="60000"/>
                  <a:lumOff val="40000"/>
                </a:srgbClr>
              </a:solidFill>
            </c:spPr>
          </c:dPt>
          <c:cat>
            <c:strRef>
              <c:f>'9. Employment by sector'!$B$3:$L$3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  <c:pt idx="10">
                  <c:v>2017</c:v>
                </c:pt>
              </c:strCache>
            </c:strRef>
          </c:cat>
          <c:val>
            <c:numRef>
              <c:f>'9. Employment by sector'!$B$6:$L$6</c:f>
              <c:numCache>
                <c:formatCode>_ * #,##0_ ;_ * \-#,##0_ ;_ * "-"??_ ;_ @_ </c:formatCode>
                <c:ptCount val="11"/>
                <c:pt idx="0">
                  <c:v>110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  <c:pt idx="4">
                  <c:v>110</c:v>
                </c:pt>
                <c:pt idx="5">
                  <c:v>140</c:v>
                </c:pt>
                <c:pt idx="6">
                  <c:v>120</c:v>
                </c:pt>
                <c:pt idx="7">
                  <c:v>130</c:v>
                </c:pt>
                <c:pt idx="8">
                  <c:v>120</c:v>
                </c:pt>
                <c:pt idx="9">
                  <c:v>150</c:v>
                </c:pt>
                <c:pt idx="10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17-4A05-BA19-F84910DCC998}"/>
            </c:ext>
          </c:extLst>
        </c:ser>
        <c:ser>
          <c:idx val="3"/>
          <c:order val="3"/>
          <c:tx>
            <c:strRef>
              <c:f>'9. Employment by sector'!$A$7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solidFill>
                <a:srgbClr val="ED7D31">
                  <a:lumMod val="40000"/>
                  <a:lumOff val="60000"/>
                </a:srgbClr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Employment by sector'!$B$3:$L$3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  <c:pt idx="10">
                  <c:v>2017</c:v>
                </c:pt>
              </c:strCache>
            </c:strRef>
          </c:cat>
          <c:val>
            <c:numRef>
              <c:f>'9. Employment by sector'!$B$7:$L$7</c:f>
              <c:numCache>
                <c:formatCode>_ * #,##0_ ;_ * \-#,##0_ ;_ * "-"??_ ;_ @_ </c:formatCode>
                <c:ptCount val="11"/>
                <c:pt idx="0">
                  <c:v>1180</c:v>
                </c:pt>
                <c:pt idx="1">
                  <c:v>1150</c:v>
                </c:pt>
                <c:pt idx="2">
                  <c:v>1120</c:v>
                </c:pt>
                <c:pt idx="3">
                  <c:v>1140</c:v>
                </c:pt>
                <c:pt idx="4">
                  <c:v>1120</c:v>
                </c:pt>
                <c:pt idx="5">
                  <c:v>1150</c:v>
                </c:pt>
                <c:pt idx="6">
                  <c:v>1280</c:v>
                </c:pt>
                <c:pt idx="7">
                  <c:v>1460</c:v>
                </c:pt>
                <c:pt idx="8">
                  <c:v>1490</c:v>
                </c:pt>
                <c:pt idx="9">
                  <c:v>1510</c:v>
                </c:pt>
                <c:pt idx="10">
                  <c:v>1360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17-4A05-BA19-F84910DCC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222696192"/>
        <c:axId val="222697728"/>
      </c:barChart>
      <c:lineChart>
        <c:grouping val="standard"/>
        <c:varyColors val="0"/>
        <c:ser>
          <c:idx val="4"/>
          <c:order val="4"/>
          <c:tx>
            <c:strRef>
              <c:f>'9. Employment by sector'!$A$8</c:f>
              <c:strCache>
                <c:ptCount val="1"/>
                <c:pt idx="0">
                  <c:v>Other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Employment by sector'!$B$3:$L$3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Q2 2017</c:v>
                </c:pt>
                <c:pt idx="10">
                  <c:v>2017</c:v>
                </c:pt>
              </c:strCache>
            </c:strRef>
          </c:cat>
          <c:val>
            <c:numRef>
              <c:f>'9. Employment by sector'!$B$8:$L$8</c:f>
              <c:numCache>
                <c:formatCode>_ * #,##0_ ;_ * \-#,##0_ ;_ * "-"??_ ;_ @_ </c:formatCode>
                <c:ptCount val="11"/>
                <c:pt idx="0">
                  <c:v>10.395945336977856</c:v>
                </c:pt>
                <c:pt idx="1">
                  <c:v>10.038029454540032</c:v>
                </c:pt>
                <c:pt idx="2">
                  <c:v>9.9397015398835862</c:v>
                </c:pt>
                <c:pt idx="3">
                  <c:v>10.411306237187484</c:v>
                </c:pt>
                <c:pt idx="4">
                  <c:v>10.806758488002025</c:v>
                </c:pt>
                <c:pt idx="5">
                  <c:v>11.232893134787359</c:v>
                </c:pt>
                <c:pt idx="6">
                  <c:v>11.291546597641965</c:v>
                </c:pt>
                <c:pt idx="7">
                  <c:v>11.570114189486812</c:v>
                </c:pt>
                <c:pt idx="8">
                  <c:v>11.659151480576297</c:v>
                </c:pt>
                <c:pt idx="9">
                  <c:v>11.896543919969721</c:v>
                </c:pt>
                <c:pt idx="10">
                  <c:v>12.114404051238678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A17-4A05-BA19-F84910DCC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05920"/>
        <c:axId val="222704000"/>
      </c:lineChart>
      <c:catAx>
        <c:axId val="22269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697728"/>
        <c:crosses val="autoZero"/>
        <c:auto val="1"/>
        <c:lblAlgn val="ctr"/>
        <c:lblOffset val="100"/>
        <c:noMultiLvlLbl val="0"/>
      </c:catAx>
      <c:valAx>
        <c:axId val="22269772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employed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222696192"/>
        <c:crosses val="autoZero"/>
        <c:crossBetween val="between"/>
      </c:valAx>
      <c:valAx>
        <c:axId val="222704000"/>
        <c:scaling>
          <c:orientation val="minMax"/>
          <c:max val="12.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millions employed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222705920"/>
        <c:crosses val="max"/>
        <c:crossBetween val="between"/>
      </c:valAx>
      <c:catAx>
        <c:axId val="22270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7040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976574525327198"/>
          <c:y val="0.21530366021039349"/>
          <c:w val="0.14203798293734346"/>
          <c:h val="0.5313274934215892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 Employment in mfg and other'!$A$5</c:f>
              <c:strCache>
                <c:ptCount val="1"/>
                <c:pt idx="0">
                  <c:v>Base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'10. Employment in mfg and other'!$B$4:$AN$4</c:f>
              <c:numCache>
                <c:formatCode>General</c:formatCode>
                <c:ptCount val="3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'10. Employment in mfg and other'!$B$5:$AM$5</c:f>
              <c:numCache>
                <c:formatCode>_ * #,##0_ ;_ * \-#,##0_ ;_ * "-"??_ ;_ @_ </c:formatCode>
                <c:ptCount val="3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58D-492E-A194-26C8465E6499}"/>
            </c:ext>
          </c:extLst>
        </c:ser>
        <c:ser>
          <c:idx val="2"/>
          <c:order val="1"/>
          <c:tx>
            <c:strRef>
              <c:f>'10. Employment in mfg and other'!$A$7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Employment in mfg and other'!$B$4:$AN$4</c:f>
              <c:numCache>
                <c:formatCode>General</c:formatCode>
                <c:ptCount val="3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'10. Employment in mfg and other'!$B$7:$AN$7</c:f>
              <c:numCache>
                <c:formatCode>_ * #,##0_ ;_ * \-#,##0_ ;_ * "-"??_ ;_ @_ </c:formatCode>
                <c:ptCount val="39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  <c:pt idx="36">
                  <c:v>117.00436297854178</c:v>
                </c:pt>
                <c:pt idx="37">
                  <c:v>116.01361553174337</c:v>
                </c:pt>
                <c:pt idx="38">
                  <c:v>117.1680347357039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58D-492E-A194-26C8465E6499}"/>
            </c:ext>
          </c:extLst>
        </c:ser>
        <c:ser>
          <c:idx val="1"/>
          <c:order val="2"/>
          <c:tx>
            <c:strRef>
              <c:f>'10. Employment in mfg and other'!$A$6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'10. Employment in mfg and other'!$B$4:$AN$4</c:f>
              <c:numCache>
                <c:formatCode>General</c:formatCode>
                <c:ptCount val="3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'10. Employment in mfg and other'!$B$6:$AN$6</c:f>
              <c:numCache>
                <c:formatCode>_ * #,##0_ ;_ * \-#,##0_ ;_ * "-"??_ ;_ @_ </c:formatCode>
                <c:ptCount val="39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  <c:pt idx="36">
                  <c:v>84.77134258550295</c:v>
                </c:pt>
                <c:pt idx="37">
                  <c:v>85.22514883289027</c:v>
                </c:pt>
                <c:pt idx="38">
                  <c:v>82.840993010741542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58D-492E-A194-26C8465E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552960"/>
        <c:axId val="366563328"/>
      </c:lineChart>
      <c:catAx>
        <c:axId val="36655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66563328"/>
        <c:crosses val="autoZero"/>
        <c:auto val="1"/>
        <c:lblAlgn val="ctr"/>
        <c:lblOffset val="100"/>
        <c:noMultiLvlLbl val="0"/>
      </c:catAx>
      <c:valAx>
        <c:axId val="366563328"/>
        <c:scaling>
          <c:orientation val="minMax"/>
          <c:max val="120"/>
          <c:min val="7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Q1 2008 = 100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36655296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Employment mfg subsectors'!$B$3</c:f>
              <c:strCache>
                <c:ptCount val="1"/>
                <c:pt idx="0">
                  <c:v>Q3 2008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'11.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'11. Employment mfg subsectors'!$B$4:$B$13</c:f>
              <c:numCache>
                <c:formatCode>_ * #,##0_ ;_ * \-#,##0_ ;_ * "-"??_ ;_ @_ </c:formatCode>
                <c:ptCount val="10"/>
                <c:pt idx="0">
                  <c:v>297.08</c:v>
                </c:pt>
                <c:pt idx="1">
                  <c:v>264.81599999999997</c:v>
                </c:pt>
                <c:pt idx="2">
                  <c:v>168.916</c:v>
                </c:pt>
                <c:pt idx="3">
                  <c:v>84.248999999999995</c:v>
                </c:pt>
                <c:pt idx="4">
                  <c:v>216.29900000000001</c:v>
                </c:pt>
                <c:pt idx="5">
                  <c:v>376.08499999999998</c:v>
                </c:pt>
                <c:pt idx="6">
                  <c:v>232.90199999999999</c:v>
                </c:pt>
                <c:pt idx="7">
                  <c:v>153.94200000000001</c:v>
                </c:pt>
                <c:pt idx="8">
                  <c:v>136.661</c:v>
                </c:pt>
                <c:pt idx="9">
                  <c:v>117.97199999999999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19-46EE-B408-4D7B87429E90}"/>
            </c:ext>
          </c:extLst>
        </c:ser>
        <c:ser>
          <c:idx val="1"/>
          <c:order val="1"/>
          <c:tx>
            <c:strRef>
              <c:f>'11. Employment mfg subsectors'!$C$3</c:f>
              <c:strCache>
                <c:ptCount val="1"/>
                <c:pt idx="0">
                  <c:v>Q3 2010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'11.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'11. Employment mfg subsectors'!$C$4:$C$13</c:f>
              <c:numCache>
                <c:formatCode>_ * #,##0_ ;_ * \-#,##0_ ;_ * "-"??_ ;_ @_ </c:formatCode>
                <c:ptCount val="10"/>
                <c:pt idx="0">
                  <c:v>346.86799999999999</c:v>
                </c:pt>
                <c:pt idx="1">
                  <c:v>251.96199999999999</c:v>
                </c:pt>
                <c:pt idx="2">
                  <c:v>160.98099999999999</c:v>
                </c:pt>
                <c:pt idx="3">
                  <c:v>90.597999999999999</c:v>
                </c:pt>
                <c:pt idx="4">
                  <c:v>195.83699999999999</c:v>
                </c:pt>
                <c:pt idx="5">
                  <c:v>301.44099999999997</c:v>
                </c:pt>
                <c:pt idx="6">
                  <c:v>128.1</c:v>
                </c:pt>
                <c:pt idx="7">
                  <c:v>129.53899999999999</c:v>
                </c:pt>
                <c:pt idx="8">
                  <c:v>108.062</c:v>
                </c:pt>
                <c:pt idx="9">
                  <c:v>99.545999999999992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19-46EE-B408-4D7B87429E90}"/>
            </c:ext>
          </c:extLst>
        </c:ser>
        <c:ser>
          <c:idx val="2"/>
          <c:order val="2"/>
          <c:tx>
            <c:strRef>
              <c:f>'11. Employment mfg subsectors'!$D$3</c:f>
              <c:strCache>
                <c:ptCount val="1"/>
                <c:pt idx="0">
                  <c:v>Q3 2015</c:v>
                </c:pt>
              </c:strCache>
            </c:strRef>
          </c:tx>
          <c:invertIfNegative val="0"/>
          <c:cat>
            <c:strRef>
              <c:f>'11.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'11. Employment mfg subsectors'!$D$4:$D$13</c:f>
              <c:numCache>
                <c:formatCode>_ * #,##0_ ;_ * \-#,##0_ ;_ * "-"??_ ;_ @_ </c:formatCode>
                <c:ptCount val="10"/>
                <c:pt idx="0">
                  <c:v>378.70400000000001</c:v>
                </c:pt>
                <c:pt idx="1">
                  <c:v>231.99299999999999</c:v>
                </c:pt>
                <c:pt idx="2">
                  <c:v>104.473</c:v>
                </c:pt>
                <c:pt idx="3">
                  <c:v>95.980999999999995</c:v>
                </c:pt>
                <c:pt idx="4">
                  <c:v>224.28200000000001</c:v>
                </c:pt>
                <c:pt idx="5">
                  <c:v>270.72500000000002</c:v>
                </c:pt>
                <c:pt idx="6">
                  <c:v>153.17099999999999</c:v>
                </c:pt>
                <c:pt idx="7">
                  <c:v>101.292</c:v>
                </c:pt>
                <c:pt idx="8">
                  <c:v>103.626</c:v>
                </c:pt>
                <c:pt idx="9">
                  <c:v>106.636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19-46EE-B408-4D7B87429E90}"/>
            </c:ext>
          </c:extLst>
        </c:ser>
        <c:ser>
          <c:idx val="3"/>
          <c:order val="3"/>
          <c:tx>
            <c:strRef>
              <c:f>'11. Employment mfg subsectors'!$E$3</c:f>
              <c:strCache>
                <c:ptCount val="1"/>
                <c:pt idx="0">
                  <c:v>Q3 2016</c:v>
                </c:pt>
              </c:strCache>
            </c:strRef>
          </c:tx>
          <c:invertIfNegative val="0"/>
          <c:cat>
            <c:strRef>
              <c:f>'11.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'11. Employment mfg subsectors'!$E$4:$E$13</c:f>
              <c:numCache>
                <c:formatCode>_ * #,##0_ ;_ * \-#,##0_ ;_ * "-"??_ ;_ @_ </c:formatCode>
                <c:ptCount val="10"/>
                <c:pt idx="0">
                  <c:v>352.04500000000002</c:v>
                </c:pt>
                <c:pt idx="1">
                  <c:v>244.916</c:v>
                </c:pt>
                <c:pt idx="2">
                  <c:v>113.748</c:v>
                </c:pt>
                <c:pt idx="3">
                  <c:v>82.052000000000007</c:v>
                </c:pt>
                <c:pt idx="4">
                  <c:v>216.98099999999999</c:v>
                </c:pt>
                <c:pt idx="5">
                  <c:v>255.42599999999999</c:v>
                </c:pt>
                <c:pt idx="6">
                  <c:v>148.46899999999999</c:v>
                </c:pt>
                <c:pt idx="7">
                  <c:v>91.162000000000006</c:v>
                </c:pt>
                <c:pt idx="8">
                  <c:v>96.677000000000007</c:v>
                </c:pt>
                <c:pt idx="9">
                  <c:v>80.558999999999997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19-46EE-B408-4D7B87429E90}"/>
            </c:ext>
          </c:extLst>
        </c:ser>
        <c:ser>
          <c:idx val="4"/>
          <c:order val="4"/>
          <c:tx>
            <c:strRef>
              <c:f>'11. Employment mfg subsectors'!$F$3</c:f>
              <c:strCache>
                <c:ptCount val="1"/>
                <c:pt idx="0">
                  <c:v>Q2 2017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'11.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'11. Employment mfg subsectors'!$F$4:$F$13</c:f>
              <c:numCache>
                <c:formatCode>_ * #,##0_ ;_ * \-#,##0_ ;_ * "-"??_ ;_ @_ </c:formatCode>
                <c:ptCount val="10"/>
                <c:pt idx="0">
                  <c:v>383.27699999999999</c:v>
                </c:pt>
                <c:pt idx="1">
                  <c:v>219.06299999999999</c:v>
                </c:pt>
                <c:pt idx="2">
                  <c:v>128.52099999999999</c:v>
                </c:pt>
                <c:pt idx="3">
                  <c:v>94.022999999999996</c:v>
                </c:pt>
                <c:pt idx="4">
                  <c:v>246.19</c:v>
                </c:pt>
                <c:pt idx="5">
                  <c:v>288.05900000000003</c:v>
                </c:pt>
                <c:pt idx="6">
                  <c:v>138.40899999999999</c:v>
                </c:pt>
                <c:pt idx="7">
                  <c:v>90.924000000000007</c:v>
                </c:pt>
                <c:pt idx="8">
                  <c:v>122.73699999999999</c:v>
                </c:pt>
                <c:pt idx="9">
                  <c:v>87.305999999999997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A19-46EE-B408-4D7B87429E90}"/>
            </c:ext>
          </c:extLst>
        </c:ser>
        <c:ser>
          <c:idx val="5"/>
          <c:order val="5"/>
          <c:tx>
            <c:strRef>
              <c:f>'11. Employment mfg subsectors'!$G$3</c:f>
              <c:strCache>
                <c:ptCount val="1"/>
                <c:pt idx="0">
                  <c:v>Q3 2017</c:v>
                </c:pt>
              </c:strCache>
            </c:strRef>
          </c:tx>
          <c:invertIfNegative val="0"/>
          <c:cat>
            <c:strRef>
              <c:f>'11.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'11. Employment mfg subsectors'!$G$4:$G$13</c:f>
              <c:numCache>
                <c:formatCode>_ * #,##0_ ;_ * \-#,##0_ ;_ * "-"??_ ;_ @_ </c:formatCode>
                <c:ptCount val="10"/>
                <c:pt idx="0">
                  <c:v>364.78</c:v>
                </c:pt>
                <c:pt idx="1">
                  <c:v>230.196</c:v>
                </c:pt>
                <c:pt idx="2">
                  <c:v>119.913</c:v>
                </c:pt>
                <c:pt idx="3">
                  <c:v>74.498999999999995</c:v>
                </c:pt>
                <c:pt idx="4">
                  <c:v>244.154</c:v>
                </c:pt>
                <c:pt idx="5">
                  <c:v>271.71600000000001</c:v>
                </c:pt>
                <c:pt idx="6">
                  <c:v>141.79599999999999</c:v>
                </c:pt>
                <c:pt idx="7">
                  <c:v>99.468999999999994</c:v>
                </c:pt>
                <c:pt idx="8">
                  <c:v>118.86</c:v>
                </c:pt>
                <c:pt idx="9">
                  <c:v>81.796999999999997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A19-46EE-B408-4D7B87429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9"/>
        <c:axId val="366642688"/>
        <c:axId val="366644224"/>
      </c:barChart>
      <c:catAx>
        <c:axId val="3666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366644224"/>
        <c:crosses val="autoZero"/>
        <c:auto val="1"/>
        <c:lblAlgn val="ctr"/>
        <c:lblOffset val="100"/>
        <c:noMultiLvlLbl val="0"/>
      </c:catAx>
      <c:valAx>
        <c:axId val="36664422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thousands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66642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'12. Mining employment'!$A$4:$A$33</c:f>
              <c:numCache>
                <c:formatCode>General</c:formatCode>
                <c:ptCount val="30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'12. Mining employment'!$B$4:$B$33</c:f>
              <c:numCache>
                <c:formatCode>_ * #,##0_ ;_ * \-#,##0_ ;_ * "-"??_ ;_ @_ </c:formatCode>
                <c:ptCount val="30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467000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AE-43BB-86E2-68014EDC0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366756224"/>
        <c:axId val="366757760"/>
      </c:barChart>
      <c:catAx>
        <c:axId val="3667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66757760"/>
        <c:crosses val="autoZero"/>
        <c:auto val="1"/>
        <c:lblAlgn val="ctr"/>
        <c:lblOffset val="100"/>
        <c:noMultiLvlLbl val="0"/>
      </c:catAx>
      <c:valAx>
        <c:axId val="36675776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6675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Billions of constant rand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BOT'!$L$3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BOT'!$H$4:$I$34</c:f>
              <c:multiLvlStrCache>
                <c:ptCount val="3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'13. Exports, imports, BOT'!$L$4:$L$34</c:f>
              <c:numCache>
                <c:formatCode>_ * #,##0_ ;_ * \-#,##0_ ;_ * "-"??_ ;_ @_ </c:formatCode>
                <c:ptCount val="31"/>
                <c:pt idx="0">
                  <c:v>-12.581705999041674</c:v>
                </c:pt>
                <c:pt idx="1">
                  <c:v>-10.25212349311812</c:v>
                </c:pt>
                <c:pt idx="2">
                  <c:v>1.4197247645951165</c:v>
                </c:pt>
                <c:pt idx="3">
                  <c:v>22.576688982653536</c:v>
                </c:pt>
                <c:pt idx="4">
                  <c:v>-6.1714585219399396</c:v>
                </c:pt>
                <c:pt idx="5">
                  <c:v>1.9608708390022684</c:v>
                </c:pt>
                <c:pt idx="6">
                  <c:v>-7.1037773112996661</c:v>
                </c:pt>
                <c:pt idx="7">
                  <c:v>-17.654098102383045</c:v>
                </c:pt>
                <c:pt idx="8">
                  <c:v>-35.761028969117092</c:v>
                </c:pt>
                <c:pt idx="9">
                  <c:v>-32.609950814053121</c:v>
                </c:pt>
                <c:pt idx="10">
                  <c:v>-43.049612144373668</c:v>
                </c:pt>
                <c:pt idx="11">
                  <c:v>-41.894257286012476</c:v>
                </c:pt>
                <c:pt idx="12">
                  <c:v>-54.279670694615675</c:v>
                </c:pt>
                <c:pt idx="13">
                  <c:v>-44.218064705882341</c:v>
                </c:pt>
                <c:pt idx="14">
                  <c:v>-55.022772872553048</c:v>
                </c:pt>
                <c:pt idx="15">
                  <c:v>-10.499057052297928</c:v>
                </c:pt>
                <c:pt idx="16">
                  <c:v>-33.928100815217419</c:v>
                </c:pt>
                <c:pt idx="17">
                  <c:v>-23.974217237442929</c:v>
                </c:pt>
                <c:pt idx="18">
                  <c:v>-40.570734184823436</c:v>
                </c:pt>
                <c:pt idx="19">
                  <c:v>-23.535231521739092</c:v>
                </c:pt>
                <c:pt idx="20">
                  <c:v>-38.096608494783993</c:v>
                </c:pt>
                <c:pt idx="21">
                  <c:v>10.147578404952583</c:v>
                </c:pt>
                <c:pt idx="22">
                  <c:v>-13.530551778656161</c:v>
                </c:pt>
                <c:pt idx="23">
                  <c:v>-14.089795207439181</c:v>
                </c:pt>
                <c:pt idx="24">
                  <c:v>-17.701421538461545</c:v>
                </c:pt>
                <c:pt idx="25">
                  <c:v>32.640695692307702</c:v>
                </c:pt>
                <c:pt idx="26">
                  <c:v>3.5756285038837063</c:v>
                </c:pt>
                <c:pt idx="27">
                  <c:v>6.6849977249916606</c:v>
                </c:pt>
                <c:pt idx="28">
                  <c:v>5.1031866666667725</c:v>
                </c:pt>
                <c:pt idx="29">
                  <c:v>16.226272077922033</c:v>
                </c:pt>
                <c:pt idx="30">
                  <c:v>27.884200000000021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C-4075-AA71-6A4D2DE8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436217728"/>
        <c:axId val="436236288"/>
      </c:barChart>
      <c:lineChart>
        <c:grouping val="standard"/>
        <c:varyColors val="0"/>
        <c:ser>
          <c:idx val="0"/>
          <c:order val="0"/>
          <c:tx>
            <c:strRef>
              <c:f>'13. Exports, imports, BOT'!$J$3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BOT'!$H$4:$I$34</c:f>
              <c:multiLvlStrCache>
                <c:ptCount val="3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'13. Exports, imports, BOT'!$J$4:$J$34</c:f>
              <c:numCache>
                <c:formatCode>_ * #,##0_ ;_ * \-#,##0_ ;_ * "-"??_ ;_ @_ </c:formatCode>
                <c:ptCount val="31"/>
                <c:pt idx="0">
                  <c:v>191.09670126976525</c:v>
                </c:pt>
                <c:pt idx="1">
                  <c:v>200.46150227337449</c:v>
                </c:pt>
                <c:pt idx="2">
                  <c:v>230.37875800376651</c:v>
                </c:pt>
                <c:pt idx="3">
                  <c:v>238.45340276605717</c:v>
                </c:pt>
                <c:pt idx="4">
                  <c:v>225.35476586605083</c:v>
                </c:pt>
                <c:pt idx="5">
                  <c:v>237.17389986394556</c:v>
                </c:pt>
                <c:pt idx="6">
                  <c:v>256.76361808843234</c:v>
                </c:pt>
                <c:pt idx="7">
                  <c:v>263.78211359223297</c:v>
                </c:pt>
                <c:pt idx="8">
                  <c:v>231.57315128316662</c:v>
                </c:pt>
                <c:pt idx="9">
                  <c:v>234.84192669237362</c:v>
                </c:pt>
                <c:pt idx="10">
                  <c:v>239.31469154989384</c:v>
                </c:pt>
                <c:pt idx="11">
                  <c:v>241.84691306889357</c:v>
                </c:pt>
                <c:pt idx="12">
                  <c:v>228.21002659268396</c:v>
                </c:pt>
                <c:pt idx="13">
                  <c:v>252.54177764705884</c:v>
                </c:pt>
                <c:pt idx="14">
                  <c:v>276.61999089093081</c:v>
                </c:pt>
                <c:pt idx="15">
                  <c:v>302.85206236133126</c:v>
                </c:pt>
                <c:pt idx="16">
                  <c:v>289.14756211180122</c:v>
                </c:pt>
                <c:pt idx="17">
                  <c:v>277.78721940639275</c:v>
                </c:pt>
                <c:pt idx="18">
                  <c:v>285.18539973703986</c:v>
                </c:pt>
                <c:pt idx="19">
                  <c:v>302.64659239130435</c:v>
                </c:pt>
                <c:pt idx="20">
                  <c:v>271.11734150521607</c:v>
                </c:pt>
                <c:pt idx="21">
                  <c:v>298.0623601238164</c:v>
                </c:pt>
                <c:pt idx="22">
                  <c:v>304.15766557671577</c:v>
                </c:pt>
                <c:pt idx="23">
                  <c:v>297.57914273962808</c:v>
                </c:pt>
                <c:pt idx="24">
                  <c:v>279.92054503496502</c:v>
                </c:pt>
                <c:pt idx="25">
                  <c:v>319.94518485470093</c:v>
                </c:pt>
                <c:pt idx="26">
                  <c:v>298.53961952043227</c:v>
                </c:pt>
                <c:pt idx="27">
                  <c:v>291.10365229173641</c:v>
                </c:pt>
                <c:pt idx="28">
                  <c:v>273.83908761904769</c:v>
                </c:pt>
                <c:pt idx="29">
                  <c:v>291.30520714285711</c:v>
                </c:pt>
                <c:pt idx="30">
                  <c:v>307.14940000000001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EAC-4075-AA71-6A4D2DE83924}"/>
            </c:ext>
          </c:extLst>
        </c:ser>
        <c:ser>
          <c:idx val="1"/>
          <c:order val="1"/>
          <c:tx>
            <c:strRef>
              <c:f>'13. Exports, imports, BOT'!$K$3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'13. Exports, imports, BOT'!$H$4:$I$34</c:f>
              <c:multiLvlStrCache>
                <c:ptCount val="3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'13. Exports, imports, BOT'!$K$4:$K$34</c:f>
              <c:numCache>
                <c:formatCode>_ * #,##0_ ;_ * \-#,##0_ ;_ * "-"??_ ;_ @_ </c:formatCode>
                <c:ptCount val="31"/>
                <c:pt idx="0">
                  <c:v>203.67840726880692</c:v>
                </c:pt>
                <c:pt idx="1">
                  <c:v>210.71362576649261</c:v>
                </c:pt>
                <c:pt idx="2">
                  <c:v>228.95903323917139</c:v>
                </c:pt>
                <c:pt idx="3">
                  <c:v>215.87671378340363</c:v>
                </c:pt>
                <c:pt idx="4">
                  <c:v>231.52622438799077</c:v>
                </c:pt>
                <c:pt idx="5">
                  <c:v>235.2130290249433</c:v>
                </c:pt>
                <c:pt idx="6">
                  <c:v>263.867395399732</c:v>
                </c:pt>
                <c:pt idx="7">
                  <c:v>281.43621169461602</c:v>
                </c:pt>
                <c:pt idx="8">
                  <c:v>267.33418025228372</c:v>
                </c:pt>
                <c:pt idx="9">
                  <c:v>267.45187750642674</c:v>
                </c:pt>
                <c:pt idx="10">
                  <c:v>282.36430369426751</c:v>
                </c:pt>
                <c:pt idx="11">
                  <c:v>283.74117035490605</c:v>
                </c:pt>
                <c:pt idx="12">
                  <c:v>282.48969728729963</c:v>
                </c:pt>
                <c:pt idx="13">
                  <c:v>296.75984235294118</c:v>
                </c:pt>
                <c:pt idx="14">
                  <c:v>331.64276376348386</c:v>
                </c:pt>
                <c:pt idx="15">
                  <c:v>313.35111941362919</c:v>
                </c:pt>
                <c:pt idx="16">
                  <c:v>323.07566292701864</c:v>
                </c:pt>
                <c:pt idx="17">
                  <c:v>301.76143664383568</c:v>
                </c:pt>
                <c:pt idx="18">
                  <c:v>325.7561339218633</c:v>
                </c:pt>
                <c:pt idx="19">
                  <c:v>326.18182391304344</c:v>
                </c:pt>
                <c:pt idx="20">
                  <c:v>309.21395000000007</c:v>
                </c:pt>
                <c:pt idx="21">
                  <c:v>287.91478171886382</c:v>
                </c:pt>
                <c:pt idx="22">
                  <c:v>317.68821735537193</c:v>
                </c:pt>
                <c:pt idx="23">
                  <c:v>311.66893794706726</c:v>
                </c:pt>
                <c:pt idx="24">
                  <c:v>297.62196657342656</c:v>
                </c:pt>
                <c:pt idx="25">
                  <c:v>287.30448916239322</c:v>
                </c:pt>
                <c:pt idx="26">
                  <c:v>294.96399101654856</c:v>
                </c:pt>
                <c:pt idx="27">
                  <c:v>284.41865456674475</c:v>
                </c:pt>
                <c:pt idx="28">
                  <c:v>268.73590095238092</c:v>
                </c:pt>
                <c:pt idx="29">
                  <c:v>275.07893506493508</c:v>
                </c:pt>
                <c:pt idx="30">
                  <c:v>279.26519999999999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EAC-4075-AA71-6A4D2DE8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217728"/>
        <c:axId val="436236288"/>
      </c:lineChart>
      <c:catAx>
        <c:axId val="4362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436236288"/>
        <c:crosses val="autoZero"/>
        <c:auto val="1"/>
        <c:lblAlgn val="ctr"/>
        <c:lblOffset val="100"/>
        <c:noMultiLvlLbl val="0"/>
      </c:catAx>
      <c:valAx>
        <c:axId val="436236288"/>
        <c:scaling>
          <c:orientation val="minMax"/>
          <c:max val="35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(2016)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36217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Billions of U.S. dollars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BOT'!$R$3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BOT'!$N$4:$O$34</c:f>
              <c:multiLvlStrCache>
                <c:ptCount val="3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'13. Exports, imports, BOT'!$R$4:$R$34</c:f>
              <c:numCache>
                <c:formatCode>_ * #,##0.0_ ;_ * \-#,##0.0_ ;_ * "-"??_ ;_ @_ </c:formatCode>
                <c:ptCount val="31"/>
                <c:pt idx="0">
                  <c:v>-1.1150315177953338</c:v>
                </c:pt>
                <c:pt idx="1">
                  <c:v>0.43916712461727059</c:v>
                </c:pt>
                <c:pt idx="2">
                  <c:v>0.13502943840464354</c:v>
                </c:pt>
                <c:pt idx="3">
                  <c:v>2.253250802150724</c:v>
                </c:pt>
                <c:pt idx="4">
                  <c:v>-0.62194737686679602</c:v>
                </c:pt>
                <c:pt idx="5">
                  <c:v>0.2039647445146322</c:v>
                </c:pt>
                <c:pt idx="6">
                  <c:v>-0.76960393584672104</c:v>
                </c:pt>
                <c:pt idx="7">
                  <c:v>-1.6125214920987396</c:v>
                </c:pt>
                <c:pt idx="8">
                  <c:v>-3.3880568091038654</c:v>
                </c:pt>
                <c:pt idx="9">
                  <c:v>-3.0386080210036894</c:v>
                </c:pt>
                <c:pt idx="10">
                  <c:v>-3.9503583983284862</c:v>
                </c:pt>
                <c:pt idx="11">
                  <c:v>-3.7251754150455412</c:v>
                </c:pt>
                <c:pt idx="12">
                  <c:v>-4.7921566373090556</c:v>
                </c:pt>
                <c:pt idx="13">
                  <c:v>-3.7446039175635661</c:v>
                </c:pt>
                <c:pt idx="14">
                  <c:v>-4.4368685422223635</c:v>
                </c:pt>
                <c:pt idx="15">
                  <c:v>-0.87442014523144707</c:v>
                </c:pt>
                <c:pt idx="16">
                  <c:v>-2.6039960538848419</c:v>
                </c:pt>
                <c:pt idx="17">
                  <c:v>-1.9347391955819653</c:v>
                </c:pt>
                <c:pt idx="18">
                  <c:v>-3.2560629313260776</c:v>
                </c:pt>
                <c:pt idx="19">
                  <c:v>-1.8479276808986391</c:v>
                </c:pt>
                <c:pt idx="20">
                  <c:v>-2.8484341416879069</c:v>
                </c:pt>
                <c:pt idx="21">
                  <c:v>0.73832211401287751</c:v>
                </c:pt>
                <c:pt idx="22">
                  <c:v>-0.93934998685320537</c:v>
                </c:pt>
                <c:pt idx="23">
                  <c:v>-1.0059049802619171</c:v>
                </c:pt>
                <c:pt idx="24">
                  <c:v>-0.98745860240230243</c:v>
                </c:pt>
                <c:pt idx="25">
                  <c:v>2.0191363986083708</c:v>
                </c:pt>
                <c:pt idx="26">
                  <c:v>0.21977487264984319</c:v>
                </c:pt>
                <c:pt idx="27">
                  <c:v>0.46826328280874208</c:v>
                </c:pt>
                <c:pt idx="28">
                  <c:v>0.41976672744611321</c:v>
                </c:pt>
                <c:pt idx="29">
                  <c:v>1.211938969103894</c:v>
                </c:pt>
                <c:pt idx="30">
                  <c:v>2.1191810177181054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2D-4D8A-9863-B48BA910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36038656"/>
        <c:axId val="436253824"/>
      </c:barChart>
      <c:lineChart>
        <c:grouping val="standard"/>
        <c:varyColors val="0"/>
        <c:ser>
          <c:idx val="0"/>
          <c:order val="0"/>
          <c:tx>
            <c:strRef>
              <c:f>'13. Exports, imports, BOT'!$P$3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BOT'!$N$4:$O$34</c:f>
              <c:multiLvlStrCache>
                <c:ptCount val="3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'13. Exports, imports, BOT'!$P$4:$P$34</c:f>
              <c:numCache>
                <c:formatCode>_ * #,##0_ ;_ * \-#,##0_ ;_ * "-"??_ ;_ @_ </c:formatCode>
                <c:ptCount val="31"/>
                <c:pt idx="0">
                  <c:v>17.123130527671961</c:v>
                </c:pt>
                <c:pt idx="1">
                  <c:v>19.460508647202538</c:v>
                </c:pt>
                <c:pt idx="2">
                  <c:v>21.517797827438038</c:v>
                </c:pt>
                <c:pt idx="3">
                  <c:v>23.727671089545925</c:v>
                </c:pt>
                <c:pt idx="4">
                  <c:v>22.468059638751313</c:v>
                </c:pt>
                <c:pt idx="5">
                  <c:v>24.803823486035508</c:v>
                </c:pt>
                <c:pt idx="6">
                  <c:v>25.968105773162684</c:v>
                </c:pt>
                <c:pt idx="7">
                  <c:v>23.795817686475573</c:v>
                </c:pt>
                <c:pt idx="8">
                  <c:v>22.157832141357606</c:v>
                </c:pt>
                <c:pt idx="9">
                  <c:v>21.713309329623552</c:v>
                </c:pt>
                <c:pt idx="10">
                  <c:v>21.972222267630681</c:v>
                </c:pt>
                <c:pt idx="11">
                  <c:v>21.467777458401567</c:v>
                </c:pt>
                <c:pt idx="12">
                  <c:v>19.982912849504917</c:v>
                </c:pt>
                <c:pt idx="13">
                  <c:v>21.141699187088715</c:v>
                </c:pt>
                <c:pt idx="14">
                  <c:v>22.337596299683806</c:v>
                </c:pt>
                <c:pt idx="15">
                  <c:v>24.258294537209586</c:v>
                </c:pt>
                <c:pt idx="16">
                  <c:v>22.085580538481111</c:v>
                </c:pt>
                <c:pt idx="17">
                  <c:v>22.320208675941362</c:v>
                </c:pt>
                <c:pt idx="18">
                  <c:v>22.717203428368791</c:v>
                </c:pt>
                <c:pt idx="19">
                  <c:v>23.220429236968702</c:v>
                </c:pt>
                <c:pt idx="20">
                  <c:v>19.945576235807959</c:v>
                </c:pt>
                <c:pt idx="21">
                  <c:v>21.809650108210711</c:v>
                </c:pt>
                <c:pt idx="22">
                  <c:v>21.025230434756555</c:v>
                </c:pt>
                <c:pt idx="23">
                  <c:v>18.853180173297766</c:v>
                </c:pt>
                <c:pt idx="24">
                  <c:v>16.346331222521155</c:v>
                </c:pt>
                <c:pt idx="25">
                  <c:v>20.069345449650712</c:v>
                </c:pt>
                <c:pt idx="26">
                  <c:v>20.253567086300936</c:v>
                </c:pt>
                <c:pt idx="27">
                  <c:v>20.177369998027853</c:v>
                </c:pt>
                <c:pt idx="28">
                  <c:v>20.352458234258364</c:v>
                </c:pt>
                <c:pt idx="29">
                  <c:v>21.893816712908738</c:v>
                </c:pt>
                <c:pt idx="30">
                  <c:v>23.32239557665299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A2D-4D8A-9863-B48BA910119A}"/>
            </c:ext>
          </c:extLst>
        </c:ser>
        <c:ser>
          <c:idx val="1"/>
          <c:order val="1"/>
          <c:tx>
            <c:strRef>
              <c:f>'13. Exports, imports, BOT'!$Q$3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'13. Exports, imports, BOT'!$N$4:$O$34</c:f>
              <c:multiLvlStrCache>
                <c:ptCount val="3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'13. Exports, imports, BOT'!$Q$4:$Q$34</c:f>
              <c:numCache>
                <c:formatCode>_ * #,##0_ ;_ * \-#,##0_ ;_ * "-"??_ ;_ @_ </c:formatCode>
                <c:ptCount val="31"/>
                <c:pt idx="0">
                  <c:v>18.238162045467295</c:v>
                </c:pt>
                <c:pt idx="1">
                  <c:v>19.021341522585267</c:v>
                </c:pt>
                <c:pt idx="2">
                  <c:v>21.382768389033394</c:v>
                </c:pt>
                <c:pt idx="3">
                  <c:v>21.474420287395201</c:v>
                </c:pt>
                <c:pt idx="4">
                  <c:v>23.090007015618109</c:v>
                </c:pt>
                <c:pt idx="5">
                  <c:v>24.599858741520876</c:v>
                </c:pt>
                <c:pt idx="6">
                  <c:v>26.737709709009405</c:v>
                </c:pt>
                <c:pt idx="7">
                  <c:v>25.408339178574312</c:v>
                </c:pt>
                <c:pt idx="8">
                  <c:v>25.545888950461471</c:v>
                </c:pt>
                <c:pt idx="9">
                  <c:v>24.751917350627242</c:v>
                </c:pt>
                <c:pt idx="10">
                  <c:v>25.922580665959167</c:v>
                </c:pt>
                <c:pt idx="11">
                  <c:v>25.192952873447108</c:v>
                </c:pt>
                <c:pt idx="12">
                  <c:v>24.775069486813972</c:v>
                </c:pt>
                <c:pt idx="13">
                  <c:v>24.886303104652281</c:v>
                </c:pt>
                <c:pt idx="14">
                  <c:v>26.77446484190617</c:v>
                </c:pt>
                <c:pt idx="15">
                  <c:v>25.132714682441033</c:v>
                </c:pt>
                <c:pt idx="16">
                  <c:v>24.689576592365952</c:v>
                </c:pt>
                <c:pt idx="17">
                  <c:v>24.254947871523328</c:v>
                </c:pt>
                <c:pt idx="18">
                  <c:v>25.973266359694868</c:v>
                </c:pt>
                <c:pt idx="19">
                  <c:v>25.068356917867341</c:v>
                </c:pt>
                <c:pt idx="20">
                  <c:v>22.794010377495866</c:v>
                </c:pt>
                <c:pt idx="21">
                  <c:v>21.071327994197834</c:v>
                </c:pt>
                <c:pt idx="22">
                  <c:v>21.96458042160976</c:v>
                </c:pt>
                <c:pt idx="23">
                  <c:v>19.859085153559683</c:v>
                </c:pt>
                <c:pt idx="24">
                  <c:v>17.333789824923457</c:v>
                </c:pt>
                <c:pt idx="25">
                  <c:v>18.050209051042341</c:v>
                </c:pt>
                <c:pt idx="26">
                  <c:v>20.033792213651093</c:v>
                </c:pt>
                <c:pt idx="27">
                  <c:v>19.709106715219111</c:v>
                </c:pt>
                <c:pt idx="28">
                  <c:v>19.932691506812251</c:v>
                </c:pt>
                <c:pt idx="29">
                  <c:v>20.681877743804844</c:v>
                </c:pt>
                <c:pt idx="30">
                  <c:v>21.203214558934885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A2D-4D8A-9863-B48BA910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38656"/>
        <c:axId val="436253824"/>
      </c:lineChart>
      <c:catAx>
        <c:axId val="4360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436253824"/>
        <c:crosses val="autoZero"/>
        <c:auto val="1"/>
        <c:lblAlgn val="ctr"/>
        <c:lblOffset val="100"/>
        <c:noMultiLvlLbl val="0"/>
      </c:catAx>
      <c:valAx>
        <c:axId val="43625382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/>
          <c:overlay val="0"/>
        </c:title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36038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ZA"/>
              <a:t>Exports</a:t>
            </a:r>
            <a:r>
              <a:rPr lang="en-ZA" baseline="0"/>
              <a:t> in billions of constant rand</a:t>
            </a:r>
            <a:endParaRPr lang="en-ZA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'14&amp;15. Sectoral trade'!$C$2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trade'!$C$3:$C$5</c:f>
              <c:numCache>
                <c:formatCode>_ * #,##0_ ;_ * \-#,##0_ ;_ * "-"??_ ;_ @_ </c:formatCode>
                <c:ptCount val="3"/>
                <c:pt idx="0">
                  <c:v>108.96584792843693</c:v>
                </c:pt>
                <c:pt idx="1">
                  <c:v>12.63537509416196</c:v>
                </c:pt>
                <c:pt idx="2">
                  <c:v>108.77753498116763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F8A-AF2C-3AA59D3454EB}"/>
            </c:ext>
          </c:extLst>
        </c:ser>
        <c:ser>
          <c:idx val="1"/>
          <c:order val="1"/>
          <c:tx>
            <c:strRef>
              <c:f>'14&amp;15. Sectoral trade'!$D$2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trade'!$D$3:$D$5</c:f>
              <c:numCache>
                <c:formatCode>_ * #,##0_ ;_ * \-#,##0_ ;_ * "-"??_ ;_ @_ </c:formatCode>
                <c:ptCount val="3"/>
                <c:pt idx="0">
                  <c:v>113.84004787851718</c:v>
                </c:pt>
                <c:pt idx="1">
                  <c:v>13.223020812862886</c:v>
                </c:pt>
                <c:pt idx="2">
                  <c:v>129.70054939705224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F8A-AF2C-3AA59D3454EB}"/>
            </c:ext>
          </c:extLst>
        </c:ser>
        <c:ser>
          <c:idx val="2"/>
          <c:order val="2"/>
          <c:tx>
            <c:strRef>
              <c:f>'14&amp;15. Sectoral trade'!$E$2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trade'!$E$3:$E$5</c:f>
              <c:numCache>
                <c:formatCode>_ * #,##0_ ;_ * \-#,##0_ ;_ * "-"??_ ;_ @_ </c:formatCode>
                <c:ptCount val="3"/>
                <c:pt idx="0">
                  <c:v>112.79516997876858</c:v>
                </c:pt>
                <c:pt idx="1">
                  <c:v>13.119431295116774</c:v>
                </c:pt>
                <c:pt idx="2">
                  <c:v>113.4000902760085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75-4F8A-AF2C-3AA59D3454EB}"/>
            </c:ext>
          </c:extLst>
        </c:ser>
        <c:ser>
          <c:idx val="3"/>
          <c:order val="3"/>
          <c:tx>
            <c:strRef>
              <c:f>'14&amp;15. Sectoral trade'!$F$2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trade'!$F$3:$F$5</c:f>
              <c:numCache>
                <c:formatCode>_ * #,##0_ ;_ * \-#,##0_ ;_ * "-"??_ ;_ @_ </c:formatCode>
                <c:ptCount val="3"/>
                <c:pt idx="0">
                  <c:v>131.48984194966042</c:v>
                </c:pt>
                <c:pt idx="1">
                  <c:v>17.961820255693169</c:v>
                </c:pt>
                <c:pt idx="2">
                  <c:v>127.16832868557729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75-4F8A-AF2C-3AA59D3454EB}"/>
            </c:ext>
          </c:extLst>
        </c:ser>
        <c:ser>
          <c:idx val="4"/>
          <c:order val="4"/>
          <c:tx>
            <c:strRef>
              <c:f>'14&amp;15. Sectoral trade'!$G$2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trade'!$G$3:$G$5</c:f>
              <c:numCache>
                <c:formatCode>_ * #,##0_ ;_ * \-#,##0_ ;_ * "-"??_ ;_ @_ </c:formatCode>
                <c:ptCount val="3"/>
                <c:pt idx="0">
                  <c:v>160.78808805409469</c:v>
                </c:pt>
                <c:pt idx="1">
                  <c:v>20.766203869271227</c:v>
                </c:pt>
                <c:pt idx="2">
                  <c:v>103.63110781367394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75-4F8A-AF2C-3AA59D3454EB}"/>
            </c:ext>
          </c:extLst>
        </c:ser>
        <c:ser>
          <c:idx val="5"/>
          <c:order val="5"/>
          <c:tx>
            <c:strRef>
              <c:f>'14&amp;15. Sectoral trade'!$H$2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trade'!$H$3:$H$5</c:f>
              <c:numCache>
                <c:formatCode>_ * #,##0_ ;_ * \-#,##0_ ;_ * "-"??_ ;_ @_ </c:formatCode>
                <c:ptCount val="3"/>
                <c:pt idx="0">
                  <c:v>165.45813701042039</c:v>
                </c:pt>
                <c:pt idx="1">
                  <c:v>22.295439669421487</c:v>
                </c:pt>
                <c:pt idx="2">
                  <c:v>116.40408889687387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C75-4F8A-AF2C-3AA59D3454EB}"/>
            </c:ext>
          </c:extLst>
        </c:ser>
        <c:ser>
          <c:idx val="6"/>
          <c:order val="6"/>
          <c:tx>
            <c:strRef>
              <c:f>'14&amp;15. Sectoral trade'!$I$2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trade'!$I$3:$I$5</c:f>
              <c:numCache>
                <c:formatCode>_ * #,##0_ ;_ * \-#,##0_ ;_ * "-"??_ ;_ @_ </c:formatCode>
                <c:ptCount val="3"/>
                <c:pt idx="0">
                  <c:v>165.86095656872678</c:v>
                </c:pt>
                <c:pt idx="1">
                  <c:v>23.610466058763933</c:v>
                </c:pt>
                <c:pt idx="2">
                  <c:v>109.06819689294157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C75-4F8A-AF2C-3AA59D3454EB}"/>
            </c:ext>
          </c:extLst>
        </c:ser>
        <c:ser>
          <c:idx val="7"/>
          <c:order val="7"/>
          <c:tx>
            <c:strRef>
              <c:f>'14&amp;15. Sectoral trade'!$J$2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trade'!$J$3:$J$5</c:f>
              <c:numCache>
                <c:formatCode>_ * #,##0_ ;_ * \-#,##0_ ;_ * "-"??_ ;_ @_ </c:formatCode>
                <c:ptCount val="3"/>
                <c:pt idx="0">
                  <c:v>158.32979999999998</c:v>
                </c:pt>
                <c:pt idx="1">
                  <c:v>25.290599999999998</c:v>
                </c:pt>
                <c:pt idx="2">
                  <c:v>123.529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C75-4F8A-AF2C-3AA59D3454EB}"/>
            </c:ext>
          </c:extLst>
        </c:ser>
        <c:ser>
          <c:idx val="8"/>
          <c:order val="8"/>
          <c:tx>
            <c:strRef>
              <c:f>'14&amp;15. Sectoral trade'!$K$2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'14&amp;15. Sectoral trade'!$B$3:$B$5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trade'!$K$3:$K$5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C75-4F8A-AF2C-3AA59D345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436935680"/>
        <c:axId val="436962048"/>
      </c:barChart>
      <c:catAx>
        <c:axId val="4369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436962048"/>
        <c:crosses val="autoZero"/>
        <c:auto val="1"/>
        <c:lblAlgn val="ctr"/>
        <c:lblOffset val="100"/>
        <c:noMultiLvlLbl val="0"/>
      </c:catAx>
      <c:valAx>
        <c:axId val="4369620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</a:t>
                </a:r>
                <a:r>
                  <a:rPr lang="en-ZA" baseline="0"/>
                  <a:t> of constant rand</a:t>
                </a:r>
                <a:endParaRPr lang="en-ZA"/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36935680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Exports in billions of U.S. dollars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'14&amp;15. Sectoral trade'!$C$7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trade'!$C$8:$C$10</c:f>
              <c:numCache>
                <c:formatCode>_ * #,##0_ ;_ * \-#,##0_ ;_ * "-"??_ ;_ @_ </c:formatCode>
                <c:ptCount val="3"/>
                <c:pt idx="0">
                  <c:v>10.175122511535699</c:v>
                </c:pt>
                <c:pt idx="1">
                  <c:v>1.1785910253384273</c:v>
                </c:pt>
                <c:pt idx="2">
                  <c:v>10.164084290563908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92-4571-A89A-DBB92C4675D1}"/>
            </c:ext>
          </c:extLst>
        </c:ser>
        <c:ser>
          <c:idx val="1"/>
          <c:order val="1"/>
          <c:tx>
            <c:strRef>
              <c:f>'14&amp;15. Sectoral trade'!$D$7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trade'!$D$8:$D$10</c:f>
              <c:numCache>
                <c:formatCode>_ * #,##0_ ;_ * \-#,##0_ ;_ * "-"??_ ;_ @_ </c:formatCode>
                <c:ptCount val="3"/>
                <c:pt idx="0">
                  <c:v>11.517577591390923</c:v>
                </c:pt>
                <c:pt idx="1">
                  <c:v>1.3474423691181578</c:v>
                </c:pt>
                <c:pt idx="2">
                  <c:v>13.103085812653596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92-4571-A89A-DBB92C4675D1}"/>
            </c:ext>
          </c:extLst>
        </c:ser>
        <c:ser>
          <c:idx val="2"/>
          <c:order val="2"/>
          <c:tx>
            <c:strRef>
              <c:f>'14&amp;15. Sectoral trade'!$E$7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trade'!$E$8:$E$10</c:f>
              <c:numCache>
                <c:formatCode>_ * #,##0_ ;_ * \-#,##0_ ;_ * "-"??_ ;_ @_ </c:formatCode>
                <c:ptCount val="3"/>
                <c:pt idx="0">
                  <c:v>10.355584858237874</c:v>
                </c:pt>
                <c:pt idx="1">
                  <c:v>1.2046315656327795</c:v>
                </c:pt>
                <c:pt idx="2">
                  <c:v>10.412005843760028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92-4571-A89A-DBB92C4675D1}"/>
            </c:ext>
          </c:extLst>
        </c:ser>
        <c:ser>
          <c:idx val="3"/>
          <c:order val="3"/>
          <c:tx>
            <c:strRef>
              <c:f>'14&amp;15. Sectoral trade'!$F$7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trade'!$F$8:$F$10</c:f>
              <c:numCache>
                <c:formatCode>_ * #,##0_ ;_ * \-#,##0_ ;_ * "-"??_ ;_ @_ </c:formatCode>
                <c:ptCount val="3"/>
                <c:pt idx="0">
                  <c:v>10.615587232238518</c:v>
                </c:pt>
                <c:pt idx="1">
                  <c:v>1.4506134479290558</c:v>
                </c:pt>
                <c:pt idx="2">
                  <c:v>10.271395619516236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92-4571-A89A-DBB92C4675D1}"/>
            </c:ext>
          </c:extLst>
        </c:ser>
        <c:ser>
          <c:idx val="4"/>
          <c:order val="4"/>
          <c:tx>
            <c:strRef>
              <c:f>'14&amp;15. Sectoral trade'!$G$7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trade'!$G$8:$G$10</c:f>
              <c:numCache>
                <c:formatCode>_ * #,##0_ ;_ * \-#,##0_ ;_ * "-"??_ ;_ @_ </c:formatCode>
                <c:ptCount val="3"/>
                <c:pt idx="0">
                  <c:v>12.811326278394732</c:v>
                </c:pt>
                <c:pt idx="1">
                  <c:v>1.6568763907973858</c:v>
                </c:pt>
                <c:pt idx="2">
                  <c:v>8.2490007591766705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92-4571-A89A-DBB92C4675D1}"/>
            </c:ext>
          </c:extLst>
        </c:ser>
        <c:ser>
          <c:idx val="5"/>
          <c:order val="5"/>
          <c:tx>
            <c:strRef>
              <c:f>'14&amp;15. Sectoral trade'!$H$7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trade'!$H$8:$H$10</c:f>
              <c:numCache>
                <c:formatCode>_ * #,##0_ ;_ * \-#,##0_ ;_ * "-"??_ ;_ @_ </c:formatCode>
                <c:ptCount val="3"/>
                <c:pt idx="0">
                  <c:v>11.432920590307944</c:v>
                </c:pt>
                <c:pt idx="1">
                  <c:v>1.5439120217696276</c:v>
                </c:pt>
                <c:pt idx="2">
                  <c:v>8.0483978226789858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92-4571-A89A-DBB92C4675D1}"/>
            </c:ext>
          </c:extLst>
        </c:ser>
        <c:ser>
          <c:idx val="6"/>
          <c:order val="6"/>
          <c:tx>
            <c:strRef>
              <c:f>'14&amp;15. Sectoral trade'!$I$7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trade'!$I$8:$I$10</c:f>
              <c:numCache>
                <c:formatCode>_ * #,##0_ ;_ * \-#,##0_ ;_ * "-"??_ ;_ @_ </c:formatCode>
                <c:ptCount val="3"/>
                <c:pt idx="0">
                  <c:v>11.256274879818337</c:v>
                </c:pt>
                <c:pt idx="1">
                  <c:v>1.6028562585083446</c:v>
                </c:pt>
                <c:pt idx="2">
                  <c:v>7.3944359479742561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92-4571-A89A-DBB92C4675D1}"/>
            </c:ext>
          </c:extLst>
        </c:ser>
        <c:ser>
          <c:idx val="7"/>
          <c:order val="7"/>
          <c:tx>
            <c:strRef>
              <c:f>'14&amp;15. Sectoral trade'!$J$7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trade'!$J$8:$J$10</c:f>
              <c:numCache>
                <c:formatCode>_ * #,##0_ ;_ * \-#,##0_ ;_ * "-"??_ ;_ @_ </c:formatCode>
                <c:ptCount val="3"/>
                <c:pt idx="0">
                  <c:v>12.022573798696129</c:v>
                </c:pt>
                <c:pt idx="1">
                  <c:v>1.9201432866171426</c:v>
                </c:pt>
                <c:pt idx="2">
                  <c:v>9.3796784913397211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92-4571-A89A-DBB92C4675D1}"/>
            </c:ext>
          </c:extLst>
        </c:ser>
        <c:ser>
          <c:idx val="8"/>
          <c:order val="8"/>
          <c:tx>
            <c:strRef>
              <c:f>'14&amp;15. Sectoral trade'!$K$7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'14&amp;15. Sectoral trade'!$B$8:$B$10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trade'!$K$8:$K$10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92-4571-A89A-DBB92C46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437287552"/>
        <c:axId val="437338496"/>
      </c:barChart>
      <c:catAx>
        <c:axId val="4372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437338496"/>
        <c:crosses val="autoZero"/>
        <c:auto val="1"/>
        <c:lblAlgn val="ctr"/>
        <c:lblOffset val="100"/>
        <c:noMultiLvlLbl val="0"/>
      </c:catAx>
      <c:valAx>
        <c:axId val="43733849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/>
                  <a:t>Billions of U.S. dollars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3728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Imports in billions of constant rand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'14&amp;15. Sectoral trade'!$C$13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trade'!$C$14:$C$16</c:f>
              <c:numCache>
                <c:formatCode>_ * #,##0_ ;_ * \-#,##0_ ;_ * "-"??_ ;_ @_ </c:formatCode>
                <c:ptCount val="3"/>
                <c:pt idx="0">
                  <c:v>176.00744854048966</c:v>
                </c:pt>
                <c:pt idx="1">
                  <c:v>5.3782411487758957</c:v>
                </c:pt>
                <c:pt idx="2">
                  <c:v>47.57334354990585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BE-4AF3-AAE5-9085B7BC111A}"/>
            </c:ext>
          </c:extLst>
        </c:ser>
        <c:ser>
          <c:idx val="1"/>
          <c:order val="1"/>
          <c:tx>
            <c:strRef>
              <c:f>'14&amp;15. Sectoral trade'!$D$13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trade'!$D$14:$D$16</c:f>
              <c:numCache>
                <c:formatCode>_ * #,##0_ ;_ * \-#,##0_ ;_ * "-"??_ ;_ @_ </c:formatCode>
                <c:ptCount val="3"/>
                <c:pt idx="0">
                  <c:v>198.86460388566326</c:v>
                </c:pt>
                <c:pt idx="1">
                  <c:v>7.0343443948191151</c:v>
                </c:pt>
                <c:pt idx="2">
                  <c:v>57.968447119249674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BE-4AF3-AAE5-9085B7BC111A}"/>
            </c:ext>
          </c:extLst>
        </c:ser>
        <c:ser>
          <c:idx val="2"/>
          <c:order val="2"/>
          <c:tx>
            <c:strRef>
              <c:f>'14&amp;15. Sectoral trade'!$E$13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trade'!$E$14:$E$16</c:f>
              <c:numCache>
                <c:formatCode>_ * #,##0_ ;_ * \-#,##0_ ;_ * "-"??_ ;_ @_ </c:formatCode>
                <c:ptCount val="3"/>
                <c:pt idx="0">
                  <c:v>209.99364738853501</c:v>
                </c:pt>
                <c:pt idx="1">
                  <c:v>8.5326570700636957</c:v>
                </c:pt>
                <c:pt idx="2">
                  <c:v>63.837999235668796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BE-4AF3-AAE5-9085B7BC111A}"/>
            </c:ext>
          </c:extLst>
        </c:ser>
        <c:ser>
          <c:idx val="3"/>
          <c:order val="3"/>
          <c:tx>
            <c:strRef>
              <c:f>'14&amp;15. Sectoral trade'!$F$13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trade'!$F$14:$F$16</c:f>
              <c:numCache>
                <c:formatCode>_ * #,##0_ ;_ * \-#,##0_ ;_ * "-"??_ ;_ @_ </c:formatCode>
                <c:ptCount val="3"/>
                <c:pt idx="0">
                  <c:v>249.10370759089096</c:v>
                </c:pt>
                <c:pt idx="1">
                  <c:v>9.7207084698361967</c:v>
                </c:pt>
                <c:pt idx="2">
                  <c:v>72.818347702756697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BE-4AF3-AAE5-9085B7BC111A}"/>
            </c:ext>
          </c:extLst>
        </c:ser>
        <c:ser>
          <c:idx val="4"/>
          <c:order val="4"/>
          <c:tx>
            <c:strRef>
              <c:f>'14&amp;15. Sectoral trade'!$G$13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trade'!$G$14:$G$16</c:f>
              <c:numCache>
                <c:formatCode>_ * #,##0_ ;_ * \-#,##0_ ;_ * "-"??_ ;_ @_ </c:formatCode>
                <c:ptCount val="3"/>
                <c:pt idx="0">
                  <c:v>239.58412205108942</c:v>
                </c:pt>
                <c:pt idx="1">
                  <c:v>11.122891172051089</c:v>
                </c:pt>
                <c:pt idx="2">
                  <c:v>75.04912069872276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BE-4AF3-AAE5-9085B7BC111A}"/>
            </c:ext>
          </c:extLst>
        </c:ser>
        <c:ser>
          <c:idx val="5"/>
          <c:order val="5"/>
          <c:tx>
            <c:strRef>
              <c:f>'14&amp;15. Sectoral trade'!$H$13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trade'!$H$14:$H$16</c:f>
              <c:numCache>
                <c:formatCode>_ * #,##0_ ;_ * \-#,##0_ ;_ * "-"??_ ;_ @_ </c:formatCode>
                <c:ptCount val="3"/>
                <c:pt idx="0">
                  <c:v>255.73993873517784</c:v>
                </c:pt>
                <c:pt idx="1">
                  <c:v>12.084529249011858</c:v>
                </c:pt>
                <c:pt idx="2">
                  <c:v>49.86374937118218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3BE-4AF3-AAE5-9085B7BC111A}"/>
            </c:ext>
          </c:extLst>
        </c:ser>
        <c:ser>
          <c:idx val="6"/>
          <c:order val="6"/>
          <c:tx>
            <c:strRef>
              <c:f>'14&amp;15. Sectoral trade'!$I$13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trade'!$I$14:$I$16</c:f>
              <c:numCache>
                <c:formatCode>_ * #,##0_ ;_ * \-#,##0_ ;_ * "-"??_ ;_ @_ </c:formatCode>
                <c:ptCount val="3"/>
                <c:pt idx="0">
                  <c:v>234.01671151637959</c:v>
                </c:pt>
                <c:pt idx="1">
                  <c:v>14.066933333333335</c:v>
                </c:pt>
                <c:pt idx="2">
                  <c:v>46.88034616683553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3BE-4AF3-AAE5-9085B7BC111A}"/>
            </c:ext>
          </c:extLst>
        </c:ser>
        <c:ser>
          <c:idx val="7"/>
          <c:order val="7"/>
          <c:tx>
            <c:strRef>
              <c:f>'14&amp;15. Sectoral trade'!$J$13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trade'!$J$14:$J$16</c:f>
              <c:numCache>
                <c:formatCode>_ * #,##0_ ;_ * \-#,##0_ ;_ * "-"??_ ;_ @_ </c:formatCode>
                <c:ptCount val="3"/>
                <c:pt idx="0">
                  <c:v>225.77139999999997</c:v>
                </c:pt>
                <c:pt idx="1">
                  <c:v>12.2446</c:v>
                </c:pt>
                <c:pt idx="2">
                  <c:v>41.249199999999995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3BE-4AF3-AAE5-9085B7BC111A}"/>
            </c:ext>
          </c:extLst>
        </c:ser>
        <c:ser>
          <c:idx val="8"/>
          <c:order val="8"/>
          <c:tx>
            <c:strRef>
              <c:f>'14&amp;15. Sectoral trade'!$K$13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'14&amp;15. Sectoral trade'!$B$14:$B$16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trade'!$K$14:$K$16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3BE-4AF3-AAE5-9085B7BC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436352896"/>
        <c:axId val="436354432"/>
      </c:barChart>
      <c:catAx>
        <c:axId val="4363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436354432"/>
        <c:crosses val="autoZero"/>
        <c:auto val="1"/>
        <c:lblAlgn val="ctr"/>
        <c:lblOffset val="100"/>
        <c:noMultiLvlLbl val="0"/>
      </c:catAx>
      <c:valAx>
        <c:axId val="4363544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 of constant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36352896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Imports in billions of U.S. dollars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'14&amp;15. Sectoral trade'!$C$18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trade'!$C$19:$C$21</c:f>
              <c:numCache>
                <c:formatCode>_ * #,##0_ ;_ * \-#,##0_ ;_ * "-"??_ ;_ @_ </c:formatCode>
                <c:ptCount val="3"/>
                <c:pt idx="0">
                  <c:v>16.441842301920186</c:v>
                </c:pt>
                <c:pt idx="1">
                  <c:v>0.50251514257203966</c:v>
                </c:pt>
                <c:pt idx="2">
                  <c:v>4.4384109445411672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E-48C5-88A3-30CAAC73ED34}"/>
            </c:ext>
          </c:extLst>
        </c:ser>
        <c:ser>
          <c:idx val="1"/>
          <c:order val="1"/>
          <c:tx>
            <c:strRef>
              <c:f>'14&amp;15. Sectoral trade'!$D$18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trade'!$D$19:$D$21</c:f>
              <c:numCache>
                <c:formatCode>_ * #,##0_ ;_ * \-#,##0_ ;_ * "-"??_ ;_ @_ </c:formatCode>
                <c:ptCount val="3"/>
                <c:pt idx="0">
                  <c:v>20.14011046240924</c:v>
                </c:pt>
                <c:pt idx="1">
                  <c:v>0.71258657322885421</c:v>
                </c:pt>
                <c:pt idx="2">
                  <c:v>5.885012673371306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7E-48C5-88A3-30CAAC73ED34}"/>
            </c:ext>
          </c:extLst>
        </c:ser>
        <c:ser>
          <c:idx val="2"/>
          <c:order val="2"/>
          <c:tx>
            <c:strRef>
              <c:f>'14&amp;15. Sectoral trade'!$E$18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trade'!$E$19:$E$21</c:f>
              <c:numCache>
                <c:formatCode>_ * #,##0_ ;_ * \-#,##0_ ;_ * "-"??_ ;_ @_ </c:formatCode>
                <c:ptCount val="3"/>
                <c:pt idx="0">
                  <c:v>19.279397299271306</c:v>
                </c:pt>
                <c:pt idx="1">
                  <c:v>0.78332053469094098</c:v>
                </c:pt>
                <c:pt idx="2">
                  <c:v>5.8598628319969173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7E-48C5-88A3-30CAAC73ED34}"/>
            </c:ext>
          </c:extLst>
        </c:ser>
        <c:ser>
          <c:idx val="3"/>
          <c:order val="3"/>
          <c:tx>
            <c:strRef>
              <c:f>'14&amp;15. Sectoral trade'!$F$18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trade'!$F$19:$F$21</c:f>
              <c:numCache>
                <c:formatCode>_ * #,##0_ ;_ * \-#,##0_ ;_ * "-"??_ ;_ @_ </c:formatCode>
                <c:ptCount val="3"/>
                <c:pt idx="0">
                  <c:v>20.11247101507427</c:v>
                </c:pt>
                <c:pt idx="1">
                  <c:v>0.78529327121429904</c:v>
                </c:pt>
                <c:pt idx="2">
                  <c:v>5.8767005556176022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7E-48C5-88A3-30CAAC73ED34}"/>
            </c:ext>
          </c:extLst>
        </c:ser>
        <c:ser>
          <c:idx val="4"/>
          <c:order val="4"/>
          <c:tx>
            <c:strRef>
              <c:f>'14&amp;15. Sectoral trade'!$G$18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trade'!$G$19:$G$21</c:f>
              <c:numCache>
                <c:formatCode>_ * #,##0_ ;_ * \-#,##0_ ;_ * "-"??_ ;_ @_ </c:formatCode>
                <c:ptCount val="3"/>
                <c:pt idx="0">
                  <c:v>19.106664322033797</c:v>
                </c:pt>
                <c:pt idx="1">
                  <c:v>0.88439071394440838</c:v>
                </c:pt>
                <c:pt idx="2">
                  <c:v>5.9822113237166619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7E-48C5-88A3-30CAAC73ED34}"/>
            </c:ext>
          </c:extLst>
        </c:ser>
        <c:ser>
          <c:idx val="5"/>
          <c:order val="5"/>
          <c:tx>
            <c:strRef>
              <c:f>'14&amp;15. Sectoral trade'!$H$18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trade'!$H$19:$H$21</c:f>
              <c:numCache>
                <c:formatCode>_ * #,##0_ ;_ * \-#,##0_ ;_ * "-"??_ ;_ @_ </c:formatCode>
                <c:ptCount val="3"/>
                <c:pt idx="0">
                  <c:v>17.676039932076726</c:v>
                </c:pt>
                <c:pt idx="1">
                  <c:v>0.83107327604905368</c:v>
                </c:pt>
                <c:pt idx="2">
                  <c:v>3.4574672134839868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17E-48C5-88A3-30CAAC73ED34}"/>
            </c:ext>
          </c:extLst>
        </c:ser>
        <c:ser>
          <c:idx val="6"/>
          <c:order val="6"/>
          <c:tx>
            <c:strRef>
              <c:f>'14&amp;15. Sectoral trade'!$I$18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trade'!$I$19:$I$21</c:f>
              <c:numCache>
                <c:formatCode>_ * #,##0_ ;_ * \-#,##0_ ;_ * "-"??_ ;_ @_ </c:formatCode>
                <c:ptCount val="3"/>
                <c:pt idx="0">
                  <c:v>15.888030915408885</c:v>
                </c:pt>
                <c:pt idx="1">
                  <c:v>0.95615312261833796</c:v>
                </c:pt>
                <c:pt idx="2">
                  <c:v>3.1896081756238694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17E-48C5-88A3-30CAAC73ED34}"/>
            </c:ext>
          </c:extLst>
        </c:ser>
        <c:ser>
          <c:idx val="7"/>
          <c:order val="7"/>
          <c:tx>
            <c:strRef>
              <c:f>'14&amp;15. Sectoral trade'!$J$18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trade'!$J$19:$J$21</c:f>
              <c:numCache>
                <c:formatCode>_ * #,##0_ ;_ * \-#,##0_ ;_ * "-"??_ ;_ @_ </c:formatCode>
                <c:ptCount val="3"/>
                <c:pt idx="0">
                  <c:v>17.141920701168278</c:v>
                </c:pt>
                <c:pt idx="1">
                  <c:v>0.93009417449236209</c:v>
                </c:pt>
                <c:pt idx="2">
                  <c:v>3.1311996832742452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17E-48C5-88A3-30CAAC73ED34}"/>
            </c:ext>
          </c:extLst>
        </c:ser>
        <c:ser>
          <c:idx val="8"/>
          <c:order val="8"/>
          <c:tx>
            <c:strRef>
              <c:f>'14&amp;15. Sectoral trade'!$K$18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'14&amp;15. Sectoral trade'!$B$19:$B$21</c:f>
              <c:strCache>
                <c:ptCount val="3"/>
                <c:pt idx="0">
                  <c:v>Manufacturing</c:v>
                </c:pt>
                <c:pt idx="1">
                  <c:v>Agriculture</c:v>
                </c:pt>
                <c:pt idx="2">
                  <c:v>Mining</c:v>
                </c:pt>
              </c:strCache>
            </c:strRef>
          </c:cat>
          <c:val>
            <c:numRef>
              <c:f>'14&amp;15. Sectoral trade'!$K$19:$K$21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17E-48C5-88A3-30CAAC73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437376512"/>
        <c:axId val="437378048"/>
      </c:barChart>
      <c:catAx>
        <c:axId val="43737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437378048"/>
        <c:crosses val="autoZero"/>
        <c:auto val="1"/>
        <c:lblAlgn val="ctr"/>
        <c:lblOffset val="100"/>
        <c:noMultiLvlLbl val="0"/>
      </c:catAx>
      <c:valAx>
        <c:axId val="4373780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</a:t>
                </a:r>
                <a:r>
                  <a:rPr lang="en-ZA" baseline="0"/>
                  <a:t> of U.S. dollars</a:t>
                </a:r>
                <a:endParaRPr lang="en-ZA"/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3737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Agriculture compared to GDP'!$B$4</c:f>
              <c:strCache>
                <c:ptCount val="1"/>
                <c:pt idx="0">
                  <c:v>Agriculture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'2. Agriculture compared to GDP'!$A$5:$A$12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 (a)</c:v>
                </c:pt>
              </c:strCache>
            </c:strRef>
          </c:cat>
          <c:val>
            <c:numRef>
              <c:f>'2. Agriculture compared to GDP'!$B$5:$B$12</c:f>
              <c:numCache>
                <c:formatCode>0.0%</c:formatCode>
                <c:ptCount val="8"/>
                <c:pt idx="0">
                  <c:v>3.0397328819733074E-2</c:v>
                </c:pt>
                <c:pt idx="1">
                  <c:v>3.2841668016738199E-2</c:v>
                </c:pt>
                <c:pt idx="2">
                  <c:v>2.2133536521189399E-2</c:v>
                </c:pt>
                <c:pt idx="3">
                  <c:v>2.4892468023631268E-2</c:v>
                </c:pt>
                <c:pt idx="4">
                  <c:v>1.6995627116732238E-2</c:v>
                </c:pt>
                <c:pt idx="5">
                  <c:v>1.2988608451295959E-2</c:v>
                </c:pt>
                <c:pt idx="6">
                  <c:v>2.7945624782398683E-3</c:v>
                </c:pt>
                <c:pt idx="7">
                  <c:v>9.4156210272200447E-3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'2. Agriculture compared to GDP'!$C$4</c:f>
              <c:strCache>
                <c:ptCount val="1"/>
                <c:pt idx="0">
                  <c:v>Economy excluding agriculture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'2. Agriculture compared to GDP'!$A$5:$A$12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 (a)</c:v>
                </c:pt>
              </c:strCache>
            </c:strRef>
          </c:cat>
          <c:val>
            <c:numRef>
              <c:f>'2. Agriculture compared to GDP'!$C$5:$C$12</c:f>
              <c:numCache>
                <c:formatCode>0.0%</c:formatCode>
                <c:ptCount val="8"/>
                <c:pt idx="0">
                  <c:v>3.0108965028570082E-2</c:v>
                </c:pt>
                <c:pt idx="1">
                  <c:v>3.2441625243557863E-2</c:v>
                </c:pt>
                <c:pt idx="2">
                  <c:v>2.2497720463339591E-2</c:v>
                </c:pt>
                <c:pt idx="3">
                  <c:v>2.5092901589790842E-2</c:v>
                </c:pt>
                <c:pt idx="4">
                  <c:v>1.6545005120691344E-2</c:v>
                </c:pt>
                <c:pt idx="5">
                  <c:v>1.4753772118079808E-2</c:v>
                </c:pt>
                <c:pt idx="6">
                  <c:v>5.926802585041315E-3</c:v>
                </c:pt>
                <c:pt idx="7">
                  <c:v>5.4206043546558558E-3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89632"/>
        <c:axId val="371201536"/>
      </c:lineChart>
      <c:catAx>
        <c:axId val="36958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371201536"/>
        <c:crosses val="autoZero"/>
        <c:auto val="1"/>
        <c:lblAlgn val="ctr"/>
        <c:lblOffset val="100"/>
        <c:noMultiLvlLbl val="0"/>
      </c:catAx>
      <c:valAx>
        <c:axId val="37120153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6958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'16. Investment by type of org'!$E$5</c:f>
              <c:strCache>
                <c:ptCount val="1"/>
                <c:pt idx="0">
                  <c:v>total investment as % of GDP (right axis)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numRef>
              <c:f>'16. Investment by type of org'!$A$6:$A$36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'16. Investment by type of org'!$E$6:$E$36</c:f>
              <c:numCache>
                <c:formatCode>0.0%</c:formatCode>
                <c:ptCount val="31"/>
                <c:pt idx="0">
                  <c:v>0.19558883639622665</c:v>
                </c:pt>
                <c:pt idx="1">
                  <c:v>0.19452170190905088</c:v>
                </c:pt>
                <c:pt idx="2">
                  <c:v>0.1915731083660327</c:v>
                </c:pt>
                <c:pt idx="3">
                  <c:v>0.18902882624765757</c:v>
                </c:pt>
                <c:pt idx="4">
                  <c:v>0.19340404302689004</c:v>
                </c:pt>
                <c:pt idx="5">
                  <c:v>0.19583639263925895</c:v>
                </c:pt>
                <c:pt idx="6">
                  <c:v>0.20009443409070082</c:v>
                </c:pt>
                <c:pt idx="7">
                  <c:v>0.20064839586205807</c:v>
                </c:pt>
                <c:pt idx="8">
                  <c:v>0.19712274596898768</c:v>
                </c:pt>
                <c:pt idx="9">
                  <c:v>0.19925816826051237</c:v>
                </c:pt>
                <c:pt idx="10">
                  <c:v>0.19675372839230873</c:v>
                </c:pt>
                <c:pt idx="11">
                  <c:v>0.19745834277671476</c:v>
                </c:pt>
                <c:pt idx="12">
                  <c:v>0.20118859675529988</c:v>
                </c:pt>
                <c:pt idx="13">
                  <c:v>0.20442589941274983</c:v>
                </c:pt>
                <c:pt idx="14">
                  <c:v>0.20957565157491378</c:v>
                </c:pt>
                <c:pt idx="15">
                  <c:v>0.20921095089999031</c:v>
                </c:pt>
                <c:pt idx="16">
                  <c:v>0.20589929934532342</c:v>
                </c:pt>
                <c:pt idx="17">
                  <c:v>0.20510128498460192</c:v>
                </c:pt>
                <c:pt idx="18">
                  <c:v>0.20731904275385885</c:v>
                </c:pt>
                <c:pt idx="19">
                  <c:v>0.20736379120156581</c:v>
                </c:pt>
                <c:pt idx="20">
                  <c:v>0.20802962184210175</c:v>
                </c:pt>
                <c:pt idx="21">
                  <c:v>0.20838646669056626</c:v>
                </c:pt>
                <c:pt idx="22">
                  <c:v>0.21097031497947794</c:v>
                </c:pt>
                <c:pt idx="23">
                  <c:v>0.20756093533484257</c:v>
                </c:pt>
                <c:pt idx="24">
                  <c:v>0.20279003028792938</c:v>
                </c:pt>
                <c:pt idx="25">
                  <c:v>0.19959346753906565</c:v>
                </c:pt>
                <c:pt idx="26">
                  <c:v>0.19758739452601196</c:v>
                </c:pt>
                <c:pt idx="27">
                  <c:v>0.19847791929237793</c:v>
                </c:pt>
                <c:pt idx="28">
                  <c:v>0.19945281605378556</c:v>
                </c:pt>
                <c:pt idx="29">
                  <c:v>0.1971303180690866</c:v>
                </c:pt>
                <c:pt idx="30">
                  <c:v>0.19815343953307626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EF-4C4E-B44F-F81329E9F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axId val="259987712"/>
        <c:axId val="259985792"/>
      </c:barChart>
      <c:lineChart>
        <c:grouping val="standard"/>
        <c:varyColors val="0"/>
        <c:ser>
          <c:idx val="0"/>
          <c:order val="0"/>
          <c:tx>
            <c:strRef>
              <c:f>'16. Investment by type of org'!$B$5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ln w="4762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Investment by type of org'!$A$6:$A$36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'16. Investment by type of org'!$B$6:$B$36</c:f>
              <c:numCache>
                <c:formatCode>_ * #,##0_ ;_ * \-#,##0_ ;_ * "-"??_ ;_ @_ </c:formatCode>
                <c:ptCount val="31"/>
                <c:pt idx="0">
                  <c:v>84.168185690802687</c:v>
                </c:pt>
                <c:pt idx="1">
                  <c:v>85.630394598777769</c:v>
                </c:pt>
                <c:pt idx="2">
                  <c:v>85.70270199446837</c:v>
                </c:pt>
                <c:pt idx="3">
                  <c:v>86.015717715951212</c:v>
                </c:pt>
                <c:pt idx="4">
                  <c:v>89.371533737958558</c:v>
                </c:pt>
                <c:pt idx="5">
                  <c:v>91.103793911559976</c:v>
                </c:pt>
                <c:pt idx="6">
                  <c:v>94.455240326341254</c:v>
                </c:pt>
                <c:pt idx="7">
                  <c:v>94.921547886470734</c:v>
                </c:pt>
                <c:pt idx="8">
                  <c:v>93.242780805679672</c:v>
                </c:pt>
                <c:pt idx="9">
                  <c:v>94.834610772509635</c:v>
                </c:pt>
                <c:pt idx="10">
                  <c:v>92.843295370408399</c:v>
                </c:pt>
                <c:pt idx="11">
                  <c:v>93.534275296158498</c:v>
                </c:pt>
                <c:pt idx="12">
                  <c:v>95.95654629941717</c:v>
                </c:pt>
                <c:pt idx="13">
                  <c:v>99.772179580351946</c:v>
                </c:pt>
                <c:pt idx="14">
                  <c:v>102.98105672586331</c:v>
                </c:pt>
                <c:pt idx="15">
                  <c:v>103.89367974598551</c:v>
                </c:pt>
                <c:pt idx="16">
                  <c:v>100.22742517140925</c:v>
                </c:pt>
                <c:pt idx="17">
                  <c:v>99.481353138054388</c:v>
                </c:pt>
                <c:pt idx="18">
                  <c:v>102.14977532009131</c:v>
                </c:pt>
                <c:pt idx="19">
                  <c:v>103.90895658570008</c:v>
                </c:pt>
                <c:pt idx="20">
                  <c:v>102.03211121660676</c:v>
                </c:pt>
                <c:pt idx="21">
                  <c:v>99.743291786959958</c:v>
                </c:pt>
                <c:pt idx="22">
                  <c:v>100.10340097685501</c:v>
                </c:pt>
                <c:pt idx="23">
                  <c:v>98.092325419541481</c:v>
                </c:pt>
                <c:pt idx="24">
                  <c:v>94.529709486609406</c:v>
                </c:pt>
                <c:pt idx="25">
                  <c:v>93.63695522637434</c:v>
                </c:pt>
                <c:pt idx="26">
                  <c:v>92.435691717166961</c:v>
                </c:pt>
                <c:pt idx="27">
                  <c:v>92.055233747139809</c:v>
                </c:pt>
                <c:pt idx="28">
                  <c:v>92.71734531976611</c:v>
                </c:pt>
                <c:pt idx="29">
                  <c:v>90.715206783633846</c:v>
                </c:pt>
                <c:pt idx="30">
                  <c:v>91.62247795269252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5EF-4C4E-B44F-F81329E9F041}"/>
            </c:ext>
          </c:extLst>
        </c:ser>
        <c:ser>
          <c:idx val="1"/>
          <c:order val="1"/>
          <c:tx>
            <c:strRef>
              <c:f>'16. Investment by type of org'!$C$5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19050">
              <a:solidFill>
                <a:srgbClr val="4BACC6">
                  <a:lumMod val="20000"/>
                  <a:lumOff val="80000"/>
                </a:srgbClr>
              </a:solidFill>
            </a:ln>
          </c:spPr>
          <c:marker>
            <c:symbol val="circle"/>
            <c:size val="8"/>
            <c:spPr>
              <a:solidFill>
                <a:srgbClr val="4BACC6">
                  <a:lumMod val="20000"/>
                  <a:lumOff val="80000"/>
                </a:srgbClr>
              </a:solidFill>
              <a:ln>
                <a:solidFill>
                  <a:srgbClr val="4BACC6">
                    <a:lumMod val="20000"/>
                    <a:lumOff val="80000"/>
                  </a:srgbClr>
                </a:solidFill>
              </a:ln>
            </c:spPr>
          </c:marker>
          <c:cat>
            <c:numRef>
              <c:f>'16. Investment by type of org'!$A$6:$A$36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'16. Investment by type of org'!$C$6:$C$36</c:f>
              <c:numCache>
                <c:formatCode>_ * #,##0_ ;_ * \-#,##0_ ;_ * "-"??_ ;_ @_ </c:formatCode>
                <c:ptCount val="31"/>
                <c:pt idx="0">
                  <c:v>19.392749999999999</c:v>
                </c:pt>
                <c:pt idx="1">
                  <c:v>19.059534279222703</c:v>
                </c:pt>
                <c:pt idx="2">
                  <c:v>18.925292410846495</c:v>
                </c:pt>
                <c:pt idx="3">
                  <c:v>18.826423309930824</c:v>
                </c:pt>
                <c:pt idx="4">
                  <c:v>19.121777756592191</c:v>
                </c:pt>
                <c:pt idx="5">
                  <c:v>19.524014916011296</c:v>
                </c:pt>
                <c:pt idx="6">
                  <c:v>19.907502307604656</c:v>
                </c:pt>
                <c:pt idx="7">
                  <c:v>20.743505086920425</c:v>
                </c:pt>
                <c:pt idx="8">
                  <c:v>21.41867412819817</c:v>
                </c:pt>
                <c:pt idx="9">
                  <c:v>21.417732311528766</c:v>
                </c:pt>
                <c:pt idx="10">
                  <c:v>21.150624458957736</c:v>
                </c:pt>
                <c:pt idx="11">
                  <c:v>21.117137745479422</c:v>
                </c:pt>
                <c:pt idx="12">
                  <c:v>21.606812810950373</c:v>
                </c:pt>
                <c:pt idx="13">
                  <c:v>22.109945899588666</c:v>
                </c:pt>
                <c:pt idx="14">
                  <c:v>22.649316565842916</c:v>
                </c:pt>
                <c:pt idx="15">
                  <c:v>24.187486492833788</c:v>
                </c:pt>
                <c:pt idx="16">
                  <c:v>25.395525868472603</c:v>
                </c:pt>
                <c:pt idx="17">
                  <c:v>25.280581062239083</c:v>
                </c:pt>
                <c:pt idx="18">
                  <c:v>23.704310900472322</c:v>
                </c:pt>
                <c:pt idx="19">
                  <c:v>24.091660916895908</c:v>
                </c:pt>
                <c:pt idx="20">
                  <c:v>25.494420401398123</c:v>
                </c:pt>
                <c:pt idx="21">
                  <c:v>27.522785984455034</c:v>
                </c:pt>
                <c:pt idx="22">
                  <c:v>29.49531913228774</c:v>
                </c:pt>
                <c:pt idx="23">
                  <c:v>29.114566520056535</c:v>
                </c:pt>
                <c:pt idx="24">
                  <c:v>28.170321637411313</c:v>
                </c:pt>
                <c:pt idx="25">
                  <c:v>27.511731008684411</c:v>
                </c:pt>
                <c:pt idx="26">
                  <c:v>27.955758010019597</c:v>
                </c:pt>
                <c:pt idx="27">
                  <c:v>29.245619836653443</c:v>
                </c:pt>
                <c:pt idx="28">
                  <c:v>29.161262905390419</c:v>
                </c:pt>
                <c:pt idx="29">
                  <c:v>30.347019569913019</c:v>
                </c:pt>
                <c:pt idx="30">
                  <c:v>30.674115546672631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5EF-4C4E-B44F-F81329E9F041}"/>
            </c:ext>
          </c:extLst>
        </c:ser>
        <c:ser>
          <c:idx val="2"/>
          <c:order val="2"/>
          <c:tx>
            <c:strRef>
              <c:f>'16. Investment by type of org'!$D$5</c:f>
              <c:strCache>
                <c:ptCount val="1"/>
                <c:pt idx="0">
                  <c:v>Public corporations</c:v>
                </c:pt>
              </c:strCache>
            </c:strRef>
          </c:tx>
          <c:spPr>
            <a:ln w="25400">
              <a:solidFill>
                <a:srgbClr val="1F497D">
                  <a:lumMod val="40000"/>
                  <a:lumOff val="60000"/>
                </a:srgbClr>
              </a:solidFill>
            </a:ln>
          </c:spPr>
          <c:marker>
            <c:symbol val="triangle"/>
            <c:size val="7"/>
            <c:spPr>
              <a:solidFill>
                <a:srgbClr val="1F497D">
                  <a:lumMod val="40000"/>
                  <a:lumOff val="60000"/>
                </a:srgbClr>
              </a:solidFill>
            </c:spPr>
          </c:marker>
          <c:cat>
            <c:numRef>
              <c:f>'16. Investment by type of org'!$A$6:$A$36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'16. Investment by type of org'!$D$6:$D$36</c:f>
              <c:numCache>
                <c:formatCode>_ * #,##0_ ;_ * \-#,##0_ ;_ * "-"??_ ;_ @_ </c:formatCode>
                <c:ptCount val="31"/>
                <c:pt idx="0">
                  <c:v>29.258564309197336</c:v>
                </c:pt>
                <c:pt idx="1">
                  <c:v>28.268553480713656</c:v>
                </c:pt>
                <c:pt idx="2">
                  <c:v>27.519674436822267</c:v>
                </c:pt>
                <c:pt idx="3">
                  <c:v>26.663207773266723</c:v>
                </c:pt>
                <c:pt idx="4">
                  <c:v>27.106899478255411</c:v>
                </c:pt>
                <c:pt idx="5">
                  <c:v>27.34019799760231</c:v>
                </c:pt>
                <c:pt idx="6">
                  <c:v>27.583771437805812</c:v>
                </c:pt>
                <c:pt idx="7">
                  <c:v>27.575566321164956</c:v>
                </c:pt>
                <c:pt idx="8">
                  <c:v>26.901216911022601</c:v>
                </c:pt>
                <c:pt idx="9">
                  <c:v>27.94685963854705</c:v>
                </c:pt>
                <c:pt idx="10">
                  <c:v>29.079551796861217</c:v>
                </c:pt>
                <c:pt idx="11">
                  <c:v>29.822795212262708</c:v>
                </c:pt>
                <c:pt idx="12">
                  <c:v>30.319808568697944</c:v>
                </c:pt>
                <c:pt idx="13">
                  <c:v>30.238911863042357</c:v>
                </c:pt>
                <c:pt idx="14">
                  <c:v>30.681735701775594</c:v>
                </c:pt>
                <c:pt idx="15">
                  <c:v>30.104657900145128</c:v>
                </c:pt>
                <c:pt idx="16">
                  <c:v>29.095566839991317</c:v>
                </c:pt>
                <c:pt idx="17">
                  <c:v>29.740620094055036</c:v>
                </c:pt>
                <c:pt idx="18">
                  <c:v>31.077923546056063</c:v>
                </c:pt>
                <c:pt idx="19">
                  <c:v>30.694042932273163</c:v>
                </c:pt>
                <c:pt idx="20">
                  <c:v>32.383373613049869</c:v>
                </c:pt>
                <c:pt idx="21">
                  <c:v>31.805993341001141</c:v>
                </c:pt>
                <c:pt idx="22">
                  <c:v>31.592042339475704</c:v>
                </c:pt>
                <c:pt idx="23">
                  <c:v>32.003703726667915</c:v>
                </c:pt>
                <c:pt idx="24">
                  <c:v>32.198179975211481</c:v>
                </c:pt>
                <c:pt idx="25">
                  <c:v>32.67060933417897</c:v>
                </c:pt>
                <c:pt idx="26">
                  <c:v>32.047153526955832</c:v>
                </c:pt>
                <c:pt idx="27">
                  <c:v>31.767431106901821</c:v>
                </c:pt>
                <c:pt idx="28">
                  <c:v>31.685391248071063</c:v>
                </c:pt>
                <c:pt idx="29">
                  <c:v>31.744552041883161</c:v>
                </c:pt>
                <c:pt idx="30">
                  <c:v>32.115170151403845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5EF-4C4E-B44F-F81329E9F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514752"/>
        <c:axId val="259516672"/>
      </c:lineChart>
      <c:catAx>
        <c:axId val="25951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59516672"/>
        <c:crosses val="autoZero"/>
        <c:auto val="1"/>
        <c:lblAlgn val="ctr"/>
        <c:lblOffset val="100"/>
        <c:noMultiLvlLbl val="0"/>
      </c:catAx>
      <c:valAx>
        <c:axId val="25951667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constant (2010)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259514752"/>
        <c:crosses val="autoZero"/>
        <c:crossBetween val="between"/>
      </c:valAx>
      <c:valAx>
        <c:axId val="259985792"/>
        <c:scaling>
          <c:orientation val="minMax"/>
          <c:max val="0.3000000000000000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Gross fixed capital investment as % of GDP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259987712"/>
        <c:crosses val="max"/>
        <c:crossBetween val="between"/>
      </c:valAx>
      <c:catAx>
        <c:axId val="25998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985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'17.Change in inv by type of org'!$A$5</c:f>
              <c:strCache>
                <c:ptCount val="1"/>
                <c:pt idx="0">
                  <c:v>Average annual change, 2011 to 2015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'17.Change in inv by type of org'!$B$4:$E$4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'17.Change in inv by type of org'!$B$5:$E$5</c:f>
              <c:numCache>
                <c:formatCode>0.0%</c:formatCode>
                <c:ptCount val="4"/>
                <c:pt idx="0">
                  <c:v>8.3554141836550855E-2</c:v>
                </c:pt>
                <c:pt idx="1">
                  <c:v>3.9840764707353538E-2</c:v>
                </c:pt>
                <c:pt idx="2">
                  <c:v>3.1389891237006751E-2</c:v>
                </c:pt>
                <c:pt idx="3">
                  <c:v>4.0950905160016982E-2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78-4B2D-AA24-C88DDD36C3C7}"/>
            </c:ext>
          </c:extLst>
        </c:ser>
        <c:ser>
          <c:idx val="1"/>
          <c:order val="1"/>
          <c:tx>
            <c:strRef>
              <c:f>'17.Change in inv by type of org'!$A$6</c:f>
              <c:strCache>
                <c:ptCount val="1"/>
                <c:pt idx="0">
                  <c:v>2015 to 2016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'17.Change in inv by type of org'!$B$4:$E$4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'17.Change in inv by type of org'!$B$6:$E$6</c:f>
              <c:numCache>
                <c:formatCode>0.0%</c:formatCode>
                <c:ptCount val="4"/>
                <c:pt idx="0">
                  <c:v>5.5936741226719544E-2</c:v>
                </c:pt>
                <c:pt idx="1">
                  <c:v>1.6730298198389448E-2</c:v>
                </c:pt>
                <c:pt idx="2">
                  <c:v>-6.5800866231410682E-2</c:v>
                </c:pt>
                <c:pt idx="3">
                  <c:v>-2.9116039438842445E-2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78-4B2D-AA24-C88DDD36C3C7}"/>
            </c:ext>
          </c:extLst>
        </c:ser>
        <c:ser>
          <c:idx val="2"/>
          <c:order val="2"/>
          <c:tx>
            <c:strRef>
              <c:f>'17.Change in inv by type of org'!$A$7</c:f>
              <c:strCache>
                <c:ptCount val="1"/>
                <c:pt idx="0">
                  <c:v>2016 to 2017</c:v>
                </c:pt>
              </c:strCache>
            </c:strRef>
          </c:tx>
          <c:invertIfNegative val="0"/>
          <c:cat>
            <c:strRef>
              <c:f>'17.Change in inv by type of org'!$B$4:$E$4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'17.Change in inv by type of org'!$B$7:$E$7</c:f>
              <c:numCache>
                <c:formatCode>0.0%</c:formatCode>
                <c:ptCount val="4"/>
                <c:pt idx="0">
                  <c:v>6.0545653233437191E-2</c:v>
                </c:pt>
                <c:pt idx="1">
                  <c:v>-1.6868307770237623E-2</c:v>
                </c:pt>
                <c:pt idx="2">
                  <c:v>-3.341053066148203E-2</c:v>
                </c:pt>
                <c:pt idx="3">
                  <c:v>-1.2934241499905519E-2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78-4B2D-AA24-C88DDD36C3C7}"/>
            </c:ext>
          </c:extLst>
        </c:ser>
        <c:ser>
          <c:idx val="3"/>
          <c:order val="3"/>
          <c:tx>
            <c:strRef>
              <c:f>'17.Change in inv by type of org'!$A$8</c:f>
              <c:strCache>
                <c:ptCount val="1"/>
                <c:pt idx="0">
                  <c:v>Q2 to Q3 2017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</c:spPr>
          <c:invertIfNegative val="0"/>
          <c:cat>
            <c:strRef>
              <c:f>'17.Change in inv by type of org'!$B$4:$E$4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'17.Change in inv by type of org'!$B$8:$E$8</c:f>
              <c:numCache>
                <c:formatCode>0.0%</c:formatCode>
                <c:ptCount val="4"/>
                <c:pt idx="0">
                  <c:v>3.3785784334083857E-3</c:v>
                </c:pt>
                <c:pt idx="1">
                  <c:v>2.3242172060150335E-2</c:v>
                </c:pt>
                <c:pt idx="2">
                  <c:v>7.6188334363509469E-3</c:v>
                </c:pt>
                <c:pt idx="3">
                  <c:v>1.0090347148975498E-2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78-4B2D-AA24-C88DDD36C3C7}"/>
            </c:ext>
          </c:extLst>
        </c:ser>
        <c:ser>
          <c:idx val="4"/>
          <c:order val="4"/>
          <c:tx>
            <c:strRef>
              <c:f>'17.Change in inv by type of org'!$A$9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'17.Change in inv by type of org'!$B$4:$E$4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'17.Change in inv by type of org'!$B$9:$E$9</c:f>
              <c:numCache>
                <c:formatCode>_ * #,##0_ ;_ * \-#,##0_ ;_ * "-"??_ ;_ @_ 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78-4B2D-AA24-C88DDD36C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369380736"/>
        <c:axId val="369425408"/>
      </c:barChart>
      <c:catAx>
        <c:axId val="36938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69425408"/>
        <c:crosses val="autoZero"/>
        <c:auto val="1"/>
        <c:lblAlgn val="ctr"/>
        <c:lblOffset val="100"/>
        <c:noMultiLvlLbl val="0"/>
      </c:catAx>
      <c:valAx>
        <c:axId val="369425408"/>
        <c:scaling>
          <c:orientation val="minMax"/>
          <c:max val="0.14000000000000001"/>
          <c:min val="-8.0000000000000016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36938073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'18. Return on assets'!$C$5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Return on assets'!$A$6:$A$12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'18. Return on assets'!$C$6:$C$12</c:f>
              <c:numCache>
                <c:formatCode>0.0%</c:formatCode>
                <c:ptCount val="7"/>
                <c:pt idx="0">
                  <c:v>9.144080165132866E-2</c:v>
                </c:pt>
                <c:pt idx="1">
                  <c:v>0.10724375493031817</c:v>
                </c:pt>
                <c:pt idx="2">
                  <c:v>0.10067939335632209</c:v>
                </c:pt>
                <c:pt idx="3">
                  <c:v>0.10525683222368547</c:v>
                </c:pt>
                <c:pt idx="4">
                  <c:v>9.1142618232221473E-2</c:v>
                </c:pt>
                <c:pt idx="5">
                  <c:v>8.1719522184156609E-2</c:v>
                </c:pt>
                <c:pt idx="6">
                  <c:v>9.6779233597260816E-2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CBA-4A5E-A18B-487BD163E0E8}"/>
            </c:ext>
          </c:extLst>
        </c:ser>
        <c:ser>
          <c:idx val="3"/>
          <c:order val="1"/>
          <c:tx>
            <c:strRef>
              <c:f>'18. Return on assets'!$E$5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triangle"/>
            <c:size val="6"/>
          </c:marker>
          <c:cat>
            <c:numRef>
              <c:f>'18. Return on assets'!$A$6:$A$12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'18. Return on assets'!$E$6:$E$12</c:f>
              <c:numCache>
                <c:formatCode>0.0%</c:formatCode>
                <c:ptCount val="7"/>
                <c:pt idx="0">
                  <c:v>6.1799113436238201E-2</c:v>
                </c:pt>
                <c:pt idx="1">
                  <c:v>7.4591348842378849E-2</c:v>
                </c:pt>
                <c:pt idx="2">
                  <c:v>6.6022538648009207E-2</c:v>
                </c:pt>
                <c:pt idx="3">
                  <c:v>7.4291825431393205E-2</c:v>
                </c:pt>
                <c:pt idx="4">
                  <c:v>7.1780994605814816E-2</c:v>
                </c:pt>
                <c:pt idx="5">
                  <c:v>5.52353584714316E-2</c:v>
                </c:pt>
                <c:pt idx="6">
                  <c:v>6.4809877207028618E-2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CBA-4A5E-A18B-487BD163E0E8}"/>
            </c:ext>
          </c:extLst>
        </c:ser>
        <c:ser>
          <c:idx val="2"/>
          <c:order val="2"/>
          <c:tx>
            <c:strRef>
              <c:f>'18. Return on assets'!$D$5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'18. Return on assets'!$A$6:$A$12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'18. Return on assets'!$D$6:$D$12</c:f>
              <c:numCache>
                <c:formatCode>0.0%</c:formatCode>
                <c:ptCount val="7"/>
                <c:pt idx="0">
                  <c:v>5.864804658494327E-2</c:v>
                </c:pt>
                <c:pt idx="1">
                  <c:v>7.141630429555744E-2</c:v>
                </c:pt>
                <c:pt idx="2">
                  <c:v>0.13704590925811286</c:v>
                </c:pt>
                <c:pt idx="3">
                  <c:v>0.13099050328026793</c:v>
                </c:pt>
                <c:pt idx="4">
                  <c:v>9.3890516576715502E-2</c:v>
                </c:pt>
                <c:pt idx="5">
                  <c:v>9.7592509050097379E-2</c:v>
                </c:pt>
                <c:pt idx="6">
                  <c:v>6.1455603874420117E-2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CBA-4A5E-A18B-487BD163E0E8}"/>
            </c:ext>
          </c:extLst>
        </c:ser>
        <c:ser>
          <c:idx val="0"/>
          <c:order val="3"/>
          <c:tx>
            <c:strRef>
              <c:f>'18. Return on assets'!$B$5</c:f>
              <c:strCache>
                <c:ptCount val="1"/>
                <c:pt idx="0">
                  <c:v>mining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circle"/>
            <c:size val="5"/>
          </c:marker>
          <c:cat>
            <c:numRef>
              <c:f>'18. Return on assets'!$A$6:$A$12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'18. Return on assets'!$B$6:$B$12</c:f>
              <c:numCache>
                <c:formatCode>0.0%</c:formatCode>
                <c:ptCount val="7"/>
                <c:pt idx="0">
                  <c:v>5.4656980910400069E-2</c:v>
                </c:pt>
                <c:pt idx="1">
                  <c:v>5.3517593079423317E-2</c:v>
                </c:pt>
                <c:pt idx="2">
                  <c:v>2.0166840104443699E-2</c:v>
                </c:pt>
                <c:pt idx="3">
                  <c:v>1.4435559682490884E-2</c:v>
                </c:pt>
                <c:pt idx="4">
                  <c:v>1.5822770004669166E-3</c:v>
                </c:pt>
                <c:pt idx="5">
                  <c:v>-5.2600439938307502E-3</c:v>
                </c:pt>
                <c:pt idx="6">
                  <c:v>2.8441890018605521E-2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CBA-4A5E-A18B-487BD163E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32000"/>
        <c:axId val="174007040"/>
      </c:lineChart>
      <c:catAx>
        <c:axId val="1688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74007040"/>
        <c:crosses val="autoZero"/>
        <c:auto val="1"/>
        <c:lblAlgn val="ctr"/>
        <c:lblOffset val="100"/>
        <c:noMultiLvlLbl val="0"/>
      </c:catAx>
      <c:valAx>
        <c:axId val="174007040"/>
        <c:scaling>
          <c:orientation val="minMax"/>
          <c:max val="0.16000000000000003"/>
          <c:min val="-2.0000000000000004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6883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'19. Mining and mfg profits'!$C$3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numRef>
              <c:f>'19. Mining and mfg profits'!$A$4:$A$33</c:f>
              <c:numCache>
                <c:formatCode>General</c:formatCode>
                <c:ptCount val="30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'19. Mining and mfg profits'!$C$4:$C$33</c:f>
              <c:numCache>
                <c:formatCode>_ * #,##0_ ;_ * \-#,##0_ ;_ * "-"??_ ;_ @_ </c:formatCode>
                <c:ptCount val="30"/>
                <c:pt idx="0">
                  <c:v>39.853199617956065</c:v>
                </c:pt>
                <c:pt idx="1">
                  <c:v>41.454820415879013</c:v>
                </c:pt>
                <c:pt idx="2">
                  <c:v>40.633473980309418</c:v>
                </c:pt>
                <c:pt idx="3">
                  <c:v>53.159477124183006</c:v>
                </c:pt>
                <c:pt idx="4">
                  <c:v>42.890487580496782</c:v>
                </c:pt>
                <c:pt idx="5">
                  <c:v>42.758301716350502</c:v>
                </c:pt>
                <c:pt idx="6">
                  <c:v>47.638612099644114</c:v>
                </c:pt>
                <c:pt idx="7">
                  <c:v>56.670915492957739</c:v>
                </c:pt>
                <c:pt idx="8">
                  <c:v>52.454830875975723</c:v>
                </c:pt>
                <c:pt idx="9">
                  <c:v>48.82721367521367</c:v>
                </c:pt>
                <c:pt idx="10">
                  <c:v>50.107676682183673</c:v>
                </c:pt>
                <c:pt idx="11">
                  <c:v>48.960449999999994</c:v>
                </c:pt>
                <c:pt idx="12">
                  <c:v>48.542214930270717</c:v>
                </c:pt>
                <c:pt idx="13">
                  <c:v>42.347820460978561</c:v>
                </c:pt>
                <c:pt idx="14">
                  <c:v>60.914055776892425</c:v>
                </c:pt>
                <c:pt idx="15">
                  <c:v>51.521217391304354</c:v>
                </c:pt>
                <c:pt idx="16">
                  <c:v>48.866233062330622</c:v>
                </c:pt>
                <c:pt idx="17">
                  <c:v>36.059278389669579</c:v>
                </c:pt>
                <c:pt idx="18">
                  <c:v>46.934488188976381</c:v>
                </c:pt>
                <c:pt idx="19">
                  <c:v>38.687748691099472</c:v>
                </c:pt>
                <c:pt idx="20">
                  <c:v>39.484684014869877</c:v>
                </c:pt>
                <c:pt idx="21">
                  <c:v>49.339295314202694</c:v>
                </c:pt>
                <c:pt idx="22">
                  <c:v>47.709674185463662</c:v>
                </c:pt>
                <c:pt idx="23">
                  <c:v>35.08607703281028</c:v>
                </c:pt>
                <c:pt idx="24">
                  <c:v>39.602457242582894</c:v>
                </c:pt>
                <c:pt idx="25">
                  <c:v>45.482912820512823</c:v>
                </c:pt>
                <c:pt idx="26">
                  <c:v>90.319621749408981</c:v>
                </c:pt>
                <c:pt idx="27">
                  <c:v>41.762903981264635</c:v>
                </c:pt>
                <c:pt idx="28">
                  <c:v>30.106342744583056</c:v>
                </c:pt>
                <c:pt idx="29">
                  <c:v>46.550873276428099</c:v>
                </c:pt>
              </c:numCache>
            </c:numRef>
          </c:val>
        </c:ser>
        <c:ser>
          <c:idx val="0"/>
          <c:order val="1"/>
          <c:tx>
            <c:strRef>
              <c:f>'19. Mining and mfg profits'!$B$3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'19. Mining and mfg profits'!$A$4:$A$33</c:f>
              <c:numCache>
                <c:formatCode>General</c:formatCode>
                <c:ptCount val="30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'19. Mining and mfg profits'!$B$4:$B$33</c:f>
              <c:numCache>
                <c:formatCode>_ * #,##0_ ;_ * \-#,##0_ ;_ * "-"??_ ;_ @_ </c:formatCode>
                <c:ptCount val="30"/>
                <c:pt idx="0">
                  <c:v>14.014441260744986</c:v>
                </c:pt>
                <c:pt idx="1">
                  <c:v>27.322627599243852</c:v>
                </c:pt>
                <c:pt idx="2">
                  <c:v>24.694871073605249</c:v>
                </c:pt>
                <c:pt idx="3">
                  <c:v>40.479999999999997</c:v>
                </c:pt>
                <c:pt idx="4">
                  <c:v>28.247028518859246</c:v>
                </c:pt>
                <c:pt idx="5">
                  <c:v>30.589936766034327</c:v>
                </c:pt>
                <c:pt idx="6">
                  <c:v>33.638861209964411</c:v>
                </c:pt>
                <c:pt idx="7">
                  <c:v>34.690669014084513</c:v>
                </c:pt>
                <c:pt idx="8">
                  <c:v>28.305013009540332</c:v>
                </c:pt>
                <c:pt idx="9">
                  <c:v>33.519350427350425</c:v>
                </c:pt>
                <c:pt idx="10">
                  <c:v>15.199272111722388</c:v>
                </c:pt>
                <c:pt idx="11">
                  <c:v>6.343516666666666</c:v>
                </c:pt>
                <c:pt idx="12">
                  <c:v>19.537407711238725</c:v>
                </c:pt>
                <c:pt idx="13">
                  <c:v>8.83896482005661</c:v>
                </c:pt>
                <c:pt idx="14">
                  <c:v>0.12025498007968127</c:v>
                </c:pt>
                <c:pt idx="15">
                  <c:v>-1.8212173913043479</c:v>
                </c:pt>
                <c:pt idx="16">
                  <c:v>23.312845528455281</c:v>
                </c:pt>
                <c:pt idx="17">
                  <c:v>11.06249905051272</c:v>
                </c:pt>
                <c:pt idx="18">
                  <c:v>13.889448818897639</c:v>
                </c:pt>
                <c:pt idx="19">
                  <c:v>3.8770680628272247</c:v>
                </c:pt>
                <c:pt idx="20">
                  <c:v>-0.1167881040892193</c:v>
                </c:pt>
                <c:pt idx="21">
                  <c:v>-13.323545223392665</c:v>
                </c:pt>
                <c:pt idx="22">
                  <c:v>-6.959498746867169</c:v>
                </c:pt>
                <c:pt idx="23">
                  <c:v>-15.090242510699005</c:v>
                </c:pt>
                <c:pt idx="24">
                  <c:v>-1.3266038394415356</c:v>
                </c:pt>
                <c:pt idx="25">
                  <c:v>11.457600000000001</c:v>
                </c:pt>
                <c:pt idx="26">
                  <c:v>14.910070921985815</c:v>
                </c:pt>
                <c:pt idx="27">
                  <c:v>24.438032786885248</c:v>
                </c:pt>
                <c:pt idx="28">
                  <c:v>14.064254760341429</c:v>
                </c:pt>
                <c:pt idx="29">
                  <c:v>2.2730925804333553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37028992"/>
        <c:axId val="53261056"/>
      </c:barChart>
      <c:catAx>
        <c:axId val="3702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53261056"/>
        <c:crosses val="autoZero"/>
        <c:auto val="1"/>
        <c:lblAlgn val="ctr"/>
        <c:lblOffset val="100"/>
        <c:noMultiLvlLbl val="0"/>
      </c:catAx>
      <c:valAx>
        <c:axId val="53261056"/>
        <c:scaling>
          <c:orientation val="minMax"/>
          <c:min val="-2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(2017)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702899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'20. Construction GDP'!$B$4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'20. Construction GDP'!$A$5:$A$27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'20. Construction GDP'!$B$5:$B$27</c:f>
              <c:numCache>
                <c:formatCode>0%</c:formatCode>
                <c:ptCount val="23"/>
                <c:pt idx="0">
                  <c:v>4.5290582567128368E-2</c:v>
                </c:pt>
                <c:pt idx="1">
                  <c:v>1.8844591718416792E-2</c:v>
                </c:pt>
                <c:pt idx="2">
                  <c:v>1.6622215083050174E-2</c:v>
                </c:pt>
                <c:pt idx="3">
                  <c:v>-1.804678564901685E-2</c:v>
                </c:pt>
                <c:pt idx="4">
                  <c:v>-3.3910862053815993E-2</c:v>
                </c:pt>
                <c:pt idx="5">
                  <c:v>3.3114229484784596E-2</c:v>
                </c:pt>
                <c:pt idx="6">
                  <c:v>6.8614036284345703E-2</c:v>
                </c:pt>
                <c:pt idx="7">
                  <c:v>4.3154676023398286E-2</c:v>
                </c:pt>
                <c:pt idx="8">
                  <c:v>8.0046947312899297E-2</c:v>
                </c:pt>
                <c:pt idx="9">
                  <c:v>8.1304404308098377E-2</c:v>
                </c:pt>
                <c:pt idx="10">
                  <c:v>0.11666870018422215</c:v>
                </c:pt>
                <c:pt idx="11">
                  <c:v>0.10746834008415918</c:v>
                </c:pt>
                <c:pt idx="12">
                  <c:v>0.13273348591496625</c:v>
                </c:pt>
                <c:pt idx="13">
                  <c:v>0.12904798316463317</c:v>
                </c:pt>
                <c:pt idx="14">
                  <c:v>8.3714989706060283E-2</c:v>
                </c:pt>
                <c:pt idx="15">
                  <c:v>3.1022551226410178E-2</c:v>
                </c:pt>
                <c:pt idx="16">
                  <c:v>-4.0711901440395604E-3</c:v>
                </c:pt>
                <c:pt idx="17">
                  <c:v>2.4015273437152818E-2</c:v>
                </c:pt>
                <c:pt idx="18">
                  <c:v>4.2805002880929699E-2</c:v>
                </c:pt>
                <c:pt idx="19">
                  <c:v>3.5266097316365208E-2</c:v>
                </c:pt>
                <c:pt idx="20">
                  <c:v>2.3374516559118819E-2</c:v>
                </c:pt>
                <c:pt idx="21">
                  <c:v>9.85289032958514E-3</c:v>
                </c:pt>
                <c:pt idx="22">
                  <c:v>3.8602834379439788E-3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'20. Construction GDP'!$C$4</c:f>
              <c:strCache>
                <c:ptCount val="1"/>
                <c:pt idx="0">
                  <c:v>Rest of the economy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'20. Construction GDP'!$A$5:$A$27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'20. Construction GDP'!$C$5:$C$27</c:f>
              <c:numCache>
                <c:formatCode>0%</c:formatCode>
                <c:ptCount val="23"/>
                <c:pt idx="0">
                  <c:v>3.1922093588147238E-2</c:v>
                </c:pt>
                <c:pt idx="1">
                  <c:v>4.1854192903516108E-2</c:v>
                </c:pt>
                <c:pt idx="2">
                  <c:v>3.1776037845709704E-2</c:v>
                </c:pt>
                <c:pt idx="3">
                  <c:v>9.6980571502871538E-3</c:v>
                </c:pt>
                <c:pt idx="4">
                  <c:v>1.6092877414157991E-2</c:v>
                </c:pt>
                <c:pt idx="5">
                  <c:v>4.0206739124098112E-2</c:v>
                </c:pt>
                <c:pt idx="6">
                  <c:v>3.2560783252947978E-2</c:v>
                </c:pt>
                <c:pt idx="7">
                  <c:v>3.1829091673311494E-2</c:v>
                </c:pt>
                <c:pt idx="8">
                  <c:v>3.2265887479020039E-2</c:v>
                </c:pt>
                <c:pt idx="9">
                  <c:v>3.6233132314655192E-2</c:v>
                </c:pt>
                <c:pt idx="10">
                  <c:v>5.2812218554291634E-2</c:v>
                </c:pt>
                <c:pt idx="11">
                  <c:v>4.9180685347761433E-2</c:v>
                </c:pt>
                <c:pt idx="12">
                  <c:v>5.7731727523317788E-2</c:v>
                </c:pt>
                <c:pt idx="13">
                  <c:v>3.832161109003418E-2</c:v>
                </c:pt>
                <c:pt idx="14">
                  <c:v>-1.4298889544310134E-2</c:v>
                </c:pt>
                <c:pt idx="15">
                  <c:v>1.9841255005459635E-2</c:v>
                </c:pt>
                <c:pt idx="16">
                  <c:v>3.4731239294383709E-2</c:v>
                </c:pt>
                <c:pt idx="17">
                  <c:v>2.5528123565111915E-2</c:v>
                </c:pt>
                <c:pt idx="18">
                  <c:v>2.1080394820851778E-2</c:v>
                </c:pt>
                <c:pt idx="19">
                  <c:v>2.0237821104001519E-2</c:v>
                </c:pt>
                <c:pt idx="20">
                  <c:v>1.5381492853468126E-2</c:v>
                </c:pt>
                <c:pt idx="21">
                  <c:v>2.2059739429460823E-3</c:v>
                </c:pt>
                <c:pt idx="22">
                  <c:v>9.6205109282909707E-3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16256"/>
        <c:axId val="167218176"/>
      </c:lineChart>
      <c:catAx>
        <c:axId val="1672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67218176"/>
        <c:crosses val="autoZero"/>
        <c:auto val="1"/>
        <c:lblAlgn val="ctr"/>
        <c:lblOffset val="100"/>
        <c:noMultiLvlLbl val="0"/>
      </c:catAx>
      <c:valAx>
        <c:axId val="167218176"/>
        <c:scaling>
          <c:orientation val="minMax"/>
          <c:max val="0.14000000000000001"/>
          <c:min val="-4.0000000000000008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7216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'21.Construction and other empl.'!$I$4</c:f>
              <c:strCache>
                <c:ptCount val="1"/>
                <c:pt idx="0">
                  <c:v>formal construction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'21.Construction and other empl.'!$H$5:$H$27</c:f>
              <c:strCache>
                <c:ptCount val="21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'21.Construction and other empl.'!$I$5:$I$27</c:f>
              <c:numCache>
                <c:formatCode>_ * #,##0_ ;_ * \-#,##0_ ;_ * "-"??_ ;_ @_ </c:formatCode>
                <c:ptCount val="23"/>
                <c:pt idx="0">
                  <c:v>696.27437300452982</c:v>
                </c:pt>
                <c:pt idx="1">
                  <c:v>760.51868939303074</c:v>
                </c:pt>
                <c:pt idx="2">
                  <c:v>768.04585680246851</c:v>
                </c:pt>
                <c:pt idx="3">
                  <c:v>787.93842734160921</c:v>
                </c:pt>
                <c:pt idx="4">
                  <c:v>776.38776012161702</c:v>
                </c:pt>
                <c:pt idx="5">
                  <c:v>794.97233034478688</c:v>
                </c:pt>
                <c:pt idx="6">
                  <c:v>812.51982398427913</c:v>
                </c:pt>
                <c:pt idx="7">
                  <c:v>819.56487018228245</c:v>
                </c:pt>
                <c:pt idx="8">
                  <c:v>880.1968772933551</c:v>
                </c:pt>
                <c:pt idx="9">
                  <c:v>811.31184600493111</c:v>
                </c:pt>
                <c:pt idx="10">
                  <c:v>877.04885593149925</c:v>
                </c:pt>
                <c:pt idx="11">
                  <c:v>883.82428682890202</c:v>
                </c:pt>
                <c:pt idx="12">
                  <c:v>928.79814213935299</c:v>
                </c:pt>
                <c:pt idx="13">
                  <c:v>946.61444745050233</c:v>
                </c:pt>
                <c:pt idx="14">
                  <c:v>1005.4274166240185</c:v>
                </c:pt>
                <c:pt idx="15">
                  <c:v>1004.2978009256842</c:v>
                </c:pt>
                <c:pt idx="16">
                  <c:v>918.32775930745959</c:v>
                </c:pt>
                <c:pt idx="17">
                  <c:v>965.86617884337875</c:v>
                </c:pt>
                <c:pt idx="18">
                  <c:v>1016.0127958742456</c:v>
                </c:pt>
                <c:pt idx="19">
                  <c:v>1004.1729175680059</c:v>
                </c:pt>
                <c:pt idx="20">
                  <c:v>1049.7924344758758</c:v>
                </c:pt>
                <c:pt idx="21">
                  <c:v>965.36409021533132</c:v>
                </c:pt>
                <c:pt idx="22">
                  <c:v>951.05089052225048</c:v>
                </c:pt>
              </c:numCache>
            </c:numRef>
          </c:val>
        </c:ser>
        <c:ser>
          <c:idx val="1"/>
          <c:order val="1"/>
          <c:tx>
            <c:strRef>
              <c:f>'21.Construction and other empl.'!$J$4</c:f>
              <c:strCache>
                <c:ptCount val="1"/>
                <c:pt idx="0">
                  <c:v>informal construction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'21.Construction and other empl.'!$H$5:$H$27</c:f>
              <c:strCache>
                <c:ptCount val="21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'21.Construction and other empl.'!$J$5:$J$27</c:f>
              <c:numCache>
                <c:formatCode>_ * #,##0_ ;_ * \-#,##0_ ;_ * "-"??_ ;_ @_ </c:formatCode>
                <c:ptCount val="23"/>
                <c:pt idx="0">
                  <c:v>345.84596830279628</c:v>
                </c:pt>
                <c:pt idx="1">
                  <c:v>312.93407652710772</c:v>
                </c:pt>
                <c:pt idx="2">
                  <c:v>347.70414015404862</c:v>
                </c:pt>
                <c:pt idx="3">
                  <c:v>344.08207007904713</c:v>
                </c:pt>
                <c:pt idx="4">
                  <c:v>307.14069532980579</c:v>
                </c:pt>
                <c:pt idx="5">
                  <c:v>354.34008343248638</c:v>
                </c:pt>
                <c:pt idx="6">
                  <c:v>332.59232403754106</c:v>
                </c:pt>
                <c:pt idx="7">
                  <c:v>384.40676850180091</c:v>
                </c:pt>
                <c:pt idx="8">
                  <c:v>319.10070793674504</c:v>
                </c:pt>
                <c:pt idx="9">
                  <c:v>370.25714477289893</c:v>
                </c:pt>
                <c:pt idx="10">
                  <c:v>403.37478549211215</c:v>
                </c:pt>
                <c:pt idx="11">
                  <c:v>450.0796021030194</c:v>
                </c:pt>
                <c:pt idx="12">
                  <c:v>392.75662942951249</c:v>
                </c:pt>
                <c:pt idx="13">
                  <c:v>453.98274601436685</c:v>
                </c:pt>
                <c:pt idx="14">
                  <c:v>454.52335435864285</c:v>
                </c:pt>
                <c:pt idx="15">
                  <c:v>434.16397973825224</c:v>
                </c:pt>
                <c:pt idx="16">
                  <c:v>443.92850498444596</c:v>
                </c:pt>
                <c:pt idx="17">
                  <c:v>421.87255654078461</c:v>
                </c:pt>
                <c:pt idx="18">
                  <c:v>475.32275086375057</c:v>
                </c:pt>
                <c:pt idx="19">
                  <c:v>478.56255607956564</c:v>
                </c:pt>
                <c:pt idx="20">
                  <c:v>455.70194138219665</c:v>
                </c:pt>
                <c:pt idx="21">
                  <c:v>429.84899684059957</c:v>
                </c:pt>
                <c:pt idx="22">
                  <c:v>413.66631380416732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208267520"/>
        <c:axId val="208277504"/>
      </c:barChart>
      <c:lineChart>
        <c:grouping val="standard"/>
        <c:varyColors val="0"/>
        <c:ser>
          <c:idx val="2"/>
          <c:order val="2"/>
          <c:tx>
            <c:strRef>
              <c:f>'21.Construction and other empl.'!$K$4</c:f>
              <c:strCache>
                <c:ptCount val="1"/>
                <c:pt idx="0">
                  <c:v>construction as % of total employment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'21.Construction and other empl.'!$H$5:$H$27</c:f>
              <c:strCache>
                <c:ptCount val="21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</c:strCache>
            </c:strRef>
          </c:cat>
          <c:val>
            <c:numRef>
              <c:f>'21.Construction and other empl.'!$K$5:$K$27</c:f>
              <c:numCache>
                <c:formatCode>0.0%</c:formatCode>
                <c:ptCount val="23"/>
                <c:pt idx="0">
                  <c:v>7.2956792128641618E-2</c:v>
                </c:pt>
                <c:pt idx="1">
                  <c:v>7.490939268729456E-2</c:v>
                </c:pt>
                <c:pt idx="2">
                  <c:v>7.662268178132918E-2</c:v>
                </c:pt>
                <c:pt idx="3">
                  <c:v>7.7942175006726677E-2</c:v>
                </c:pt>
                <c:pt idx="4">
                  <c:v>7.4426469636081238E-2</c:v>
                </c:pt>
                <c:pt idx="5">
                  <c:v>7.8229548645844499E-2</c:v>
                </c:pt>
                <c:pt idx="6">
                  <c:v>7.6158824881058976E-2</c:v>
                </c:pt>
                <c:pt idx="7">
                  <c:v>7.9329978938975546E-2</c:v>
                </c:pt>
                <c:pt idx="8">
                  <c:v>7.9662185853109774E-2</c:v>
                </c:pt>
                <c:pt idx="9">
                  <c:v>7.8279446128830116E-2</c:v>
                </c:pt>
                <c:pt idx="10">
                  <c:v>8.470332590513191E-2</c:v>
                </c:pt>
                <c:pt idx="11">
                  <c:v>8.7071654962739803E-2</c:v>
                </c:pt>
                <c:pt idx="12">
                  <c:v>8.5485406044181131E-2</c:v>
                </c:pt>
                <c:pt idx="13">
                  <c:v>8.9455000679873747E-2</c:v>
                </c:pt>
                <c:pt idx="14">
                  <c:v>9.2235927219390779E-2</c:v>
                </c:pt>
                <c:pt idx="15">
                  <c:v>8.9802450292939054E-2</c:v>
                </c:pt>
                <c:pt idx="16">
                  <c:v>8.6908998964529319E-2</c:v>
                </c:pt>
                <c:pt idx="17">
                  <c:v>8.9269784505733571E-2</c:v>
                </c:pt>
                <c:pt idx="18">
                  <c:v>9.4190436195276145E-2</c:v>
                </c:pt>
                <c:pt idx="19">
                  <c:v>9.2275266853826907E-2</c:v>
                </c:pt>
                <c:pt idx="20">
                  <c:v>9.2861529646543081E-2</c:v>
                </c:pt>
                <c:pt idx="21">
                  <c:v>8.6660770952746352E-2</c:v>
                </c:pt>
                <c:pt idx="22">
                  <c:v>8.4285142538033292E-2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80960"/>
        <c:axId val="208279424"/>
      </c:lineChart>
      <c:catAx>
        <c:axId val="2082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08277504"/>
        <c:crosses val="autoZero"/>
        <c:auto val="1"/>
        <c:lblAlgn val="ctr"/>
        <c:lblOffset val="100"/>
        <c:noMultiLvlLbl val="0"/>
      </c:catAx>
      <c:valAx>
        <c:axId val="208277504"/>
        <c:scaling>
          <c:orientation val="minMax"/>
          <c:max val="2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/>
                  <a:t>thousands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267520"/>
        <c:crosses val="autoZero"/>
        <c:crossBetween val="between"/>
      </c:valAx>
      <c:valAx>
        <c:axId val="2082794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280960"/>
        <c:crosses val="max"/>
        <c:crossBetween val="between"/>
      </c:valAx>
      <c:catAx>
        <c:axId val="208280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82794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'22. Investment by type of asset'!$D$4</c:f>
              <c:strCache>
                <c:ptCount val="1"/>
                <c:pt idx="0">
                  <c:v>Construction works</c:v>
                </c:pt>
              </c:strCache>
            </c:strRef>
          </c:tx>
          <c:invertIfNegative val="0"/>
          <c:cat>
            <c:numRef>
              <c:f>'22. Investment by type of asset'!$A$5:$A$12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'22. Investment by type of asset'!$D$5:$D$12</c:f>
              <c:numCache>
                <c:formatCode>_ * #,##0_ ;_ * \-#,##0_ ;_ * "-"??_ ;_ @_ </c:formatCode>
                <c:ptCount val="8"/>
                <c:pt idx="0">
                  <c:v>208.60839631798211</c:v>
                </c:pt>
                <c:pt idx="1">
                  <c:v>216.70433508819028</c:v>
                </c:pt>
                <c:pt idx="2">
                  <c:v>221.2209765634847</c:v>
                </c:pt>
                <c:pt idx="3">
                  <c:v>241.2918560182911</c:v>
                </c:pt>
                <c:pt idx="4">
                  <c:v>260.26158852100775</c:v>
                </c:pt>
                <c:pt idx="5">
                  <c:v>272.37703571029112</c:v>
                </c:pt>
                <c:pt idx="6">
                  <c:v>282.73290714612602</c:v>
                </c:pt>
                <c:pt idx="7">
                  <c:v>288.4768143019748</c:v>
                </c:pt>
              </c:numCache>
            </c:numRef>
          </c:val>
        </c:ser>
        <c:ser>
          <c:idx val="0"/>
          <c:order val="1"/>
          <c:tx>
            <c:strRef>
              <c:f>'22. Investment by type of asset'!$B$4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'22. Investment by type of asset'!$A$5:$A$12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'22. Investment by type of asset'!$B$5:$B$12</c:f>
              <c:numCache>
                <c:formatCode>_ * #,##0_ ;_ * \-#,##0_ ;_ * "-"??_ ;_ @_ </c:formatCode>
                <c:ptCount val="8"/>
                <c:pt idx="0">
                  <c:v>73.389487128663504</c:v>
                </c:pt>
                <c:pt idx="1">
                  <c:v>72.495490217325425</c:v>
                </c:pt>
                <c:pt idx="2">
                  <c:v>72.303907879113396</c:v>
                </c:pt>
                <c:pt idx="3">
                  <c:v>75.508241386530315</c:v>
                </c:pt>
                <c:pt idx="4">
                  <c:v>76.333571001288604</c:v>
                </c:pt>
                <c:pt idx="5">
                  <c:v>84.22347621260208</c:v>
                </c:pt>
                <c:pt idx="6">
                  <c:v>83.514888910950987</c:v>
                </c:pt>
                <c:pt idx="7">
                  <c:v>82.984844656397996</c:v>
                </c:pt>
              </c:numCache>
            </c:numRef>
          </c:val>
        </c:ser>
        <c:ser>
          <c:idx val="1"/>
          <c:order val="2"/>
          <c:tx>
            <c:strRef>
              <c:f>'22. Investment by type of asset'!$C$4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'22. Investment by type of asset'!$A$5:$A$12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'22. Investment by type of asset'!$C$5:$C$12</c:f>
              <c:numCache>
                <c:formatCode>_ * #,##0_ ;_ * \-#,##0_ ;_ * "-"??_ ;_ @_ </c:formatCode>
                <c:ptCount val="8"/>
                <c:pt idx="0">
                  <c:v>89.315124145195156</c:v>
                </c:pt>
                <c:pt idx="1">
                  <c:v>85.775922592513723</c:v>
                </c:pt>
                <c:pt idx="2">
                  <c:v>84.858101086754175</c:v>
                </c:pt>
                <c:pt idx="3">
                  <c:v>80.271326098775347</c:v>
                </c:pt>
                <c:pt idx="4">
                  <c:v>83.00190540760596</c:v>
                </c:pt>
                <c:pt idx="5">
                  <c:v>80.237476853895515</c:v>
                </c:pt>
                <c:pt idx="6">
                  <c:v>78.516310428618638</c:v>
                </c:pt>
                <c:pt idx="7">
                  <c:v>72.017551990023037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66441344"/>
        <c:axId val="166443264"/>
      </c:barChart>
      <c:lineChart>
        <c:grouping val="standard"/>
        <c:varyColors val="0"/>
        <c:ser>
          <c:idx val="3"/>
          <c:order val="3"/>
          <c:tx>
            <c:strRef>
              <c:f>'22. Investment by type of asset'!$E$4</c:f>
              <c:strCache>
                <c:ptCount val="1"/>
                <c:pt idx="0">
                  <c:v>Machinery and equipment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2"/>
            <c:spPr>
              <a:solidFill>
                <a:sysClr val="window" lastClr="FFFFFF"/>
              </a:solidFill>
              <a:ln w="34925">
                <a:solidFill>
                  <a:sysClr val="windowText" lastClr="000000"/>
                </a:solidFill>
              </a:ln>
            </c:spPr>
          </c:marker>
          <c:cat>
            <c:numRef>
              <c:f>'22. Investment by type of asset'!$A$5:$A$12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'22. Investment by type of asset'!$E$5:$E$12</c:f>
              <c:numCache>
                <c:formatCode>_ * #,##0_ ;_ * \-#,##0_ ;_ * "-"??_ ;_ @_ </c:formatCode>
                <c:ptCount val="8"/>
                <c:pt idx="0">
                  <c:v>356.76346808112714</c:v>
                </c:pt>
                <c:pt idx="1">
                  <c:v>393.561389802402</c:v>
                </c:pt>
                <c:pt idx="2">
                  <c:v>428.29063332580381</c:v>
                </c:pt>
                <c:pt idx="3">
                  <c:v>447.05502781252903</c:v>
                </c:pt>
                <c:pt idx="4">
                  <c:v>460.27476891486265</c:v>
                </c:pt>
                <c:pt idx="5">
                  <c:v>464.51574846327503</c:v>
                </c:pt>
                <c:pt idx="6">
                  <c:v>431.48437001331268</c:v>
                </c:pt>
                <c:pt idx="7">
                  <c:v>421.46437319811946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41344"/>
        <c:axId val="166443264"/>
      </c:lineChart>
      <c:catAx>
        <c:axId val="16644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443264"/>
        <c:crosses val="autoZero"/>
        <c:auto val="1"/>
        <c:lblAlgn val="ctr"/>
        <c:lblOffset val="100"/>
        <c:noMultiLvlLbl val="0"/>
      </c:catAx>
      <c:valAx>
        <c:axId val="1664432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(2017)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441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GDP per capita'!$B$3</c:f>
              <c:strCache>
                <c:ptCount val="1"/>
                <c:pt idx="0">
                  <c:v>gdp pc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'3. GDP per capita'!$A$4:$A$27</c:f>
              <c:numCache>
                <c:formatCode>General</c:formatCode>
                <c:ptCount val="24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'3. GDP per capita'!$B$4:$B$27</c:f>
              <c:numCache>
                <c:formatCode>_ * #,##0_ ;_ * \-#,##0_ ;_ * "-"??_ ;_ @_ </c:formatCode>
                <c:ptCount val="24"/>
                <c:pt idx="0">
                  <c:v>59300</c:v>
                </c:pt>
                <c:pt idx="1">
                  <c:v>59900</c:v>
                </c:pt>
                <c:pt idx="2">
                  <c:v>61200</c:v>
                </c:pt>
                <c:pt idx="3">
                  <c:v>62100</c:v>
                </c:pt>
                <c:pt idx="4">
                  <c:v>61700</c:v>
                </c:pt>
                <c:pt idx="5">
                  <c:v>61700</c:v>
                </c:pt>
                <c:pt idx="6">
                  <c:v>63200</c:v>
                </c:pt>
                <c:pt idx="7">
                  <c:v>64700</c:v>
                </c:pt>
                <c:pt idx="8">
                  <c:v>66000</c:v>
                </c:pt>
                <c:pt idx="9">
                  <c:v>67400</c:v>
                </c:pt>
                <c:pt idx="10">
                  <c:v>69000</c:v>
                </c:pt>
                <c:pt idx="11">
                  <c:v>71900</c:v>
                </c:pt>
                <c:pt idx="12">
                  <c:v>74500</c:v>
                </c:pt>
                <c:pt idx="13">
                  <c:v>77900</c:v>
                </c:pt>
                <c:pt idx="14">
                  <c:v>80000</c:v>
                </c:pt>
                <c:pt idx="15">
                  <c:v>78000</c:v>
                </c:pt>
                <c:pt idx="16">
                  <c:v>78500</c:v>
                </c:pt>
                <c:pt idx="17">
                  <c:v>79900</c:v>
                </c:pt>
                <c:pt idx="18">
                  <c:v>80800</c:v>
                </c:pt>
                <c:pt idx="19">
                  <c:v>81300</c:v>
                </c:pt>
                <c:pt idx="20">
                  <c:v>81700</c:v>
                </c:pt>
                <c:pt idx="21">
                  <c:v>81700</c:v>
                </c:pt>
                <c:pt idx="22">
                  <c:v>80500</c:v>
                </c:pt>
                <c:pt idx="23">
                  <c:v>80400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3B-465C-AD82-DC021CAC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408635648"/>
        <c:axId val="408657920"/>
      </c:barChart>
      <c:catAx>
        <c:axId val="40863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408657920"/>
        <c:crosses val="autoZero"/>
        <c:auto val="1"/>
        <c:lblAlgn val="ctr"/>
        <c:lblOffset val="100"/>
        <c:noMultiLvlLbl val="0"/>
      </c:catAx>
      <c:valAx>
        <c:axId val="40865792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/>
                  <a:t>Constant (2016)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0863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054800319491425E-2"/>
          <c:y val="4.0297797077263886E-2"/>
          <c:w val="0.90876598883214277"/>
          <c:h val="0.638122171160136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'4. Sectoral growth'!$E$6</c:f>
              <c:strCache>
                <c:ptCount val="1"/>
                <c:pt idx="0">
                  <c:v>Q2 2017 to Q3 2017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596784996174695E-17"/>
                  <c:y val="3.202256964383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72-4036-A009-4AB25787AA0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759856517884685E-3"/>
                  <c:y val="4.59250728137749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72-4036-A009-4AB25787AA0F}"/>
                </c:ext>
              </c:extLst>
            </c:dLbl>
            <c:dLbl>
              <c:idx val="8"/>
              <c:layout>
                <c:manualLayout>
                  <c:x val="-1.3634084782537348E-3"/>
                  <c:y val="7.22577746106766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72-4036-A009-4AB25787AA0F}"/>
                </c:ext>
              </c:extLst>
            </c:dLbl>
            <c:dLbl>
              <c:idx val="9"/>
              <c:layout>
                <c:manualLayout>
                  <c:x val="-2.7268169565074695E-3"/>
                  <c:y val="-5.6362839946635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972-4036-A009-4AB25787AA0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'4. Sectoral growth'!$A$7:$A$16</c:f>
              <c:strCache>
                <c:ptCount val="10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
</c:v>
                </c:pt>
                <c:pt idx="5">
                  <c:v>Trade</c:v>
                </c:pt>
                <c:pt idx="6">
                  <c:v>Logistics</c:v>
                </c:pt>
                <c:pt idx="7">
                  <c:v>Business
services</c:v>
                </c:pt>
                <c:pt idx="8">
                  <c:v>Govt 
services</c:v>
                </c:pt>
                <c:pt idx="9">
                  <c:v>Personal 
Sevices</c:v>
                </c:pt>
              </c:strCache>
            </c:strRef>
          </c:cat>
          <c:val>
            <c:numRef>
              <c:f>'4. Sectoral growth'!$E$7:$E$16</c:f>
              <c:numCache>
                <c:formatCode>0.0%</c:formatCode>
                <c:ptCount val="10"/>
                <c:pt idx="0">
                  <c:v>9.5771684502321319E-2</c:v>
                </c:pt>
                <c:pt idx="1">
                  <c:v>1.6130604279110727E-2</c:v>
                </c:pt>
                <c:pt idx="2">
                  <c:v>1.0675685063335827E-2</c:v>
                </c:pt>
                <c:pt idx="3">
                  <c:v>-2.6599340604521737E-3</c:v>
                </c:pt>
                <c:pt idx="4">
                  <c:v>-1.3933703241809536E-2</c:v>
                </c:pt>
                <c:pt idx="5">
                  <c:v>-9.2774379698368215E-4</c:v>
                </c:pt>
                <c:pt idx="6">
                  <c:v>1.460963826906525E-3</c:v>
                </c:pt>
                <c:pt idx="7">
                  <c:v>3.0915411500052059E-3</c:v>
                </c:pt>
                <c:pt idx="8">
                  <c:v>-1.8764763123484407E-3</c:v>
                </c:pt>
                <c:pt idx="9">
                  <c:v>2.3479659846097345E-3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972-4036-A009-4AB25787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axId val="219882240"/>
        <c:axId val="219883776"/>
      </c:barChart>
      <c:catAx>
        <c:axId val="2198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en-US"/>
          </a:p>
        </c:txPr>
        <c:crossAx val="219883776"/>
        <c:crosses val="autoZero"/>
        <c:auto val="1"/>
        <c:lblAlgn val="ctr"/>
        <c:lblOffset val="100"/>
        <c:noMultiLvlLbl val="0"/>
      </c:catAx>
      <c:valAx>
        <c:axId val="21988377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219882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Sectoral growth'!$B$6</c:f>
              <c:strCache>
                <c:ptCount val="1"/>
                <c:pt idx="0">
                  <c:v>annual, 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'4. Sectoral growth'!$A$7:$A$16</c:f>
              <c:strCache>
                <c:ptCount val="10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
</c:v>
                </c:pt>
                <c:pt idx="5">
                  <c:v>Trade</c:v>
                </c:pt>
                <c:pt idx="6">
                  <c:v>Logistics</c:v>
                </c:pt>
                <c:pt idx="7">
                  <c:v>Business
services</c:v>
                </c:pt>
                <c:pt idx="8">
                  <c:v>Govt 
services</c:v>
                </c:pt>
                <c:pt idx="9">
                  <c:v>Personal 
Sevices</c:v>
                </c:pt>
              </c:strCache>
            </c:strRef>
          </c:cat>
          <c:val>
            <c:numRef>
              <c:f>'4. Sectoral growth'!$B$7:$B$16</c:f>
              <c:numCache>
                <c:formatCode>0.0%</c:formatCode>
                <c:ptCount val="10"/>
                <c:pt idx="0">
                  <c:v>4.3812824688846952E-2</c:v>
                </c:pt>
                <c:pt idx="1">
                  <c:v>-4.8264072179439177E-3</c:v>
                </c:pt>
                <c:pt idx="2">
                  <c:v>1.3285840185584208E-2</c:v>
                </c:pt>
                <c:pt idx="3">
                  <c:v>3.3999933429179396E-2</c:v>
                </c:pt>
                <c:pt idx="4">
                  <c:v>-6.5629751037008521E-3</c:v>
                </c:pt>
                <c:pt idx="5">
                  <c:v>2.8283533390397242E-2</c:v>
                </c:pt>
                <c:pt idx="6">
                  <c:v>2.8014866504297853E-2</c:v>
                </c:pt>
                <c:pt idx="7">
                  <c:v>2.8748717489665898E-2</c:v>
                </c:pt>
                <c:pt idx="8">
                  <c:v>3.204627195206311E-2</c:v>
                </c:pt>
                <c:pt idx="9">
                  <c:v>2.2382804302909065E-2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CD-4357-A12E-8146D0FF99A6}"/>
            </c:ext>
          </c:extLst>
        </c:ser>
        <c:ser>
          <c:idx val="1"/>
          <c:order val="1"/>
          <c:tx>
            <c:strRef>
              <c:f>'4. Sectoral growth'!$C$6</c:f>
              <c:strCache>
                <c:ptCount val="1"/>
                <c:pt idx="0">
                  <c:v>2015 to 2016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'4. Sectoral growth'!$A$7:$A$16</c:f>
              <c:strCache>
                <c:ptCount val="10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
</c:v>
                </c:pt>
                <c:pt idx="5">
                  <c:v>Trade</c:v>
                </c:pt>
                <c:pt idx="6">
                  <c:v>Logistics</c:v>
                </c:pt>
                <c:pt idx="7">
                  <c:v>Business
services</c:v>
                </c:pt>
                <c:pt idx="8">
                  <c:v>Govt 
services</c:v>
                </c:pt>
                <c:pt idx="9">
                  <c:v>Personal 
Sevices</c:v>
                </c:pt>
              </c:strCache>
            </c:strRef>
          </c:cat>
          <c:val>
            <c:numRef>
              <c:f>'4. Sectoral growth'!$C$7:$C$16</c:f>
              <c:numCache>
                <c:formatCode>0.0%</c:formatCode>
                <c:ptCount val="10"/>
                <c:pt idx="0">
                  <c:v>-8.9884469017860735E-2</c:v>
                </c:pt>
                <c:pt idx="1">
                  <c:v>-3.970459301382423E-2</c:v>
                </c:pt>
                <c:pt idx="2">
                  <c:v>5.7100965933654102E-3</c:v>
                </c:pt>
                <c:pt idx="3">
                  <c:v>9.85289032958514E-3</c:v>
                </c:pt>
                <c:pt idx="4">
                  <c:v>-3.5242541053822962E-2</c:v>
                </c:pt>
                <c:pt idx="5">
                  <c:v>1.3820688009871462E-2</c:v>
                </c:pt>
                <c:pt idx="6">
                  <c:v>5.8096650065397881E-5</c:v>
                </c:pt>
                <c:pt idx="7">
                  <c:v>2.0416997887763522E-2</c:v>
                </c:pt>
                <c:pt idx="8">
                  <c:v>9.378851207233474E-3</c:v>
                </c:pt>
                <c:pt idx="9">
                  <c:v>1.0752323773733696E-2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CD-4357-A12E-8146D0FF99A6}"/>
            </c:ext>
          </c:extLst>
        </c:ser>
        <c:ser>
          <c:idx val="2"/>
          <c:order val="2"/>
          <c:tx>
            <c:strRef>
              <c:f>'4. Sectoral growth'!$D$6</c:f>
              <c:strCache>
                <c:ptCount val="1"/>
                <c:pt idx="0">
                  <c:v>2016 to 2017</c:v>
                </c:pt>
              </c:strCache>
            </c:strRef>
          </c:tx>
          <c:invertIfNegative val="0"/>
          <c:cat>
            <c:strRef>
              <c:f>'4. Sectoral growth'!$A$7:$A$16</c:f>
              <c:strCache>
                <c:ptCount val="10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
</c:v>
                </c:pt>
                <c:pt idx="5">
                  <c:v>Trade</c:v>
                </c:pt>
                <c:pt idx="6">
                  <c:v>Logistics</c:v>
                </c:pt>
                <c:pt idx="7">
                  <c:v>Business
services</c:v>
                </c:pt>
                <c:pt idx="8">
                  <c:v>Govt 
services</c:v>
                </c:pt>
                <c:pt idx="9">
                  <c:v>Personal 
Sevices</c:v>
                </c:pt>
              </c:strCache>
            </c:strRef>
          </c:cat>
          <c:val>
            <c:numRef>
              <c:f>'4. Sectoral growth'!$D$7:$D$16</c:f>
              <c:numCache>
                <c:formatCode>0.0%</c:formatCode>
                <c:ptCount val="10"/>
                <c:pt idx="0">
                  <c:v>0.18555741716567531</c:v>
                </c:pt>
                <c:pt idx="1">
                  <c:v>2.3357337100600395E-2</c:v>
                </c:pt>
                <c:pt idx="2">
                  <c:v>-1.0903872896381728E-2</c:v>
                </c:pt>
                <c:pt idx="3">
                  <c:v>3.8602834379439788E-3</c:v>
                </c:pt>
                <c:pt idx="4">
                  <c:v>-1.2969408162310958E-2</c:v>
                </c:pt>
                <c:pt idx="5">
                  <c:v>-4.0384271691094042E-3</c:v>
                </c:pt>
                <c:pt idx="6">
                  <c:v>1.3266984551024041E-2</c:v>
                </c:pt>
                <c:pt idx="7">
                  <c:v>1.2132419419836449E-2</c:v>
                </c:pt>
                <c:pt idx="8">
                  <c:v>6.3818577401426602E-3</c:v>
                </c:pt>
                <c:pt idx="9">
                  <c:v>1.1197130470655514E-2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CD-4357-A12E-8146D0FF99A6}"/>
            </c:ext>
          </c:extLst>
        </c:ser>
        <c:ser>
          <c:idx val="3"/>
          <c:order val="3"/>
          <c:tx>
            <c:strRef>
              <c:f>'4. Sectoral growth'!$E$6</c:f>
              <c:strCache>
                <c:ptCount val="1"/>
                <c:pt idx="0">
                  <c:v>Q2 2017 to Q3 2017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</c:spPr>
          <c:invertIfNegative val="0"/>
          <c:cat>
            <c:strRef>
              <c:f>'4. Sectoral growth'!$A$7:$A$16</c:f>
              <c:strCache>
                <c:ptCount val="10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
</c:v>
                </c:pt>
                <c:pt idx="5">
                  <c:v>Trade</c:v>
                </c:pt>
                <c:pt idx="6">
                  <c:v>Logistics</c:v>
                </c:pt>
                <c:pt idx="7">
                  <c:v>Business
services</c:v>
                </c:pt>
                <c:pt idx="8">
                  <c:v>Govt 
services</c:v>
                </c:pt>
                <c:pt idx="9">
                  <c:v>Personal 
Sevices</c:v>
                </c:pt>
              </c:strCache>
            </c:strRef>
          </c:cat>
          <c:val>
            <c:numRef>
              <c:f>'4. Sectoral growth'!$E$7:$E$16</c:f>
              <c:numCache>
                <c:formatCode>0.0%</c:formatCode>
                <c:ptCount val="10"/>
                <c:pt idx="0">
                  <c:v>9.5771684502321319E-2</c:v>
                </c:pt>
                <c:pt idx="1">
                  <c:v>1.6130604279110727E-2</c:v>
                </c:pt>
                <c:pt idx="2">
                  <c:v>1.0675685063335827E-2</c:v>
                </c:pt>
                <c:pt idx="3">
                  <c:v>-2.6599340604521737E-3</c:v>
                </c:pt>
                <c:pt idx="4">
                  <c:v>-1.3933703241809536E-2</c:v>
                </c:pt>
                <c:pt idx="5">
                  <c:v>-9.2774379698368215E-4</c:v>
                </c:pt>
                <c:pt idx="6">
                  <c:v>1.460963826906525E-3</c:v>
                </c:pt>
                <c:pt idx="7">
                  <c:v>3.0915411500052059E-3</c:v>
                </c:pt>
                <c:pt idx="8">
                  <c:v>-1.8764763123484407E-3</c:v>
                </c:pt>
                <c:pt idx="9">
                  <c:v>2.3479659846097345E-3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CD-4357-A12E-8146D0FF99A6}"/>
            </c:ext>
          </c:extLst>
        </c:ser>
        <c:ser>
          <c:idx val="4"/>
          <c:order val="4"/>
          <c:tx>
            <c:strRef>
              <c:f>'4. Sectoral growth'!$F$6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'4. Sectoral growth'!$A$7:$A$16</c:f>
              <c:strCache>
                <c:ptCount val="10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
</c:v>
                </c:pt>
                <c:pt idx="5">
                  <c:v>Trade</c:v>
                </c:pt>
                <c:pt idx="6">
                  <c:v>Logistics</c:v>
                </c:pt>
                <c:pt idx="7">
                  <c:v>Business
services</c:v>
                </c:pt>
                <c:pt idx="8">
                  <c:v>Govt 
services</c:v>
                </c:pt>
                <c:pt idx="9">
                  <c:v>Personal 
Sevices</c:v>
                </c:pt>
              </c:strCache>
            </c:strRef>
          </c:cat>
          <c:val>
            <c:numRef>
              <c:f>'4. Sectoral growth'!$F$7:$F$16</c:f>
              <c:numCache>
                <c:formatCode>0.0%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20134016"/>
        <c:axId val="220201344"/>
      </c:barChart>
      <c:catAx>
        <c:axId val="22013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220201344"/>
        <c:crosses val="autoZero"/>
        <c:auto val="1"/>
        <c:lblAlgn val="ctr"/>
        <c:lblOffset val="100"/>
        <c:noMultiLvlLbl val="0"/>
      </c:catAx>
      <c:valAx>
        <c:axId val="220201344"/>
        <c:scaling>
          <c:orientation val="minMax"/>
          <c:max val="0.2"/>
          <c:min val="-0.1400000000000000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percentage change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2013401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 Real economy shares of GDP'!$A$6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'5. Real economy shares of GDP'!$B$5:$I$5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'5. Real economy shares of GDP'!$B$6:$I$6</c:f>
              <c:numCache>
                <c:formatCode>0.0%</c:formatCode>
                <c:ptCount val="8"/>
                <c:pt idx="0">
                  <c:v>2.5107036076914349E-2</c:v>
                </c:pt>
                <c:pt idx="1">
                  <c:v>2.2609125476846327E-2</c:v>
                </c:pt>
                <c:pt idx="2">
                  <c:v>2.2150060131700816E-2</c:v>
                </c:pt>
                <c:pt idx="3">
                  <c:v>2.1539380609149054E-2</c:v>
                </c:pt>
                <c:pt idx="4">
                  <c:v>2.1912286819743929E-2</c:v>
                </c:pt>
                <c:pt idx="5">
                  <c:v>2.078654394866819E-2</c:v>
                </c:pt>
                <c:pt idx="6">
                  <c:v>2.1673714008004382E-2</c:v>
                </c:pt>
                <c:pt idx="7">
                  <c:v>2.3049797513020553E-2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6-441A-8C8A-DF501D5F86E3}"/>
            </c:ext>
          </c:extLst>
        </c:ser>
        <c:ser>
          <c:idx val="1"/>
          <c:order val="1"/>
          <c:tx>
            <c:strRef>
              <c:f>'5. Real economy shares of GDP'!$A$7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'5. Real economy shares of GDP'!$B$5:$I$5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'5. Real economy shares of GDP'!$B$7:$I$7</c:f>
              <c:numCache>
                <c:formatCode>0.0%</c:formatCode>
                <c:ptCount val="8"/>
                <c:pt idx="0">
                  <c:v>8.1859077424295143E-2</c:v>
                </c:pt>
                <c:pt idx="1">
                  <c:v>8.5769464205400339E-2</c:v>
                </c:pt>
                <c:pt idx="2">
                  <c:v>8.4535718951225219E-2</c:v>
                </c:pt>
                <c:pt idx="3">
                  <c:v>8.1064962453090375E-2</c:v>
                </c:pt>
                <c:pt idx="4">
                  <c:v>7.6523991187572013E-2</c:v>
                </c:pt>
                <c:pt idx="5">
                  <c:v>7.1289601192523075E-2</c:v>
                </c:pt>
                <c:pt idx="6">
                  <c:v>6.9151083956436113E-2</c:v>
                </c:pt>
                <c:pt idx="7">
                  <c:v>7.0233604234583066E-2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86-441A-8C8A-DF501D5F86E3}"/>
            </c:ext>
          </c:extLst>
        </c:ser>
        <c:ser>
          <c:idx val="2"/>
          <c:order val="2"/>
          <c:tx>
            <c:strRef>
              <c:f>'5. Real economy shares of GDP'!$A$8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'5. Real economy shares of GDP'!$B$5:$I$5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'5. Real economy shares of GDP'!$B$8:$I$8</c:f>
              <c:numCache>
                <c:formatCode>0.0%</c:formatCode>
                <c:ptCount val="8"/>
                <c:pt idx="0">
                  <c:v>0.13263530660843525</c:v>
                </c:pt>
                <c:pt idx="1">
                  <c:v>0.12252856684051652</c:v>
                </c:pt>
                <c:pt idx="2">
                  <c:v>0.11767657726559713</c:v>
                </c:pt>
                <c:pt idx="3">
                  <c:v>0.11515771664434735</c:v>
                </c:pt>
                <c:pt idx="4">
                  <c:v>0.1195641699424289</c:v>
                </c:pt>
                <c:pt idx="5">
                  <c:v>0.1205208581610883</c:v>
                </c:pt>
                <c:pt idx="6">
                  <c:v>0.11966059259223788</c:v>
                </c:pt>
                <c:pt idx="7">
                  <c:v>0.11705964530368002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86-441A-8C8A-DF501D5F86E3}"/>
            </c:ext>
          </c:extLst>
        </c:ser>
        <c:ser>
          <c:idx val="3"/>
          <c:order val="3"/>
          <c:tx>
            <c:strRef>
              <c:f>'5. Real economy shares of GDP'!$A$9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'5. Real economy shares of GDP'!$B$5:$I$5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'5. Real economy shares of GDP'!$B$9:$I$9</c:f>
              <c:numCache>
                <c:formatCode>0.0%</c:formatCode>
                <c:ptCount val="8"/>
                <c:pt idx="0">
                  <c:v>3.5725444760045369E-2</c:v>
                </c:pt>
                <c:pt idx="1">
                  <c:v>3.4149307558774343E-2</c:v>
                </c:pt>
                <c:pt idx="2">
                  <c:v>3.4896743793575845E-2</c:v>
                </c:pt>
                <c:pt idx="3">
                  <c:v>3.5902789533585444E-2</c:v>
                </c:pt>
                <c:pt idx="4">
                  <c:v>3.7176473586286861E-2</c:v>
                </c:pt>
                <c:pt idx="5">
                  <c:v>3.7046820475275868E-2</c:v>
                </c:pt>
                <c:pt idx="6">
                  <c:v>3.5917084008367038E-2</c:v>
                </c:pt>
                <c:pt idx="7">
                  <c:v>3.53147062299198E-2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86-441A-8C8A-DF501D5F86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220705920"/>
        <c:axId val="220708224"/>
      </c:barChart>
      <c:catAx>
        <c:axId val="2207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708224"/>
        <c:crosses val="autoZero"/>
        <c:auto val="1"/>
        <c:lblAlgn val="ctr"/>
        <c:lblOffset val="100"/>
        <c:noMultiLvlLbl val="0"/>
      </c:catAx>
      <c:valAx>
        <c:axId val="22070822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220705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expenditure on GDP'!$B$8</c:f>
              <c:strCache>
                <c:ptCount val="1"/>
                <c:pt idx="0">
                  <c:v>annual average, 2011 to 2015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'6. expenditure on GDP'!$A$9:$A$14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Gross fixed capital formation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'6. expenditure on GDP'!$B$9:$B$14</c:f>
              <c:numCache>
                <c:formatCode>0.0%</c:formatCode>
                <c:ptCount val="6"/>
                <c:pt idx="0">
                  <c:v>2.2600939045167134E-2</c:v>
                </c:pt>
                <c:pt idx="1">
                  <c:v>2.1231505083457503E-2</c:v>
                </c:pt>
                <c:pt idx="2">
                  <c:v>4.0950905160017204E-2</c:v>
                </c:pt>
                <c:pt idx="3">
                  <c:v>3.0403073131739289E-2</c:v>
                </c:pt>
                <c:pt idx="4">
                  <c:v>4.154521749173834E-2</c:v>
                </c:pt>
                <c:pt idx="5">
                  <c:v>2.2256965329173983E-2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65-4777-859E-3C5B03FB8C6B}"/>
            </c:ext>
          </c:extLst>
        </c:ser>
        <c:ser>
          <c:idx val="1"/>
          <c:order val="1"/>
          <c:tx>
            <c:strRef>
              <c:f>'6. expenditure on GDP'!$C$8</c:f>
              <c:strCache>
                <c:ptCount val="1"/>
                <c:pt idx="0">
                  <c:v>2015 to 2016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'6. expenditure on GDP'!$A$9:$A$14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Gross fixed capital formation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'6. expenditure on GDP'!$C$9:$C$14</c:f>
              <c:numCache>
                <c:formatCode>0.0%</c:formatCode>
                <c:ptCount val="6"/>
                <c:pt idx="0">
                  <c:v>9.7241397867295909E-3</c:v>
                </c:pt>
                <c:pt idx="1">
                  <c:v>2.0554644496030505E-2</c:v>
                </c:pt>
                <c:pt idx="2">
                  <c:v>-2.9116039438842223E-2</c:v>
                </c:pt>
                <c:pt idx="3">
                  <c:v>3.5997231715187983E-3</c:v>
                </c:pt>
                <c:pt idx="4">
                  <c:v>-1.6345409270399736E-2</c:v>
                </c:pt>
                <c:pt idx="5">
                  <c:v>3.6488183288050369E-3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65-4777-859E-3C5B03FB8C6B}"/>
            </c:ext>
          </c:extLst>
        </c:ser>
        <c:ser>
          <c:idx val="2"/>
          <c:order val="2"/>
          <c:tx>
            <c:strRef>
              <c:f>'6. expenditure on GDP'!$D$8</c:f>
              <c:strCache>
                <c:ptCount val="1"/>
                <c:pt idx="0">
                  <c:v>2016 to 2017</c:v>
                </c:pt>
              </c:strCache>
            </c:strRef>
          </c:tx>
          <c:invertIfNegative val="0"/>
          <c:cat>
            <c:strRef>
              <c:f>'6. expenditure on GDP'!$A$9:$A$14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Gross fixed capital formation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'6. expenditure on GDP'!$D$9:$D$14</c:f>
              <c:numCache>
                <c:formatCode>0.0%</c:formatCode>
                <c:ptCount val="6"/>
                <c:pt idx="0">
                  <c:v>1.3312374826602413E-2</c:v>
                </c:pt>
                <c:pt idx="1">
                  <c:v>2.1941036588091212E-3</c:v>
                </c:pt>
                <c:pt idx="2">
                  <c:v>-1.2934181556142232E-2</c:v>
                </c:pt>
                <c:pt idx="3">
                  <c:v>5.970443678702031E-3</c:v>
                </c:pt>
                <c:pt idx="4">
                  <c:v>6.1558241775454547E-3</c:v>
                </c:pt>
                <c:pt idx="5">
                  <c:v>7.2448631844388434E-3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65-4777-859E-3C5B03FB8C6B}"/>
            </c:ext>
          </c:extLst>
        </c:ser>
        <c:ser>
          <c:idx val="3"/>
          <c:order val="3"/>
          <c:tx>
            <c:strRef>
              <c:f>'6. expenditure on GDP'!$E$8</c:f>
              <c:strCache>
                <c:ptCount val="1"/>
                <c:pt idx="0">
                  <c:v>Quarterly change, Q2 to Q3, 2017 (a)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</c:spPr>
          <c:invertIfNegative val="0"/>
          <c:cat>
            <c:strRef>
              <c:f>'6. expenditure on GDP'!$A$9:$A$14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Gross fixed capital formation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'6. expenditure on GDP'!$E$9:$E$14</c:f>
              <c:numCache>
                <c:formatCode>0.0%</c:formatCode>
                <c:ptCount val="6"/>
                <c:pt idx="0">
                  <c:v>1.6209820617520965E-3</c:v>
                </c:pt>
                <c:pt idx="1">
                  <c:v>-3.3916895919827716E-4</c:v>
                </c:pt>
                <c:pt idx="2">
                  <c:v>2.6155614182661324E-3</c:v>
                </c:pt>
                <c:pt idx="3">
                  <c:v>-6.8027519263839098E-3</c:v>
                </c:pt>
                <c:pt idx="4">
                  <c:v>-9.1539791626267242E-3</c:v>
                </c:pt>
                <c:pt idx="5">
                  <c:v>1.3188520520170943E-3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65-4777-859E-3C5B03FB8C6B}"/>
            </c:ext>
          </c:extLst>
        </c:ser>
        <c:ser>
          <c:idx val="4"/>
          <c:order val="4"/>
          <c:tx>
            <c:strRef>
              <c:f>'6. expenditure on GDP'!$F$8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'6. expenditure on GDP'!$A$9:$A$14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Gross fixed capital formation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'6. expenditure on GDP'!$F$9:$F$14</c:f>
              <c:numCache>
                <c:formatCode>0.0%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65-4777-859E-3C5B03FB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56820352"/>
        <c:axId val="256821888"/>
      </c:barChart>
      <c:catAx>
        <c:axId val="25682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56821888"/>
        <c:crosses val="autoZero"/>
        <c:auto val="1"/>
        <c:lblAlgn val="ctr"/>
        <c:lblOffset val="100"/>
        <c:noMultiLvlLbl val="0"/>
      </c:catAx>
      <c:valAx>
        <c:axId val="2568218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56820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'7. Quarterly production volumes'!$A$12</c:f>
              <c:strCache>
                <c:ptCount val="1"/>
                <c:pt idx="0">
                  <c:v>Construction</c:v>
                </c:pt>
              </c:strCache>
            </c:strRef>
          </c:tx>
          <c:spPr>
            <a:ln w="34925"/>
          </c:spPr>
          <c:marker>
            <c:symbol val="square"/>
            <c:size val="8"/>
          </c:marker>
          <c:cat>
            <c:multiLvlStrRef>
              <c:f>'7. Quarterly production volumes'!$B$7:$AB$8</c:f>
              <c:multiLvlStrCache>
                <c:ptCount val="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'7. Quarterly production volumes'!$B$12:$AB$12</c:f>
              <c:numCache>
                <c:formatCode>_ * #,##0_ ;_ * \-#,##0_ ;_ * "-"??_ ;_ @_ </c:formatCode>
                <c:ptCount val="27"/>
                <c:pt idx="0">
                  <c:v>100</c:v>
                </c:pt>
                <c:pt idx="1">
                  <c:v>101.06008827532405</c:v>
                </c:pt>
                <c:pt idx="2">
                  <c:v>102.17200968399808</c:v>
                </c:pt>
                <c:pt idx="3">
                  <c:v>103.20559840239471</c:v>
                </c:pt>
                <c:pt idx="4">
                  <c:v>102.87189478191925</c:v>
                </c:pt>
                <c:pt idx="5">
                  <c:v>103.37337239721352</c:v>
                </c:pt>
                <c:pt idx="6">
                  <c:v>104.50967339826079</c:v>
                </c:pt>
                <c:pt idx="7">
                  <c:v>106.15505208752909</c:v>
                </c:pt>
                <c:pt idx="8">
                  <c:v>106.40543898106026</c:v>
                </c:pt>
                <c:pt idx="9">
                  <c:v>108.69935086685352</c:v>
                </c:pt>
                <c:pt idx="10">
                  <c:v>109.57174596040755</c:v>
                </c:pt>
                <c:pt idx="11">
                  <c:v>111.26288832450722</c:v>
                </c:pt>
                <c:pt idx="12">
                  <c:v>112.14389895400949</c:v>
                </c:pt>
                <c:pt idx="13">
                  <c:v>112.57852560705186</c:v>
                </c:pt>
                <c:pt idx="14">
                  <c:v>113.06210224165052</c:v>
                </c:pt>
                <c:pt idx="15">
                  <c:v>113.79616116818528</c:v>
                </c:pt>
                <c:pt idx="16">
                  <c:v>114.39992707321936</c:v>
                </c:pt>
                <c:pt idx="17">
                  <c:v>114.730196351117</c:v>
                </c:pt>
                <c:pt idx="18">
                  <c:v>114.98371443229469</c:v>
                </c:pt>
                <c:pt idx="19">
                  <c:v>115.29352181231532</c:v>
                </c:pt>
                <c:pt idx="20">
                  <c:v>115.52382204169547</c:v>
                </c:pt>
                <c:pt idx="21">
                  <c:v>115.55216172785592</c:v>
                </c:pt>
                <c:pt idx="22">
                  <c:v>115.76304308191968</c:v>
                </c:pt>
                <c:pt idx="23">
                  <c:v>115.87316823459848</c:v>
                </c:pt>
                <c:pt idx="24">
                  <c:v>115.6454860861808</c:v>
                </c:pt>
                <c:pt idx="25">
                  <c:v>115.56484235014608</c:v>
                </c:pt>
                <c:pt idx="26">
                  <c:v>115.25744748978815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19B-4BE7-81B6-545605F91C77}"/>
            </c:ext>
          </c:extLst>
        </c:ser>
        <c:ser>
          <c:idx val="4"/>
          <c:order val="1"/>
          <c:tx>
            <c:strRef>
              <c:f>'7. Quarterly production volumes'!$A$13</c:f>
              <c:strCache>
                <c:ptCount val="1"/>
                <c:pt idx="0">
                  <c:v>Other</c:v>
                </c:pt>
              </c:strCache>
            </c:strRef>
          </c:tx>
          <c:spPr>
            <a:ln w="34925"/>
          </c:spPr>
          <c:marker>
            <c:symbol val="triangle"/>
            <c:size val="8"/>
          </c:marker>
          <c:cat>
            <c:multiLvlStrRef>
              <c:f>'7. Quarterly production volumes'!$B$7:$AB$8</c:f>
              <c:multiLvlStrCache>
                <c:ptCount val="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'7. Quarterly production volumes'!$B$13:$AB$13</c:f>
              <c:numCache>
                <c:formatCode>_ * #,##0_ ;_ * \-#,##0_ ;_ * "-"??_ ;_ @_ </c:formatCode>
                <c:ptCount val="27"/>
                <c:pt idx="0">
                  <c:v>100</c:v>
                </c:pt>
                <c:pt idx="1">
                  <c:v>101.16215504943453</c:v>
                </c:pt>
                <c:pt idx="2">
                  <c:v>102.15549639696164</c:v>
                </c:pt>
                <c:pt idx="3">
                  <c:v>103.07633922706839</c:v>
                </c:pt>
                <c:pt idx="4">
                  <c:v>103.74274201843959</c:v>
                </c:pt>
                <c:pt idx="5">
                  <c:v>104.31494136369635</c:v>
                </c:pt>
                <c:pt idx="6">
                  <c:v>104.8250063876977</c:v>
                </c:pt>
                <c:pt idx="7">
                  <c:v>105.35453862806141</c:v>
                </c:pt>
                <c:pt idx="8">
                  <c:v>106.00844263391107</c:v>
                </c:pt>
                <c:pt idx="9">
                  <c:v>106.94373400678185</c:v>
                </c:pt>
                <c:pt idx="10">
                  <c:v>107.58501662429418</c:v>
                </c:pt>
                <c:pt idx="11">
                  <c:v>108.28283523307556</c:v>
                </c:pt>
                <c:pt idx="12">
                  <c:v>108.74604607454157</c:v>
                </c:pt>
                <c:pt idx="13">
                  <c:v>109.24465668359429</c:v>
                </c:pt>
                <c:pt idx="14">
                  <c:v>109.89859059738023</c:v>
                </c:pt>
                <c:pt idx="15">
                  <c:v>110.39003348240313</c:v>
                </c:pt>
                <c:pt idx="16">
                  <c:v>110.85413819161663</c:v>
                </c:pt>
                <c:pt idx="17">
                  <c:v>111.01726097248255</c:v>
                </c:pt>
                <c:pt idx="18">
                  <c:v>111.34949531141982</c:v>
                </c:pt>
                <c:pt idx="19">
                  <c:v>111.68402080368756</c:v>
                </c:pt>
                <c:pt idx="20">
                  <c:v>111.99697303549787</c:v>
                </c:pt>
                <c:pt idx="21">
                  <c:v>112.47157793489811</c:v>
                </c:pt>
                <c:pt idx="22">
                  <c:v>112.66661552724355</c:v>
                </c:pt>
                <c:pt idx="23">
                  <c:v>113.1213209964546</c:v>
                </c:pt>
                <c:pt idx="24">
                  <c:v>112.5030894784156</c:v>
                </c:pt>
                <c:pt idx="25">
                  <c:v>112.87409756803883</c:v>
                </c:pt>
                <c:pt idx="26">
                  <c:v>112.90346015126862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9B-4BE7-81B6-545605F91C77}"/>
            </c:ext>
          </c:extLst>
        </c:ser>
        <c:ser>
          <c:idx val="2"/>
          <c:order val="2"/>
          <c:tx>
            <c:strRef>
              <c:f>'7. Quarterly production volumes'!$A$11</c:f>
              <c:strCache>
                <c:ptCount val="1"/>
                <c:pt idx="0">
                  <c:v>Manufacturing</c:v>
                </c:pt>
              </c:strCache>
            </c:strRef>
          </c:tx>
          <c:spPr>
            <a:ln w="47625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'7. Quarterly production volumes'!$B$7:$AB$8</c:f>
              <c:multiLvlStrCache>
                <c:ptCount val="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'7. Quarterly production volumes'!$B$11:$AB$11</c:f>
              <c:numCache>
                <c:formatCode>_ * #,##0_ ;_ * \-#,##0_ ;_ * "-"??_ ;_ @_ </c:formatCode>
                <c:ptCount val="27"/>
                <c:pt idx="0">
                  <c:v>100</c:v>
                </c:pt>
                <c:pt idx="1">
                  <c:v>98.753415637957659</c:v>
                </c:pt>
                <c:pt idx="2">
                  <c:v>98.552076673000315</c:v>
                </c:pt>
                <c:pt idx="3">
                  <c:v>99.55324051666058</c:v>
                </c:pt>
                <c:pt idx="4">
                  <c:v>101.0634397481422</c:v>
                </c:pt>
                <c:pt idx="5">
                  <c:v>100.9404119046374</c:v>
                </c:pt>
                <c:pt idx="6">
                  <c:v>101.07136057173851</c:v>
                </c:pt>
                <c:pt idx="7">
                  <c:v>102.10345565362913</c:v>
                </c:pt>
                <c:pt idx="8">
                  <c:v>100.19469565944243</c:v>
                </c:pt>
                <c:pt idx="9">
                  <c:v>103.17676865643244</c:v>
                </c:pt>
                <c:pt idx="10">
                  <c:v>101.39222682795995</c:v>
                </c:pt>
                <c:pt idx="11">
                  <c:v>104.54162414437194</c:v>
                </c:pt>
                <c:pt idx="12">
                  <c:v>103.08067400255965</c:v>
                </c:pt>
                <c:pt idx="13">
                  <c:v>101.95882180340541</c:v>
                </c:pt>
                <c:pt idx="14">
                  <c:v>101.59301676292863</c:v>
                </c:pt>
                <c:pt idx="15">
                  <c:v>103.5672797623501</c:v>
                </c:pt>
                <c:pt idx="16">
                  <c:v>103.05816547549344</c:v>
                </c:pt>
                <c:pt idx="17">
                  <c:v>101.43107971446963</c:v>
                </c:pt>
                <c:pt idx="18">
                  <c:v>102.65760518175288</c:v>
                </c:pt>
                <c:pt idx="19">
                  <c:v>102.05627642910891</c:v>
                </c:pt>
                <c:pt idx="20">
                  <c:v>102.21335102794893</c:v>
                </c:pt>
                <c:pt idx="21">
                  <c:v>104.10365603486089</c:v>
                </c:pt>
                <c:pt idx="22">
                  <c:v>103.22259831118299</c:v>
                </c:pt>
                <c:pt idx="23">
                  <c:v>102.41350879685282</c:v>
                </c:pt>
                <c:pt idx="24">
                  <c:v>101.4477236232036</c:v>
                </c:pt>
                <c:pt idx="25">
                  <c:v>101.81710182940225</c:v>
                </c:pt>
                <c:pt idx="26">
                  <c:v>102.90406914259454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19B-4BE7-81B6-545605F91C77}"/>
            </c:ext>
          </c:extLst>
        </c:ser>
        <c:ser>
          <c:idx val="0"/>
          <c:order val="3"/>
          <c:tx>
            <c:strRef>
              <c:f>'7. Quarterly production volumes'!$A$9</c:f>
              <c:strCache>
                <c:ptCount val="1"/>
                <c:pt idx="0">
                  <c:v>Agriculture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9"/>
          </c:marker>
          <c:cat>
            <c:multiLvlStrRef>
              <c:f>'7. Quarterly production volumes'!$B$7:$AB$8</c:f>
              <c:multiLvlStrCache>
                <c:ptCount val="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'7. Quarterly production volumes'!$B$9:$AB$9</c:f>
              <c:numCache>
                <c:formatCode>_ * #,##0_ ;_ * \-#,##0_ ;_ * "-"??_ ;_ @_ </c:formatCode>
                <c:ptCount val="27"/>
                <c:pt idx="0">
                  <c:v>100</c:v>
                </c:pt>
                <c:pt idx="1">
                  <c:v>98.240425200183225</c:v>
                </c:pt>
                <c:pt idx="2">
                  <c:v>97.682269236502236</c:v>
                </c:pt>
                <c:pt idx="3">
                  <c:v>97.570333104886302</c:v>
                </c:pt>
                <c:pt idx="4">
                  <c:v>98.047525167366118</c:v>
                </c:pt>
                <c:pt idx="5">
                  <c:v>99.533789354608444</c:v>
                </c:pt>
                <c:pt idx="6">
                  <c:v>100.57462660061056</c:v>
                </c:pt>
                <c:pt idx="7">
                  <c:v>102.27594691495325</c:v>
                </c:pt>
                <c:pt idx="8">
                  <c:v>102.24339865443939</c:v>
                </c:pt>
                <c:pt idx="9">
                  <c:v>102.82920149563076</c:v>
                </c:pt>
                <c:pt idx="10">
                  <c:v>105.26072874725081</c:v>
                </c:pt>
                <c:pt idx="11">
                  <c:v>108.03751595579686</c:v>
                </c:pt>
                <c:pt idx="12">
                  <c:v>109.07525997001683</c:v>
                </c:pt>
                <c:pt idx="13">
                  <c:v>110.33081220219638</c:v>
                </c:pt>
                <c:pt idx="14">
                  <c:v>112.82824411115951</c:v>
                </c:pt>
                <c:pt idx="15">
                  <c:v>114.93883973345487</c:v>
                </c:pt>
                <c:pt idx="16">
                  <c:v>111.60383002126883</c:v>
                </c:pt>
                <c:pt idx="17">
                  <c:v>105.5056821332568</c:v>
                </c:pt>
                <c:pt idx="18">
                  <c:v>102.29580129578714</c:v>
                </c:pt>
                <c:pt idx="19">
                  <c:v>100.58309761785608</c:v>
                </c:pt>
                <c:pt idx="20">
                  <c:v>98.321371742916085</c:v>
                </c:pt>
                <c:pt idx="21">
                  <c:v>96.344023258874344</c:v>
                </c:pt>
                <c:pt idx="22">
                  <c:v>96.286104550016304</c:v>
                </c:pt>
                <c:pt idx="23">
                  <c:v>96.251937863198847</c:v>
                </c:pt>
                <c:pt idx="24">
                  <c:v>101.39006438237608</c:v>
                </c:pt>
                <c:pt idx="25">
                  <c:v>110.03055778874339</c:v>
                </c:pt>
                <c:pt idx="26">
                  <c:v>120.56836965490139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19B-4BE7-81B6-545605F91C77}"/>
            </c:ext>
          </c:extLst>
        </c:ser>
        <c:ser>
          <c:idx val="1"/>
          <c:order val="4"/>
          <c:tx>
            <c:strRef>
              <c:f>'7. Quarterly production volumes'!$A$10</c:f>
              <c:strCache>
                <c:ptCount val="1"/>
                <c:pt idx="0">
                  <c:v>Mining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'7. Quarterly production volumes'!$B$7:$AB$8</c:f>
              <c:multiLvlStrCache>
                <c:ptCount val="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'7. Quarterly production volumes'!$B$10:$AB$10</c:f>
              <c:numCache>
                <c:formatCode>_ * #,##0_ ;_ * \-#,##0_ ;_ * "-"??_ ;_ @_ </c:formatCode>
                <c:ptCount val="27"/>
                <c:pt idx="0">
                  <c:v>100</c:v>
                </c:pt>
                <c:pt idx="1">
                  <c:v>99.268364064935909</c:v>
                </c:pt>
                <c:pt idx="2">
                  <c:v>94.436927258393879</c:v>
                </c:pt>
                <c:pt idx="3">
                  <c:v>94.023033388605484</c:v>
                </c:pt>
                <c:pt idx="4">
                  <c:v>91.472992719622425</c:v>
                </c:pt>
                <c:pt idx="5">
                  <c:v>96.902397928261337</c:v>
                </c:pt>
                <c:pt idx="6">
                  <c:v>94.863244414280445</c:v>
                </c:pt>
                <c:pt idx="7">
                  <c:v>93.20326322938574</c:v>
                </c:pt>
                <c:pt idx="8">
                  <c:v>96.325838888151296</c:v>
                </c:pt>
                <c:pt idx="9">
                  <c:v>95.190949950071229</c:v>
                </c:pt>
                <c:pt idx="10">
                  <c:v>97.945714925923184</c:v>
                </c:pt>
                <c:pt idx="11">
                  <c:v>101.87140339566598</c:v>
                </c:pt>
                <c:pt idx="12">
                  <c:v>95.598323221133199</c:v>
                </c:pt>
                <c:pt idx="13">
                  <c:v>94.96272203840843</c:v>
                </c:pt>
                <c:pt idx="14">
                  <c:v>95.942830788362571</c:v>
                </c:pt>
                <c:pt idx="15">
                  <c:v>99.318402273481695</c:v>
                </c:pt>
                <c:pt idx="16">
                  <c:v>102.41231790516952</c:v>
                </c:pt>
                <c:pt idx="17">
                  <c:v>100.82296689325678</c:v>
                </c:pt>
                <c:pt idx="18">
                  <c:v>98.501148547598603</c:v>
                </c:pt>
                <c:pt idx="19">
                  <c:v>99.239110149439938</c:v>
                </c:pt>
                <c:pt idx="20">
                  <c:v>93.319382211525749</c:v>
                </c:pt>
                <c:pt idx="21">
                  <c:v>96.557346021507641</c:v>
                </c:pt>
                <c:pt idx="22">
                  <c:v>97.550616426346409</c:v>
                </c:pt>
                <c:pt idx="23">
                  <c:v>94.628538414568368</c:v>
                </c:pt>
                <c:pt idx="24">
                  <c:v>97.583158412135518</c:v>
                </c:pt>
                <c:pt idx="25">
                  <c:v>99.531545481713408</c:v>
                </c:pt>
                <c:pt idx="26">
                  <c:v>101.13704945516724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19B-4BE7-81B6-545605F9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74496"/>
        <c:axId val="225654272"/>
      </c:lineChart>
      <c:catAx>
        <c:axId val="2252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5654272"/>
        <c:crosses val="autoZero"/>
        <c:auto val="1"/>
        <c:lblAlgn val="ctr"/>
        <c:lblOffset val="100"/>
        <c:noMultiLvlLbl val="0"/>
      </c:catAx>
      <c:valAx>
        <c:axId val="225654272"/>
        <c:scaling>
          <c:orientation val="minMax"/>
          <c:min val="9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Q1 2011 = 100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225274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979856836914279"/>
          <c:y val="0.15578863636311746"/>
          <c:w val="0.1620124549821218"/>
          <c:h val="0.4999471447068334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69740262484203"/>
          <c:y val="0.13466146518919178"/>
          <c:w val="0.86706529607069804"/>
          <c:h val="0.43947131608548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Mfg sales in constant rands'!$B$4</c:f>
              <c:strCache>
                <c:ptCount val="1"/>
                <c:pt idx="0">
                  <c:v>2010 Q3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'8. Mfg sales in constant rands'!$A$5:$A$18</c:f>
              <c:strCache>
                <c:ptCount val="14"/>
                <c:pt idx="0">
                  <c:v>Food and beverages</c:v>
                </c:pt>
                <c:pt idx="1">
                  <c:v>Metals</c:v>
                </c:pt>
                <c:pt idx="2">
                  <c:v>Transport equipment</c:v>
                </c:pt>
                <c:pt idx="3">
                  <c:v>Chemicals, plastic, rubber</c:v>
                </c:pt>
                <c:pt idx="4">
                  <c:v>Coke, petroleum products and nuclear fuel</c:v>
                </c:pt>
                <c:pt idx="5">
                  <c:v>Machinery and appliances</c:v>
                </c:pt>
                <c:pt idx="6">
                  <c:v>Publishing and printing</c:v>
                </c:pt>
                <c:pt idx="7">
                  <c:v>Glass and non-metallic mineral products</c:v>
                </c:pt>
                <c:pt idx="8">
                  <c:v>Other manufacturing groups</c:v>
                </c:pt>
                <c:pt idx="9">
                  <c:v>Textiles, clothing, leather and footwear</c:v>
                </c:pt>
                <c:pt idx="10">
                  <c:v>Electrical machinery</c:v>
                </c:pt>
                <c:pt idx="11">
                  <c:v>Wood and paper</c:v>
                </c:pt>
                <c:pt idx="12">
                  <c:v>Radio and ICT equipment</c:v>
                </c:pt>
                <c:pt idx="13">
                  <c:v>Furniture</c:v>
                </c:pt>
              </c:strCache>
            </c:strRef>
          </c:cat>
          <c:val>
            <c:numRef>
              <c:f>'8. Mfg sales in constant rands'!$B$5:$B$18</c:f>
              <c:numCache>
                <c:formatCode>_ * #,##0_ ;_ * \-#,##0_ ;_ * "-"??_ ;_ @_ </c:formatCode>
                <c:ptCount val="14"/>
                <c:pt idx="0">
                  <c:v>111.86833061386139</c:v>
                </c:pt>
                <c:pt idx="1">
                  <c:v>84.418055555555554</c:v>
                </c:pt>
                <c:pt idx="2">
                  <c:v>59.807375833333332</c:v>
                </c:pt>
                <c:pt idx="3">
                  <c:v>69.92520266666665</c:v>
                </c:pt>
                <c:pt idx="4">
                  <c:v>39.491090196078432</c:v>
                </c:pt>
                <c:pt idx="5">
                  <c:v>28.498862999999997</c:v>
                </c:pt>
                <c:pt idx="6">
                  <c:v>33.919108851063832</c:v>
                </c:pt>
                <c:pt idx="7">
                  <c:v>18.555230052083335</c:v>
                </c:pt>
                <c:pt idx="8">
                  <c:v>17.896800704081635</c:v>
                </c:pt>
                <c:pt idx="9">
                  <c:v>15.799568210526315</c:v>
                </c:pt>
                <c:pt idx="10">
                  <c:v>14.520925288888888</c:v>
                </c:pt>
                <c:pt idx="11">
                  <c:v>12.726809595959596</c:v>
                </c:pt>
                <c:pt idx="12">
                  <c:v>5.0061191037735844</c:v>
                </c:pt>
                <c:pt idx="13">
                  <c:v>4.2070469361702125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6E-4BE6-82DE-D5EFDA4C3D66}"/>
            </c:ext>
          </c:extLst>
        </c:ser>
        <c:ser>
          <c:idx val="1"/>
          <c:order val="1"/>
          <c:tx>
            <c:strRef>
              <c:f>'8. Mfg sales in constant rands'!$C$4</c:f>
              <c:strCache>
                <c:ptCount val="1"/>
                <c:pt idx="0">
                  <c:v>2015 Q3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'8. Mfg sales in constant rands'!$A$5:$A$18</c:f>
              <c:strCache>
                <c:ptCount val="14"/>
                <c:pt idx="0">
                  <c:v>Food and beverages</c:v>
                </c:pt>
                <c:pt idx="1">
                  <c:v>Metals</c:v>
                </c:pt>
                <c:pt idx="2">
                  <c:v>Transport equipment</c:v>
                </c:pt>
                <c:pt idx="3">
                  <c:v>Chemicals, plastic, rubber</c:v>
                </c:pt>
                <c:pt idx="4">
                  <c:v>Coke, petroleum products and nuclear fuel</c:v>
                </c:pt>
                <c:pt idx="5">
                  <c:v>Machinery and appliances</c:v>
                </c:pt>
                <c:pt idx="6">
                  <c:v>Publishing and printing</c:v>
                </c:pt>
                <c:pt idx="7">
                  <c:v>Glass and non-metallic mineral products</c:v>
                </c:pt>
                <c:pt idx="8">
                  <c:v>Other manufacturing groups</c:v>
                </c:pt>
                <c:pt idx="9">
                  <c:v>Textiles, clothing, leather and footwear</c:v>
                </c:pt>
                <c:pt idx="10">
                  <c:v>Electrical machinery</c:v>
                </c:pt>
                <c:pt idx="11">
                  <c:v>Wood and paper</c:v>
                </c:pt>
                <c:pt idx="12">
                  <c:v>Radio and ICT equipment</c:v>
                </c:pt>
                <c:pt idx="13">
                  <c:v>Furniture</c:v>
                </c:pt>
              </c:strCache>
            </c:strRef>
          </c:cat>
          <c:val>
            <c:numRef>
              <c:f>'8. Mfg sales in constant rands'!$C$5:$C$18</c:f>
              <c:numCache>
                <c:formatCode>_ * #,##0_ ;_ * \-#,##0_ ;_ * "-"??_ ;_ @_ </c:formatCode>
                <c:ptCount val="14"/>
                <c:pt idx="0">
                  <c:v>127.12310297029703</c:v>
                </c:pt>
                <c:pt idx="1">
                  <c:v>78.79018518518518</c:v>
                </c:pt>
                <c:pt idx="2">
                  <c:v>76.118478333333329</c:v>
                </c:pt>
                <c:pt idx="3">
                  <c:v>81.049666727272708</c:v>
                </c:pt>
                <c:pt idx="4">
                  <c:v>33.849505882352943</c:v>
                </c:pt>
                <c:pt idx="5">
                  <c:v>28.21946238235294</c:v>
                </c:pt>
                <c:pt idx="6">
                  <c:v>30.05114029787234</c:v>
                </c:pt>
                <c:pt idx="7">
                  <c:v>18.014786458333337</c:v>
                </c:pt>
                <c:pt idx="8">
                  <c:v>15.962011438775509</c:v>
                </c:pt>
                <c:pt idx="9">
                  <c:v>15.64313684210526</c:v>
                </c:pt>
                <c:pt idx="10">
                  <c:v>16.572795166666666</c:v>
                </c:pt>
                <c:pt idx="11">
                  <c:v>13.376136616161615</c:v>
                </c:pt>
                <c:pt idx="12">
                  <c:v>6.8083219811320754</c:v>
                </c:pt>
                <c:pt idx="13">
                  <c:v>4.4784693191489353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6E-4BE6-82DE-D5EFDA4C3D66}"/>
            </c:ext>
          </c:extLst>
        </c:ser>
        <c:ser>
          <c:idx val="2"/>
          <c:order val="2"/>
          <c:tx>
            <c:strRef>
              <c:f>'8. Mfg sales in constant rands'!$D$4</c:f>
              <c:strCache>
                <c:ptCount val="1"/>
                <c:pt idx="0">
                  <c:v>2016 Q3</c:v>
                </c:pt>
              </c:strCache>
            </c:strRef>
          </c:tx>
          <c:invertIfNegative val="0"/>
          <c:cat>
            <c:strRef>
              <c:f>'8. Mfg sales in constant rands'!$A$5:$A$18</c:f>
              <c:strCache>
                <c:ptCount val="14"/>
                <c:pt idx="0">
                  <c:v>Food and beverages</c:v>
                </c:pt>
                <c:pt idx="1">
                  <c:v>Metals</c:v>
                </c:pt>
                <c:pt idx="2">
                  <c:v>Transport equipment</c:v>
                </c:pt>
                <c:pt idx="3">
                  <c:v>Chemicals, plastic, rubber</c:v>
                </c:pt>
                <c:pt idx="4">
                  <c:v>Coke, petroleum products and nuclear fuel</c:v>
                </c:pt>
                <c:pt idx="5">
                  <c:v>Machinery and appliances</c:v>
                </c:pt>
                <c:pt idx="6">
                  <c:v>Publishing and printing</c:v>
                </c:pt>
                <c:pt idx="7">
                  <c:v>Glass and non-metallic mineral products</c:v>
                </c:pt>
                <c:pt idx="8">
                  <c:v>Other manufacturing groups</c:v>
                </c:pt>
                <c:pt idx="9">
                  <c:v>Textiles, clothing, leather and footwear</c:v>
                </c:pt>
                <c:pt idx="10">
                  <c:v>Electrical machinery</c:v>
                </c:pt>
                <c:pt idx="11">
                  <c:v>Wood and paper</c:v>
                </c:pt>
                <c:pt idx="12">
                  <c:v>Radio and ICT equipment</c:v>
                </c:pt>
                <c:pt idx="13">
                  <c:v>Furniture</c:v>
                </c:pt>
              </c:strCache>
            </c:strRef>
          </c:cat>
          <c:val>
            <c:numRef>
              <c:f>'8. Mfg sales in constant rands'!$D$5:$D$18</c:f>
              <c:numCache>
                <c:formatCode>_ * #,##0_ ;_ * \-#,##0_ ;_ * "-"??_ ;_ @_ </c:formatCode>
                <c:ptCount val="14"/>
                <c:pt idx="0">
                  <c:v>127.12310297029703</c:v>
                </c:pt>
                <c:pt idx="1">
                  <c:v>79.594166666666652</c:v>
                </c:pt>
                <c:pt idx="2">
                  <c:v>80.002074166666659</c:v>
                </c:pt>
                <c:pt idx="3">
                  <c:v>81.844271303030297</c:v>
                </c:pt>
                <c:pt idx="4">
                  <c:v>36.67029803921568</c:v>
                </c:pt>
                <c:pt idx="5">
                  <c:v>25.704856823529411</c:v>
                </c:pt>
                <c:pt idx="6">
                  <c:v>30.05114029787234</c:v>
                </c:pt>
                <c:pt idx="7">
                  <c:v>17.654490729166664</c:v>
                </c:pt>
                <c:pt idx="8">
                  <c:v>16.284476316326529</c:v>
                </c:pt>
                <c:pt idx="9">
                  <c:v>15.486705473684209</c:v>
                </c:pt>
                <c:pt idx="10">
                  <c:v>14.836597577777779</c:v>
                </c:pt>
                <c:pt idx="11">
                  <c:v>13.376136616161615</c:v>
                </c:pt>
                <c:pt idx="12">
                  <c:v>7.2755597641509437</c:v>
                </c:pt>
                <c:pt idx="13">
                  <c:v>4.3879951914893605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6E-4BE6-82DE-D5EFDA4C3D66}"/>
            </c:ext>
          </c:extLst>
        </c:ser>
        <c:ser>
          <c:idx val="3"/>
          <c:order val="3"/>
          <c:tx>
            <c:strRef>
              <c:f>'8. Mfg sales in constant rands'!$E$4</c:f>
              <c:strCache>
                <c:ptCount val="1"/>
                <c:pt idx="0">
                  <c:v>2017 Q2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'8. Mfg sales in constant rands'!$A$5:$A$18</c:f>
              <c:strCache>
                <c:ptCount val="14"/>
                <c:pt idx="0">
                  <c:v>Food and beverages</c:v>
                </c:pt>
                <c:pt idx="1">
                  <c:v>Metals</c:v>
                </c:pt>
                <c:pt idx="2">
                  <c:v>Transport equipment</c:v>
                </c:pt>
                <c:pt idx="3">
                  <c:v>Chemicals, plastic, rubber</c:v>
                </c:pt>
                <c:pt idx="4">
                  <c:v>Coke, petroleum products and nuclear fuel</c:v>
                </c:pt>
                <c:pt idx="5">
                  <c:v>Machinery and appliances</c:v>
                </c:pt>
                <c:pt idx="6">
                  <c:v>Publishing and printing</c:v>
                </c:pt>
                <c:pt idx="7">
                  <c:v>Glass and non-metallic mineral products</c:v>
                </c:pt>
                <c:pt idx="8">
                  <c:v>Other manufacturing groups</c:v>
                </c:pt>
                <c:pt idx="9">
                  <c:v>Textiles, clothing, leather and footwear</c:v>
                </c:pt>
                <c:pt idx="10">
                  <c:v>Electrical machinery</c:v>
                </c:pt>
                <c:pt idx="11">
                  <c:v>Wood and paper</c:v>
                </c:pt>
                <c:pt idx="12">
                  <c:v>Radio and ICT equipment</c:v>
                </c:pt>
                <c:pt idx="13">
                  <c:v>Furniture</c:v>
                </c:pt>
              </c:strCache>
            </c:strRef>
          </c:cat>
          <c:val>
            <c:numRef>
              <c:f>'8. Mfg sales in constant rands'!$E$5:$E$18</c:f>
              <c:numCache>
                <c:formatCode>_ * #,##0_ ;_ * \-#,##0_ ;_ * "-"??_ ;_ @_ </c:formatCode>
                <c:ptCount val="14"/>
                <c:pt idx="0">
                  <c:v>129.66556502970298</c:v>
                </c:pt>
                <c:pt idx="1">
                  <c:v>83.614074074074068</c:v>
                </c:pt>
                <c:pt idx="2">
                  <c:v>77.671916666666661</c:v>
                </c:pt>
                <c:pt idx="3">
                  <c:v>81.049666727272708</c:v>
                </c:pt>
                <c:pt idx="4">
                  <c:v>31.028713725490196</c:v>
                </c:pt>
                <c:pt idx="5">
                  <c:v>27.940061764705877</c:v>
                </c:pt>
                <c:pt idx="6">
                  <c:v>29.158532170212766</c:v>
                </c:pt>
                <c:pt idx="7">
                  <c:v>17.294194999999998</c:v>
                </c:pt>
                <c:pt idx="8">
                  <c:v>15.800779</c:v>
                </c:pt>
                <c:pt idx="9">
                  <c:v>14.704548631578946</c:v>
                </c:pt>
                <c:pt idx="10">
                  <c:v>14.205253000000001</c:v>
                </c:pt>
                <c:pt idx="11">
                  <c:v>12.986540404040404</c:v>
                </c:pt>
                <c:pt idx="12">
                  <c:v>7.3423080188679242</c:v>
                </c:pt>
                <c:pt idx="13">
                  <c:v>4.2522839999999995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6E-4BE6-82DE-D5EFDA4C3D66}"/>
            </c:ext>
          </c:extLst>
        </c:ser>
        <c:ser>
          <c:idx val="4"/>
          <c:order val="4"/>
          <c:tx>
            <c:strRef>
              <c:f>'8. Mfg sales in constant rands'!$F$4</c:f>
              <c:strCache>
                <c:ptCount val="1"/>
                <c:pt idx="0">
                  <c:v>2017 Q3</c:v>
                </c:pt>
              </c:strCache>
            </c:strRef>
          </c:tx>
          <c:invertIfNegative val="0"/>
          <c:cat>
            <c:strRef>
              <c:f>'8. Mfg sales in constant rands'!$A$5:$A$18</c:f>
              <c:strCache>
                <c:ptCount val="14"/>
                <c:pt idx="0">
                  <c:v>Food and beverages</c:v>
                </c:pt>
                <c:pt idx="1">
                  <c:v>Metals</c:v>
                </c:pt>
                <c:pt idx="2">
                  <c:v>Transport equipment</c:v>
                </c:pt>
                <c:pt idx="3">
                  <c:v>Chemicals, plastic, rubber</c:v>
                </c:pt>
                <c:pt idx="4">
                  <c:v>Coke, petroleum products and nuclear fuel</c:v>
                </c:pt>
                <c:pt idx="5">
                  <c:v>Machinery and appliances</c:v>
                </c:pt>
                <c:pt idx="6">
                  <c:v>Publishing and printing</c:v>
                </c:pt>
                <c:pt idx="7">
                  <c:v>Glass and non-metallic mineral products</c:v>
                </c:pt>
                <c:pt idx="8">
                  <c:v>Other manufacturing groups</c:v>
                </c:pt>
                <c:pt idx="9">
                  <c:v>Textiles, clothing, leather and footwear</c:v>
                </c:pt>
                <c:pt idx="10">
                  <c:v>Electrical machinery</c:v>
                </c:pt>
                <c:pt idx="11">
                  <c:v>Wood and paper</c:v>
                </c:pt>
                <c:pt idx="12">
                  <c:v>Radio and ICT equipment</c:v>
                </c:pt>
                <c:pt idx="13">
                  <c:v>Furniture</c:v>
                </c:pt>
              </c:strCache>
            </c:strRef>
          </c:cat>
          <c:val>
            <c:numRef>
              <c:f>'8. Mfg sales in constant rands'!$F$5:$F$18</c:f>
              <c:numCache>
                <c:formatCode>_ * #,##0_ ;_ * \-#,##0_ ;_ * "-"??_ ;_ @_ </c:formatCode>
                <c:ptCount val="14"/>
                <c:pt idx="0">
                  <c:v>128.39433400000001</c:v>
                </c:pt>
                <c:pt idx="1">
                  <c:v>86.83</c:v>
                </c:pt>
                <c:pt idx="2">
                  <c:v>79.225354999999993</c:v>
                </c:pt>
                <c:pt idx="3">
                  <c:v>78.665852999999984</c:v>
                </c:pt>
                <c:pt idx="4">
                  <c:v>35.9651</c:v>
                </c:pt>
                <c:pt idx="5">
                  <c:v>28.498862999999997</c:v>
                </c:pt>
                <c:pt idx="6">
                  <c:v>27.968387999999997</c:v>
                </c:pt>
                <c:pt idx="7">
                  <c:v>17.294194999999998</c:v>
                </c:pt>
                <c:pt idx="8">
                  <c:v>15.800779</c:v>
                </c:pt>
                <c:pt idx="9">
                  <c:v>14.86098</c:v>
                </c:pt>
                <c:pt idx="10">
                  <c:v>14.205253000000001</c:v>
                </c:pt>
                <c:pt idx="11">
                  <c:v>12.856674999999999</c:v>
                </c:pt>
                <c:pt idx="12">
                  <c:v>7.0753149999999998</c:v>
                </c:pt>
                <c:pt idx="13">
                  <c:v>4.2522839999999995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6E-4BE6-82DE-D5EFDA4C3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37110912"/>
        <c:axId val="37112448"/>
      </c:barChart>
      <c:catAx>
        <c:axId val="371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37112448"/>
        <c:crosses val="autoZero"/>
        <c:auto val="1"/>
        <c:lblAlgn val="ctr"/>
        <c:lblOffset val="100"/>
        <c:noMultiLvlLbl val="0"/>
      </c:catAx>
      <c:valAx>
        <c:axId val="371124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ZA"/>
                  <a:t>Billions of constant (2017)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37110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312596" y="1568780"/>
    <xdr:ext cx="9305192" cy="44229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8262939" y="2738439"/>
    <xdr:ext cx="9296937" cy="4104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138147" y="355787"/>
    <xdr:ext cx="9296937" cy="41461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4366260" y="3901440"/>
    <xdr:ext cx="6219825" cy="25812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3303135" y="7037155"/>
    <xdr:ext cx="5035881" cy="60813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573477" y="7075255"/>
    <xdr:ext cx="5202115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374194" y="337984"/>
    <xdr:ext cx="6768360" cy="60813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4411739" y="331304"/>
    <xdr:ext cx="5549348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7330109" y="6771033"/>
    <xdr:ext cx="6833152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14432446" y="6771033"/>
    <xdr:ext cx="5528642" cy="6081346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1902378" y="3102624"/>
    <xdr:ext cx="9305192" cy="45120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5452501" y="907396"/>
    <xdr:ext cx="9305192" cy="43058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3486646" y="2777713"/>
    <xdr:ext cx="9305192" cy="40048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16355786" y="1279071"/>
    <xdr:ext cx="9305192" cy="498021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277100" y="1647825"/>
    <xdr:ext cx="9305192" cy="4848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267200" y="762000"/>
    <xdr:ext cx="9305192" cy="39788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10620375" y="4705350"/>
    <xdr:ext cx="9305192" cy="48355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1338263" y="3520281"/>
    <xdr:ext cx="9305192" cy="43576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340769" y="1870472"/>
    <xdr:ext cx="9305192" cy="43594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0916557" y="4984750"/>
    <xdr:ext cx="9314890" cy="60931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477525" y="4845643"/>
    <xdr:ext cx="9305192" cy="43419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9529482" y="1895936"/>
    <xdr:ext cx="9305192" cy="47957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8294323" y="2900433"/>
    <xdr:ext cx="9305192" cy="45473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666875" y="4695825"/>
    <xdr:ext cx="9305192" cy="43798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774940" y="548640"/>
    <xdr:ext cx="9476740" cy="51612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0700162" y="4800106"/>
    <xdr:ext cx="12290466" cy="46709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B%20Q3%202017%20-%20corrected%20trade%20data%20for%20display%20-%2004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GDP%20Q3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dditional%20REB%20tables%20dec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mpl%20data/LT%20empl%20data/trends%20from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QFS%20data%20REB%20Q3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fg%20sales%203Q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employment%20data%20REB%20Q3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Exports, imports, BOT"/>
      <sheetName val="12_14 imports exports sector"/>
      <sheetName val="Table 1.Trade by mfg subsectors"/>
    </sheetNames>
    <sheetDataSet>
      <sheetData sheetId="0">
        <row r="3">
          <cell r="J3" t="str">
            <v>Exports</v>
          </cell>
          <cell r="K3" t="str">
            <v>Imports</v>
          </cell>
          <cell r="L3" t="str">
            <v>Balance</v>
          </cell>
          <cell r="P3" t="str">
            <v>Exports</v>
          </cell>
          <cell r="Q3" t="str">
            <v>Imports</v>
          </cell>
          <cell r="R3" t="str">
            <v>Balance</v>
          </cell>
        </row>
        <row r="4">
          <cell r="H4">
            <v>2010</v>
          </cell>
          <cell r="I4" t="str">
            <v>Q1</v>
          </cell>
          <cell r="J4">
            <v>191.09670126976525</v>
          </cell>
          <cell r="K4">
            <v>203.67840726880692</v>
          </cell>
          <cell r="L4">
            <v>-12.581705999041674</v>
          </cell>
          <cell r="N4">
            <v>2010</v>
          </cell>
          <cell r="O4" t="str">
            <v>Q1</v>
          </cell>
          <cell r="P4">
            <v>17.123130527671961</v>
          </cell>
          <cell r="Q4">
            <v>18.238162045467295</v>
          </cell>
          <cell r="R4">
            <v>-1.1150315177953338</v>
          </cell>
        </row>
        <row r="5">
          <cell r="I5" t="str">
            <v>Q2</v>
          </cell>
          <cell r="J5">
            <v>200.46150227337449</v>
          </cell>
          <cell r="K5">
            <v>210.71362576649261</v>
          </cell>
          <cell r="L5">
            <v>-10.25212349311812</v>
          </cell>
          <cell r="O5" t="str">
            <v>Q2</v>
          </cell>
          <cell r="P5">
            <v>19.460508647202538</v>
          </cell>
          <cell r="Q5">
            <v>19.021341522585267</v>
          </cell>
          <cell r="R5">
            <v>0.43916712461727059</v>
          </cell>
        </row>
        <row r="6">
          <cell r="I6" t="str">
            <v>Q3</v>
          </cell>
          <cell r="J6">
            <v>230.37875800376651</v>
          </cell>
          <cell r="K6">
            <v>228.95903323917139</v>
          </cell>
          <cell r="L6">
            <v>1.4197247645951165</v>
          </cell>
          <cell r="O6" t="str">
            <v>Q3</v>
          </cell>
          <cell r="P6">
            <v>21.517797827438038</v>
          </cell>
          <cell r="Q6">
            <v>21.382768389033394</v>
          </cell>
          <cell r="R6">
            <v>0.13502943840464354</v>
          </cell>
        </row>
        <row r="7">
          <cell r="I7" t="str">
            <v>Q4</v>
          </cell>
          <cell r="J7">
            <v>238.45340276605717</v>
          </cell>
          <cell r="K7">
            <v>215.87671378340363</v>
          </cell>
          <cell r="L7">
            <v>22.576688982653536</v>
          </cell>
          <cell r="O7" t="str">
            <v>Q4</v>
          </cell>
          <cell r="P7">
            <v>23.727671089545925</v>
          </cell>
          <cell r="Q7">
            <v>21.474420287395201</v>
          </cell>
          <cell r="R7">
            <v>2.253250802150724</v>
          </cell>
        </row>
        <row r="8">
          <cell r="H8">
            <v>2011</v>
          </cell>
          <cell r="I8" t="str">
            <v>Q1</v>
          </cell>
          <cell r="J8">
            <v>225.35476586605083</v>
          </cell>
          <cell r="K8">
            <v>231.52622438799077</v>
          </cell>
          <cell r="L8">
            <v>-6.1714585219399396</v>
          </cell>
          <cell r="N8">
            <v>2011</v>
          </cell>
          <cell r="O8" t="str">
            <v>Q1</v>
          </cell>
          <cell r="P8">
            <v>22.468059638751313</v>
          </cell>
          <cell r="Q8">
            <v>23.090007015618109</v>
          </cell>
          <cell r="R8">
            <v>-0.62194737686679602</v>
          </cell>
        </row>
        <row r="9">
          <cell r="I9" t="str">
            <v>Q2</v>
          </cell>
          <cell r="J9">
            <v>237.17389986394556</v>
          </cell>
          <cell r="K9">
            <v>235.2130290249433</v>
          </cell>
          <cell r="L9">
            <v>1.9608708390022684</v>
          </cell>
          <cell r="O9" t="str">
            <v>Q2</v>
          </cell>
          <cell r="P9">
            <v>24.803823486035508</v>
          </cell>
          <cell r="Q9">
            <v>24.599858741520876</v>
          </cell>
          <cell r="R9">
            <v>0.2039647445146322</v>
          </cell>
        </row>
        <row r="10">
          <cell r="I10" t="str">
            <v>Q3</v>
          </cell>
          <cell r="J10">
            <v>256.76361808843234</v>
          </cell>
          <cell r="K10">
            <v>263.867395399732</v>
          </cell>
          <cell r="L10">
            <v>-7.1037773112996661</v>
          </cell>
          <cell r="O10" t="str">
            <v>Q3</v>
          </cell>
          <cell r="P10">
            <v>25.968105773162684</v>
          </cell>
          <cell r="Q10">
            <v>26.737709709009405</v>
          </cell>
          <cell r="R10">
            <v>-0.76960393584672104</v>
          </cell>
        </row>
        <row r="11">
          <cell r="I11" t="str">
            <v>Q4</v>
          </cell>
          <cell r="J11">
            <v>263.78211359223297</v>
          </cell>
          <cell r="K11">
            <v>281.43621169461602</v>
          </cell>
          <cell r="L11">
            <v>-17.654098102383045</v>
          </cell>
          <cell r="O11" t="str">
            <v>Q4</v>
          </cell>
          <cell r="P11">
            <v>23.795817686475573</v>
          </cell>
          <cell r="Q11">
            <v>25.408339178574312</v>
          </cell>
          <cell r="R11">
            <v>-1.6125214920987396</v>
          </cell>
        </row>
        <row r="12">
          <cell r="H12">
            <v>2012</v>
          </cell>
          <cell r="I12" t="str">
            <v>Q1</v>
          </cell>
          <cell r="J12">
            <v>231.57315128316662</v>
          </cell>
          <cell r="K12">
            <v>267.33418025228372</v>
          </cell>
          <cell r="L12">
            <v>-35.761028969117092</v>
          </cell>
          <cell r="N12">
            <v>2012</v>
          </cell>
          <cell r="O12" t="str">
            <v>Q1</v>
          </cell>
          <cell r="P12">
            <v>22.157832141357606</v>
          </cell>
          <cell r="Q12">
            <v>25.545888950461471</v>
          </cell>
          <cell r="R12">
            <v>-3.3880568091038654</v>
          </cell>
        </row>
        <row r="13">
          <cell r="I13" t="str">
            <v>Q2</v>
          </cell>
          <cell r="J13">
            <v>234.84192669237362</v>
          </cell>
          <cell r="K13">
            <v>267.45187750642674</v>
          </cell>
          <cell r="L13">
            <v>-32.609950814053121</v>
          </cell>
          <cell r="O13" t="str">
            <v>Q2</v>
          </cell>
          <cell r="P13">
            <v>21.713309329623552</v>
          </cell>
          <cell r="Q13">
            <v>24.751917350627242</v>
          </cell>
          <cell r="R13">
            <v>-3.0386080210036894</v>
          </cell>
        </row>
        <row r="14">
          <cell r="I14" t="str">
            <v>Q3</v>
          </cell>
          <cell r="J14">
            <v>239.31469154989384</v>
          </cell>
          <cell r="K14">
            <v>282.36430369426751</v>
          </cell>
          <cell r="L14">
            <v>-43.049612144373668</v>
          </cell>
          <cell r="O14" t="str">
            <v>Q3</v>
          </cell>
          <cell r="P14">
            <v>21.972222267630681</v>
          </cell>
          <cell r="Q14">
            <v>25.922580665959167</v>
          </cell>
          <cell r="R14">
            <v>-3.9503583983284862</v>
          </cell>
        </row>
        <row r="15">
          <cell r="I15" t="str">
            <v>Q4</v>
          </cell>
          <cell r="J15">
            <v>241.84691306889357</v>
          </cell>
          <cell r="K15">
            <v>283.74117035490605</v>
          </cell>
          <cell r="L15">
            <v>-41.894257286012476</v>
          </cell>
          <cell r="O15" t="str">
            <v>Q4</v>
          </cell>
          <cell r="P15">
            <v>21.467777458401567</v>
          </cell>
          <cell r="Q15">
            <v>25.192952873447108</v>
          </cell>
          <cell r="R15">
            <v>-3.7251754150455412</v>
          </cell>
        </row>
        <row r="16">
          <cell r="H16">
            <v>2013</v>
          </cell>
          <cell r="I16" t="str">
            <v>Q1</v>
          </cell>
          <cell r="J16">
            <v>228.21002659268396</v>
          </cell>
          <cell r="K16">
            <v>282.48969728729963</v>
          </cell>
          <cell r="L16">
            <v>-54.279670694615675</v>
          </cell>
          <cell r="N16">
            <v>2013</v>
          </cell>
          <cell r="O16" t="str">
            <v>Q1</v>
          </cell>
          <cell r="P16">
            <v>19.982912849504917</v>
          </cell>
          <cell r="Q16">
            <v>24.775069486813972</v>
          </cell>
          <cell r="R16">
            <v>-4.7921566373090556</v>
          </cell>
        </row>
        <row r="17">
          <cell r="I17" t="str">
            <v>Q2</v>
          </cell>
          <cell r="J17">
            <v>252.54177764705884</v>
          </cell>
          <cell r="K17">
            <v>296.75984235294118</v>
          </cell>
          <cell r="L17">
            <v>-44.218064705882341</v>
          </cell>
          <cell r="O17" t="str">
            <v>Q2</v>
          </cell>
          <cell r="P17">
            <v>21.141699187088715</v>
          </cell>
          <cell r="Q17">
            <v>24.886303104652281</v>
          </cell>
          <cell r="R17">
            <v>-3.7446039175635661</v>
          </cell>
        </row>
        <row r="18">
          <cell r="I18" t="str">
            <v>Q3</v>
          </cell>
          <cell r="J18">
            <v>276.61999089093081</v>
          </cell>
          <cell r="K18">
            <v>331.64276376348386</v>
          </cell>
          <cell r="L18">
            <v>-55.022772872553048</v>
          </cell>
          <cell r="O18" t="str">
            <v>Q3</v>
          </cell>
          <cell r="P18">
            <v>22.337596299683806</v>
          </cell>
          <cell r="Q18">
            <v>26.77446484190617</v>
          </cell>
          <cell r="R18">
            <v>-4.4368685422223635</v>
          </cell>
        </row>
        <row r="19">
          <cell r="I19" t="str">
            <v>Q4</v>
          </cell>
          <cell r="J19">
            <v>302.85206236133126</v>
          </cell>
          <cell r="K19">
            <v>313.35111941362919</v>
          </cell>
          <cell r="L19">
            <v>-10.499057052297928</v>
          </cell>
          <cell r="O19" t="str">
            <v>Q4</v>
          </cell>
          <cell r="P19">
            <v>24.258294537209586</v>
          </cell>
          <cell r="Q19">
            <v>25.132714682441033</v>
          </cell>
          <cell r="R19">
            <v>-0.87442014523144707</v>
          </cell>
        </row>
        <row r="20">
          <cell r="H20">
            <v>2014</v>
          </cell>
          <cell r="I20" t="str">
            <v>Q1</v>
          </cell>
          <cell r="J20">
            <v>289.14756211180122</v>
          </cell>
          <cell r="K20">
            <v>323.07566292701864</v>
          </cell>
          <cell r="L20">
            <v>-33.928100815217419</v>
          </cell>
          <cell r="N20">
            <v>2014</v>
          </cell>
          <cell r="O20" t="str">
            <v>Q1</v>
          </cell>
          <cell r="P20">
            <v>22.085580538481111</v>
          </cell>
          <cell r="Q20">
            <v>24.689576592365952</v>
          </cell>
          <cell r="R20">
            <v>-2.6039960538848419</v>
          </cell>
        </row>
        <row r="21">
          <cell r="I21" t="str">
            <v>Q2</v>
          </cell>
          <cell r="J21">
            <v>277.78721940639275</v>
          </cell>
          <cell r="K21">
            <v>301.76143664383568</v>
          </cell>
          <cell r="L21">
            <v>-23.974217237442929</v>
          </cell>
          <cell r="O21" t="str">
            <v>Q2</v>
          </cell>
          <cell r="P21">
            <v>22.320208675941362</v>
          </cell>
          <cell r="Q21">
            <v>24.254947871523328</v>
          </cell>
          <cell r="R21">
            <v>-1.9347391955819653</v>
          </cell>
        </row>
        <row r="22">
          <cell r="I22" t="str">
            <v>Q3</v>
          </cell>
          <cell r="J22">
            <v>285.18539973703986</v>
          </cell>
          <cell r="K22">
            <v>325.7561339218633</v>
          </cell>
          <cell r="L22">
            <v>-40.570734184823436</v>
          </cell>
          <cell r="O22" t="str">
            <v>Q3</v>
          </cell>
          <cell r="P22">
            <v>22.717203428368791</v>
          </cell>
          <cell r="Q22">
            <v>25.973266359694868</v>
          </cell>
          <cell r="R22">
            <v>-3.2560629313260776</v>
          </cell>
        </row>
        <row r="23">
          <cell r="I23" t="str">
            <v>Q4</v>
          </cell>
          <cell r="J23">
            <v>302.64659239130435</v>
          </cell>
          <cell r="K23">
            <v>326.18182391304344</v>
          </cell>
          <cell r="L23">
            <v>-23.535231521739092</v>
          </cell>
          <cell r="O23" t="str">
            <v>Q4</v>
          </cell>
          <cell r="P23">
            <v>23.220429236968702</v>
          </cell>
          <cell r="Q23">
            <v>25.068356917867341</v>
          </cell>
          <cell r="R23">
            <v>-1.8479276808986391</v>
          </cell>
        </row>
        <row r="24">
          <cell r="H24">
            <v>2015</v>
          </cell>
          <cell r="I24" t="str">
            <v>Q1</v>
          </cell>
          <cell r="J24">
            <v>271.11734150521607</v>
          </cell>
          <cell r="K24">
            <v>309.21395000000007</v>
          </cell>
          <cell r="L24">
            <v>-38.096608494783993</v>
          </cell>
          <cell r="N24">
            <v>2015</v>
          </cell>
          <cell r="O24" t="str">
            <v>Q1</v>
          </cell>
          <cell r="P24">
            <v>19.945576235807959</v>
          </cell>
          <cell r="Q24">
            <v>22.794010377495866</v>
          </cell>
          <cell r="R24">
            <v>-2.8484341416879069</v>
          </cell>
        </row>
        <row r="25">
          <cell r="I25" t="str">
            <v>Q2</v>
          </cell>
          <cell r="J25">
            <v>298.0623601238164</v>
          </cell>
          <cell r="K25">
            <v>287.91478171886382</v>
          </cell>
          <cell r="L25">
            <v>10.147578404952583</v>
          </cell>
          <cell r="O25" t="str">
            <v>Q2</v>
          </cell>
          <cell r="P25">
            <v>21.809650108210711</v>
          </cell>
          <cell r="Q25">
            <v>21.071327994197834</v>
          </cell>
          <cell r="R25">
            <v>0.73832211401287751</v>
          </cell>
        </row>
        <row r="26">
          <cell r="I26" t="str">
            <v>Q3</v>
          </cell>
          <cell r="J26">
            <v>304.15766557671577</v>
          </cell>
          <cell r="K26">
            <v>317.68821735537193</v>
          </cell>
          <cell r="L26">
            <v>-13.530551778656161</v>
          </cell>
          <cell r="O26" t="str">
            <v>Q3</v>
          </cell>
          <cell r="P26">
            <v>21.025230434756555</v>
          </cell>
          <cell r="Q26">
            <v>21.96458042160976</v>
          </cell>
          <cell r="R26">
            <v>-0.93934998685320537</v>
          </cell>
        </row>
        <row r="27">
          <cell r="I27" t="str">
            <v>Q4</v>
          </cell>
          <cell r="J27">
            <v>297.57914273962808</v>
          </cell>
          <cell r="K27">
            <v>311.66893794706726</v>
          </cell>
          <cell r="L27">
            <v>-14.089795207439181</v>
          </cell>
          <cell r="O27" t="str">
            <v>Q4</v>
          </cell>
          <cell r="P27">
            <v>18.853180173297766</v>
          </cell>
          <cell r="Q27">
            <v>19.859085153559683</v>
          </cell>
          <cell r="R27">
            <v>-1.0059049802619171</v>
          </cell>
        </row>
        <row r="28">
          <cell r="H28">
            <v>2016</v>
          </cell>
          <cell r="I28" t="str">
            <v>Q1</v>
          </cell>
          <cell r="J28">
            <v>279.92054503496502</v>
          </cell>
          <cell r="K28">
            <v>297.62196657342656</v>
          </cell>
          <cell r="L28">
            <v>-17.701421538461545</v>
          </cell>
          <cell r="N28">
            <v>2016</v>
          </cell>
          <cell r="O28" t="str">
            <v>Q1</v>
          </cell>
          <cell r="P28">
            <v>16.346331222521155</v>
          </cell>
          <cell r="Q28">
            <v>17.333789824923457</v>
          </cell>
          <cell r="R28">
            <v>-0.98745860240230243</v>
          </cell>
        </row>
        <row r="29">
          <cell r="I29" t="str">
            <v>Q2</v>
          </cell>
          <cell r="J29">
            <v>319.94518485470093</v>
          </cell>
          <cell r="K29">
            <v>287.30448916239322</v>
          </cell>
          <cell r="L29">
            <v>32.640695692307702</v>
          </cell>
          <cell r="O29" t="str">
            <v>Q2</v>
          </cell>
          <cell r="P29">
            <v>20.069345449650712</v>
          </cell>
          <cell r="Q29">
            <v>18.050209051042341</v>
          </cell>
          <cell r="R29">
            <v>2.0191363986083708</v>
          </cell>
        </row>
        <row r="30">
          <cell r="I30" t="str">
            <v>Q3</v>
          </cell>
          <cell r="J30">
            <v>298.53961952043227</v>
          </cell>
          <cell r="K30">
            <v>294.96399101654856</v>
          </cell>
          <cell r="L30">
            <v>3.5756285038837063</v>
          </cell>
          <cell r="O30" t="str">
            <v>Q3</v>
          </cell>
          <cell r="P30">
            <v>20.253567086300936</v>
          </cell>
          <cell r="Q30">
            <v>20.033792213651093</v>
          </cell>
          <cell r="R30">
            <v>0.21977487264984319</v>
          </cell>
        </row>
        <row r="31">
          <cell r="I31" t="str">
            <v>Q4</v>
          </cell>
          <cell r="J31">
            <v>291.10365229173641</v>
          </cell>
          <cell r="K31">
            <v>284.41865456674475</v>
          </cell>
          <cell r="L31">
            <v>6.6849977249916606</v>
          </cell>
          <cell r="O31" t="str">
            <v>Q4</v>
          </cell>
          <cell r="P31">
            <v>20.177369998027853</v>
          </cell>
          <cell r="Q31">
            <v>19.709106715219111</v>
          </cell>
          <cell r="R31">
            <v>0.46826328280874208</v>
          </cell>
        </row>
        <row r="32">
          <cell r="H32">
            <v>2017</v>
          </cell>
          <cell r="I32" t="str">
            <v>Q1</v>
          </cell>
          <cell r="J32">
            <v>273.83908761904769</v>
          </cell>
          <cell r="K32">
            <v>268.73590095238092</v>
          </cell>
          <cell r="L32">
            <v>5.1031866666667725</v>
          </cell>
          <cell r="N32">
            <v>2017</v>
          </cell>
          <cell r="O32" t="str">
            <v>Q1</v>
          </cell>
          <cell r="P32">
            <v>20.352458234258364</v>
          </cell>
          <cell r="Q32">
            <v>19.932691506812251</v>
          </cell>
          <cell r="R32">
            <v>0.41976672744611321</v>
          </cell>
        </row>
        <row r="33">
          <cell r="I33" t="str">
            <v>Q2</v>
          </cell>
          <cell r="J33">
            <v>291.30520714285711</v>
          </cell>
          <cell r="K33">
            <v>275.07893506493508</v>
          </cell>
          <cell r="L33">
            <v>16.226272077922033</v>
          </cell>
          <cell r="O33" t="str">
            <v>Q2</v>
          </cell>
          <cell r="P33">
            <v>21.893816712908738</v>
          </cell>
          <cell r="Q33">
            <v>20.681877743804844</v>
          </cell>
          <cell r="R33">
            <v>1.211938969103894</v>
          </cell>
        </row>
        <row r="34">
          <cell r="I34" t="str">
            <v>Q3</v>
          </cell>
          <cell r="J34">
            <v>307.14940000000001</v>
          </cell>
          <cell r="K34">
            <v>279.26519999999999</v>
          </cell>
          <cell r="L34">
            <v>27.884200000000021</v>
          </cell>
          <cell r="O34" t="str">
            <v>Q3</v>
          </cell>
          <cell r="P34">
            <v>23.32239557665299</v>
          </cell>
          <cell r="Q34">
            <v>21.203214558934885</v>
          </cell>
          <cell r="R34">
            <v>2.1191810177181054</v>
          </cell>
        </row>
      </sheetData>
      <sheetData sheetId="1">
        <row r="2">
          <cell r="C2">
            <v>2010</v>
          </cell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  <cell r="J2">
            <v>2017</v>
          </cell>
        </row>
        <row r="3">
          <cell r="B3" t="str">
            <v>Manufacturing</v>
          </cell>
          <cell r="C3">
            <v>108.96584792843693</v>
          </cell>
          <cell r="D3">
            <v>113.84004787851718</v>
          </cell>
          <cell r="E3">
            <v>112.79516997876858</v>
          </cell>
          <cell r="F3">
            <v>131.48984194966042</v>
          </cell>
          <cell r="G3">
            <v>160.78808805409469</v>
          </cell>
          <cell r="H3">
            <v>165.45813701042039</v>
          </cell>
          <cell r="I3">
            <v>165.86095656872678</v>
          </cell>
          <cell r="J3">
            <v>158.32979999999998</v>
          </cell>
        </row>
        <row r="4">
          <cell r="B4" t="str">
            <v>Agriculture</v>
          </cell>
          <cell r="C4">
            <v>12.63537509416196</v>
          </cell>
          <cell r="D4">
            <v>13.223020812862886</v>
          </cell>
          <cell r="E4">
            <v>13.119431295116774</v>
          </cell>
          <cell r="F4">
            <v>17.961820255693169</v>
          </cell>
          <cell r="G4">
            <v>20.766203869271227</v>
          </cell>
          <cell r="H4">
            <v>22.295439669421487</v>
          </cell>
          <cell r="I4">
            <v>23.610466058763933</v>
          </cell>
          <cell r="J4">
            <v>25.290599999999998</v>
          </cell>
        </row>
        <row r="5">
          <cell r="B5" t="str">
            <v>Mining</v>
          </cell>
          <cell r="C5">
            <v>108.77753498116763</v>
          </cell>
          <cell r="D5">
            <v>129.70054939705224</v>
          </cell>
          <cell r="E5">
            <v>113.4000902760085</v>
          </cell>
          <cell r="F5">
            <v>127.16832868557729</v>
          </cell>
          <cell r="G5">
            <v>103.63110781367394</v>
          </cell>
          <cell r="H5">
            <v>116.40408889687387</v>
          </cell>
          <cell r="I5">
            <v>109.06819689294157</v>
          </cell>
          <cell r="J5">
            <v>123.529</v>
          </cell>
        </row>
        <row r="7">
          <cell r="C7">
            <v>2010</v>
          </cell>
          <cell r="D7">
            <v>2011</v>
          </cell>
          <cell r="E7">
            <v>2012</v>
          </cell>
          <cell r="F7">
            <v>2013</v>
          </cell>
          <cell r="G7">
            <v>2014</v>
          </cell>
          <cell r="H7">
            <v>2015</v>
          </cell>
          <cell r="I7">
            <v>2016</v>
          </cell>
          <cell r="J7">
            <v>2017</v>
          </cell>
        </row>
        <row r="8">
          <cell r="B8" t="str">
            <v>Manufacturing</v>
          </cell>
          <cell r="C8">
            <v>10.175122511535699</v>
          </cell>
          <cell r="D8">
            <v>11.517577591390923</v>
          </cell>
          <cell r="E8">
            <v>10.355584858237874</v>
          </cell>
          <cell r="F8">
            <v>10.615587232238518</v>
          </cell>
          <cell r="G8">
            <v>12.811326278394732</v>
          </cell>
          <cell r="H8">
            <v>11.432920590307944</v>
          </cell>
          <cell r="I8">
            <v>11.256274879818337</v>
          </cell>
          <cell r="J8">
            <v>12.022573798696129</v>
          </cell>
        </row>
        <row r="9">
          <cell r="B9" t="str">
            <v>Agriculture</v>
          </cell>
          <cell r="C9">
            <v>1.1785910253384273</v>
          </cell>
          <cell r="D9">
            <v>1.3474423691181578</v>
          </cell>
          <cell r="E9">
            <v>1.2046315656327795</v>
          </cell>
          <cell r="F9">
            <v>1.4506134479290558</v>
          </cell>
          <cell r="G9">
            <v>1.6568763907973858</v>
          </cell>
          <cell r="H9">
            <v>1.5439120217696276</v>
          </cell>
          <cell r="I9">
            <v>1.6028562585083446</v>
          </cell>
          <cell r="J9">
            <v>1.9201432866171426</v>
          </cell>
        </row>
        <row r="10">
          <cell r="B10" t="str">
            <v>Mining</v>
          </cell>
          <cell r="C10">
            <v>10.164084290563908</v>
          </cell>
          <cell r="D10">
            <v>13.103085812653596</v>
          </cell>
          <cell r="E10">
            <v>10.412005843760028</v>
          </cell>
          <cell r="F10">
            <v>10.271395619516236</v>
          </cell>
          <cell r="G10">
            <v>8.2490007591766705</v>
          </cell>
          <cell r="H10">
            <v>8.0483978226789858</v>
          </cell>
          <cell r="I10">
            <v>7.3944359479742561</v>
          </cell>
          <cell r="J10">
            <v>9.3796784913397211</v>
          </cell>
        </row>
        <row r="13">
          <cell r="C13">
            <v>2010</v>
          </cell>
          <cell r="D13">
            <v>2011</v>
          </cell>
          <cell r="E13">
            <v>2012</v>
          </cell>
          <cell r="F13">
            <v>2013</v>
          </cell>
          <cell r="G13">
            <v>2014</v>
          </cell>
          <cell r="H13">
            <v>2015</v>
          </cell>
          <cell r="I13">
            <v>2016</v>
          </cell>
          <cell r="J13">
            <v>2017</v>
          </cell>
        </row>
        <row r="14">
          <cell r="B14" t="str">
            <v>Manufacturing</v>
          </cell>
          <cell r="C14">
            <v>176.00744854048966</v>
          </cell>
          <cell r="D14">
            <v>198.86460388566326</v>
          </cell>
          <cell r="E14">
            <v>209.99364738853501</v>
          </cell>
          <cell r="F14">
            <v>249.10370759089096</v>
          </cell>
          <cell r="G14">
            <v>239.58412205108942</v>
          </cell>
          <cell r="H14">
            <v>255.73993873517784</v>
          </cell>
          <cell r="I14">
            <v>234.01671151637959</v>
          </cell>
          <cell r="J14">
            <v>225.77139999999997</v>
          </cell>
        </row>
        <row r="15">
          <cell r="B15" t="str">
            <v>Agriculture</v>
          </cell>
          <cell r="C15">
            <v>5.3782411487758957</v>
          </cell>
          <cell r="D15">
            <v>7.0343443948191151</v>
          </cell>
          <cell r="E15">
            <v>8.5326570700636957</v>
          </cell>
          <cell r="F15">
            <v>9.7207084698361967</v>
          </cell>
          <cell r="G15">
            <v>11.122891172051089</v>
          </cell>
          <cell r="H15">
            <v>12.084529249011858</v>
          </cell>
          <cell r="I15">
            <v>14.066933333333335</v>
          </cell>
          <cell r="J15">
            <v>12.2446</v>
          </cell>
        </row>
        <row r="16">
          <cell r="B16" t="str">
            <v>Mining</v>
          </cell>
          <cell r="C16">
            <v>47.57334354990585</v>
          </cell>
          <cell r="D16">
            <v>57.968447119249674</v>
          </cell>
          <cell r="E16">
            <v>63.837999235668796</v>
          </cell>
          <cell r="F16">
            <v>72.818347702756697</v>
          </cell>
          <cell r="G16">
            <v>75.04912069872276</v>
          </cell>
          <cell r="H16">
            <v>49.86374937118218</v>
          </cell>
          <cell r="I16">
            <v>46.88034616683553</v>
          </cell>
          <cell r="J16">
            <v>41.249199999999995</v>
          </cell>
        </row>
        <row r="18">
          <cell r="C18">
            <v>2010</v>
          </cell>
          <cell r="D18">
            <v>2011</v>
          </cell>
          <cell r="E18">
            <v>2012</v>
          </cell>
          <cell r="F18">
            <v>2013</v>
          </cell>
          <cell r="G18">
            <v>2014</v>
          </cell>
          <cell r="H18">
            <v>2015</v>
          </cell>
          <cell r="I18">
            <v>2016</v>
          </cell>
          <cell r="J18">
            <v>2017</v>
          </cell>
        </row>
        <row r="19">
          <cell r="B19" t="str">
            <v>Manufacturing</v>
          </cell>
          <cell r="C19">
            <v>16.441842301920186</v>
          </cell>
          <cell r="D19">
            <v>20.14011046240924</v>
          </cell>
          <cell r="E19">
            <v>19.279397299271306</v>
          </cell>
          <cell r="F19">
            <v>20.11247101507427</v>
          </cell>
          <cell r="G19">
            <v>19.106664322033797</v>
          </cell>
          <cell r="H19">
            <v>17.676039932076726</v>
          </cell>
          <cell r="I19">
            <v>15.888030915408885</v>
          </cell>
          <cell r="J19">
            <v>17.141920701168278</v>
          </cell>
        </row>
        <row r="20">
          <cell r="B20" t="str">
            <v>Agriculture</v>
          </cell>
          <cell r="C20">
            <v>0.50251514257203966</v>
          </cell>
          <cell r="D20">
            <v>0.71258657322885421</v>
          </cell>
          <cell r="E20">
            <v>0.78332053469094098</v>
          </cell>
          <cell r="F20">
            <v>0.78529327121429904</v>
          </cell>
          <cell r="G20">
            <v>0.88439071394440838</v>
          </cell>
          <cell r="H20">
            <v>0.83107327604905368</v>
          </cell>
          <cell r="I20">
            <v>0.95615312261833796</v>
          </cell>
          <cell r="J20">
            <v>0.93009417449236209</v>
          </cell>
        </row>
        <row r="21">
          <cell r="B21" t="str">
            <v>Mining</v>
          </cell>
          <cell r="C21">
            <v>4.4384109445411672</v>
          </cell>
          <cell r="D21">
            <v>5.885012673371306</v>
          </cell>
          <cell r="E21">
            <v>5.8598628319969173</v>
          </cell>
          <cell r="F21">
            <v>5.8767005556176022</v>
          </cell>
          <cell r="G21">
            <v>5.9822113237166619</v>
          </cell>
          <cell r="H21">
            <v>3.4574672134839868</v>
          </cell>
          <cell r="I21">
            <v>3.1896081756238694</v>
          </cell>
          <cell r="J21">
            <v>3.1311996832742452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quarterly GDP growth"/>
      <sheetName val="2. GDP per capita"/>
      <sheetName val="3. Sectoral growth"/>
      <sheetName val="5. Real economy shares of GDP"/>
      <sheetName val="6. Quarterly production volumes"/>
      <sheetName val="7. expenditure on GDP"/>
      <sheetName val="17.Change in inv by type of org"/>
    </sheetNames>
    <sheetDataSet>
      <sheetData sheetId="0" refreshError="1"/>
      <sheetData sheetId="1">
        <row r="3">
          <cell r="B3" t="str">
            <v>gdp pc</v>
          </cell>
        </row>
        <row r="4">
          <cell r="A4">
            <v>1994</v>
          </cell>
          <cell r="B4">
            <v>59276.155599397796</v>
          </cell>
        </row>
        <row r="5">
          <cell r="A5">
            <v>1995</v>
          </cell>
          <cell r="B5">
            <v>59904.880594708338</v>
          </cell>
        </row>
        <row r="6">
          <cell r="A6">
            <v>1996</v>
          </cell>
          <cell r="B6">
            <v>61220.9466961691</v>
          </cell>
        </row>
        <row r="7">
          <cell r="A7">
            <v>1997</v>
          </cell>
          <cell r="B7">
            <v>62097.839248472577</v>
          </cell>
        </row>
        <row r="8">
          <cell r="A8">
            <v>1998</v>
          </cell>
          <cell r="B8">
            <v>61707.215467503964</v>
          </cell>
        </row>
        <row r="9">
          <cell r="A9">
            <v>1999</v>
          </cell>
          <cell r="B9">
            <v>61710.024271412309</v>
          </cell>
        </row>
        <row r="10">
          <cell r="A10">
            <v>2000</v>
          </cell>
          <cell r="B10">
            <v>63233.723774385064</v>
          </cell>
        </row>
        <row r="11">
          <cell r="A11">
            <v>2001</v>
          </cell>
          <cell r="B11">
            <v>64741.805624839872</v>
          </cell>
        </row>
        <row r="12">
          <cell r="A12">
            <v>2002</v>
          </cell>
          <cell r="B12">
            <v>66028.244766946504</v>
          </cell>
        </row>
        <row r="13">
          <cell r="A13">
            <v>2003</v>
          </cell>
          <cell r="B13">
            <v>67402.652931203673</v>
          </cell>
        </row>
        <row r="14">
          <cell r="A14">
            <v>2004</v>
          </cell>
          <cell r="B14">
            <v>69048.409687264633</v>
          </cell>
        </row>
        <row r="15">
          <cell r="A15">
            <v>2005</v>
          </cell>
          <cell r="B15">
            <v>71878.074838125976</v>
          </cell>
        </row>
        <row r="16">
          <cell r="A16">
            <v>2006</v>
          </cell>
          <cell r="B16">
            <v>74540.062822227177</v>
          </cell>
        </row>
        <row r="17">
          <cell r="A17">
            <v>2007</v>
          </cell>
          <cell r="B17">
            <v>77946.102261177337</v>
          </cell>
        </row>
        <row r="18">
          <cell r="A18">
            <v>2008</v>
          </cell>
          <cell r="B18">
            <v>80037.134162288101</v>
          </cell>
        </row>
        <row r="19">
          <cell r="A19">
            <v>2009</v>
          </cell>
          <cell r="B19">
            <v>78042.293254861288</v>
          </cell>
        </row>
        <row r="20">
          <cell r="A20">
            <v>2010</v>
          </cell>
          <cell r="B20">
            <v>78490.958443985292</v>
          </cell>
        </row>
        <row r="21">
          <cell r="A21">
            <v>2011</v>
          </cell>
          <cell r="B21">
            <v>79934.062166614327</v>
          </cell>
        </row>
        <row r="22">
          <cell r="A22">
            <v>2012</v>
          </cell>
          <cell r="B22">
            <v>80757.250394961375</v>
          </cell>
        </row>
        <row r="23">
          <cell r="A23">
            <v>2013</v>
          </cell>
          <cell r="B23">
            <v>81272.341715504503</v>
          </cell>
        </row>
        <row r="24">
          <cell r="A24">
            <v>2014</v>
          </cell>
          <cell r="B24">
            <v>81680.336716227263</v>
          </cell>
        </row>
        <row r="25">
          <cell r="A25">
            <v>2015</v>
          </cell>
          <cell r="B25">
            <v>81654.77261382807</v>
          </cell>
        </row>
        <row r="26">
          <cell r="A26">
            <v>2016</v>
          </cell>
          <cell r="B26">
            <v>80543.801995868722</v>
          </cell>
        </row>
        <row r="27">
          <cell r="A27">
            <v>2017</v>
          </cell>
          <cell r="B27">
            <v>80420.302401241672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w and wo ag"/>
      <sheetName val="GDP with and without ag"/>
      <sheetName val="contribution to GDP by expend"/>
      <sheetName val="GDP by exp yr to Q3"/>
      <sheetName val="16. Investment by type of org"/>
      <sheetName val="chart construction GDP"/>
      <sheetName val="construction GDP"/>
      <sheetName val="Chart8"/>
      <sheetName val="construction employment"/>
      <sheetName val="Chart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 Employment by sector"/>
      <sheetName val="10. Employment in mfg and other"/>
      <sheetName val="11. Employment mfg subsectors"/>
      <sheetName val="12. Mining employment"/>
    </sheetNames>
    <sheetDataSet>
      <sheetData sheetId="0">
        <row r="3">
          <cell r="B3">
            <v>2008</v>
          </cell>
          <cell r="C3">
            <v>2009</v>
          </cell>
          <cell r="D3">
            <v>2010</v>
          </cell>
          <cell r="E3">
            <v>2011</v>
          </cell>
          <cell r="F3">
            <v>2012</v>
          </cell>
          <cell r="G3">
            <v>2013</v>
          </cell>
          <cell r="H3">
            <v>2014</v>
          </cell>
          <cell r="I3">
            <v>2015</v>
          </cell>
          <cell r="J3">
            <v>2016</v>
          </cell>
          <cell r="K3" t="str">
            <v>Q2 2017</v>
          </cell>
          <cell r="L3">
            <v>2017</v>
          </cell>
        </row>
        <row r="4">
          <cell r="A4" t="str">
            <v>Agriculture</v>
          </cell>
          <cell r="B4">
            <v>810</v>
          </cell>
          <cell r="C4">
            <v>680</v>
          </cell>
          <cell r="D4">
            <v>670</v>
          </cell>
          <cell r="E4">
            <v>650</v>
          </cell>
          <cell r="F4">
            <v>700</v>
          </cell>
          <cell r="G4">
            <v>740</v>
          </cell>
          <cell r="H4">
            <v>690</v>
          </cell>
          <cell r="I4">
            <v>900</v>
          </cell>
          <cell r="J4">
            <v>880</v>
          </cell>
          <cell r="K4">
            <v>880</v>
          </cell>
          <cell r="L4">
            <v>810</v>
          </cell>
        </row>
        <row r="5">
          <cell r="A5" t="str">
            <v>Manufacturing</v>
          </cell>
          <cell r="B5">
            <v>2060</v>
          </cell>
          <cell r="C5">
            <v>1870</v>
          </cell>
          <cell r="D5">
            <v>1810</v>
          </cell>
          <cell r="E5">
            <v>1840</v>
          </cell>
          <cell r="F5">
            <v>1830</v>
          </cell>
          <cell r="G5">
            <v>1780</v>
          </cell>
          <cell r="H5">
            <v>1740</v>
          </cell>
          <cell r="I5">
            <v>1770</v>
          </cell>
          <cell r="J5">
            <v>1680</v>
          </cell>
          <cell r="K5">
            <v>1790</v>
          </cell>
          <cell r="L5">
            <v>1750</v>
          </cell>
        </row>
        <row r="6">
          <cell r="A6" t="str">
            <v>Utilities</v>
          </cell>
          <cell r="B6">
            <v>110</v>
          </cell>
          <cell r="C6">
            <v>90</v>
          </cell>
          <cell r="D6">
            <v>100</v>
          </cell>
          <cell r="E6">
            <v>80</v>
          </cell>
          <cell r="F6">
            <v>110</v>
          </cell>
          <cell r="G6">
            <v>140</v>
          </cell>
          <cell r="H6">
            <v>120</v>
          </cell>
          <cell r="I6">
            <v>130</v>
          </cell>
          <cell r="J6">
            <v>120</v>
          </cell>
          <cell r="K6">
            <v>150</v>
          </cell>
          <cell r="L6">
            <v>150</v>
          </cell>
        </row>
        <row r="7">
          <cell r="A7" t="str">
            <v>Construction</v>
          </cell>
          <cell r="B7">
            <v>1180</v>
          </cell>
          <cell r="C7">
            <v>1150</v>
          </cell>
          <cell r="D7">
            <v>1120</v>
          </cell>
          <cell r="E7">
            <v>1140</v>
          </cell>
          <cell r="F7">
            <v>1120</v>
          </cell>
          <cell r="G7">
            <v>1150</v>
          </cell>
          <cell r="H7">
            <v>1280</v>
          </cell>
          <cell r="I7">
            <v>1460</v>
          </cell>
          <cell r="J7">
            <v>1490</v>
          </cell>
          <cell r="K7">
            <v>1510</v>
          </cell>
          <cell r="L7">
            <v>1360</v>
          </cell>
        </row>
        <row r="8">
          <cell r="A8" t="str">
            <v>Other (right axis)</v>
          </cell>
          <cell r="B8">
            <v>10.395945336977856</v>
          </cell>
          <cell r="C8">
            <v>10.038029454540032</v>
          </cell>
          <cell r="D8">
            <v>9.9397015398835862</v>
          </cell>
          <cell r="E8">
            <v>10.411306237187484</v>
          </cell>
          <cell r="F8">
            <v>10.806758488002025</v>
          </cell>
          <cell r="G8">
            <v>11.232893134787359</v>
          </cell>
          <cell r="H8">
            <v>11.291546597641965</v>
          </cell>
          <cell r="I8">
            <v>11.570114189486812</v>
          </cell>
          <cell r="J8">
            <v>11.659151480576297</v>
          </cell>
          <cell r="K8">
            <v>11.896543919969721</v>
          </cell>
          <cell r="L8">
            <v>12.114404051238678</v>
          </cell>
        </row>
      </sheetData>
      <sheetData sheetId="1">
        <row r="4">
          <cell r="B4">
            <v>2008</v>
          </cell>
          <cell r="F4">
            <v>2009</v>
          </cell>
          <cell r="J4">
            <v>2010</v>
          </cell>
          <cell r="N4">
            <v>2011</v>
          </cell>
          <cell r="R4">
            <v>2012</v>
          </cell>
          <cell r="V4">
            <v>2013</v>
          </cell>
          <cell r="Z4">
            <v>2014</v>
          </cell>
          <cell r="AD4">
            <v>2015</v>
          </cell>
          <cell r="AH4">
            <v>2016</v>
          </cell>
          <cell r="AL4">
            <v>2017</v>
          </cell>
        </row>
        <row r="5">
          <cell r="A5" t="str">
            <v>Base</v>
          </cell>
          <cell r="B5">
            <v>100</v>
          </cell>
          <cell r="C5">
            <v>100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>
            <v>100</v>
          </cell>
          <cell r="J5">
            <v>100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>
            <v>100</v>
          </cell>
          <cell r="T5">
            <v>100</v>
          </cell>
          <cell r="U5">
            <v>100</v>
          </cell>
          <cell r="V5">
            <v>100</v>
          </cell>
          <cell r="W5">
            <v>100</v>
          </cell>
          <cell r="X5">
            <v>100</v>
          </cell>
          <cell r="Y5">
            <v>100</v>
          </cell>
          <cell r="Z5">
            <v>100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>
            <v>100</v>
          </cell>
          <cell r="AF5">
            <v>100</v>
          </cell>
          <cell r="AG5">
            <v>100</v>
          </cell>
          <cell r="AH5">
            <v>100</v>
          </cell>
          <cell r="AI5">
            <v>100</v>
          </cell>
          <cell r="AJ5">
            <v>100</v>
          </cell>
          <cell r="AK5">
            <v>100</v>
          </cell>
          <cell r="AL5">
            <v>100</v>
          </cell>
          <cell r="AM5">
            <v>100</v>
          </cell>
        </row>
        <row r="6">
          <cell r="A6" t="str">
            <v>Manufacturing</v>
          </cell>
          <cell r="B6">
            <v>100</v>
          </cell>
          <cell r="C6">
            <v>99.416815108848652</v>
          </cell>
          <cell r="D6">
            <v>97.350246847756537</v>
          </cell>
          <cell r="E6">
            <v>99.330945876920779</v>
          </cell>
          <cell r="F6">
            <v>96.2185343855908</v>
          </cell>
          <cell r="G6">
            <v>96.232680515496199</v>
          </cell>
          <cell r="H6">
            <v>88.353741857368234</v>
          </cell>
          <cell r="I6">
            <v>89.340634413858382</v>
          </cell>
          <cell r="J6">
            <v>87.449184837843433</v>
          </cell>
          <cell r="K6">
            <v>85.561578809686523</v>
          </cell>
          <cell r="L6">
            <v>85.949646539455145</v>
          </cell>
          <cell r="M6">
            <v>89.451281491554468</v>
          </cell>
          <cell r="N6">
            <v>90.266583579055677</v>
          </cell>
          <cell r="O6">
            <v>86.78327389149419</v>
          </cell>
          <cell r="P6">
            <v>86.978848883819651</v>
          </cell>
          <cell r="Q6">
            <v>90.435989131074436</v>
          </cell>
          <cell r="R6">
            <v>87.038078201555123</v>
          </cell>
          <cell r="S6">
            <v>84.369510125257108</v>
          </cell>
          <cell r="T6">
            <v>86.807381316404928</v>
          </cell>
          <cell r="U6">
            <v>85.941372172286847</v>
          </cell>
          <cell r="V6">
            <v>87.917187617573433</v>
          </cell>
          <cell r="W6">
            <v>87.047456711501241</v>
          </cell>
          <cell r="X6">
            <v>84.224105122238726</v>
          </cell>
          <cell r="Y6">
            <v>83.661493886692256</v>
          </cell>
          <cell r="Z6">
            <v>85.453145914671609</v>
          </cell>
          <cell r="AA6">
            <v>82.633087453494696</v>
          </cell>
          <cell r="AB6">
            <v>82.43761318187552</v>
          </cell>
          <cell r="AC6">
            <v>82.859318444856072</v>
          </cell>
          <cell r="AD6">
            <v>84.241728153874433</v>
          </cell>
          <cell r="AE6">
            <v>83.17301641925809</v>
          </cell>
          <cell r="AF6">
            <v>84.037614692946661</v>
          </cell>
          <cell r="AG6">
            <v>82.325790419829019</v>
          </cell>
          <cell r="AH6">
            <v>77.89904614213404</v>
          </cell>
          <cell r="AI6">
            <v>81.06420748790822</v>
          </cell>
          <cell r="AJ6">
            <v>79.721997543334012</v>
          </cell>
          <cell r="AK6">
            <v>81.815294299576252</v>
          </cell>
          <cell r="AL6">
            <v>84.77134258550295</v>
          </cell>
          <cell r="AM6">
            <v>85.22514883289027</v>
          </cell>
          <cell r="AN6">
            <v>82.840993010741542</v>
          </cell>
        </row>
        <row r="7">
          <cell r="A7" t="str">
            <v>Total ex manufacturing</v>
          </cell>
          <cell r="B7">
            <v>100</v>
          </cell>
          <cell r="C7">
            <v>101.29045841176602</v>
          </cell>
          <cell r="D7">
            <v>101.35248623208383</v>
          </cell>
          <cell r="E7">
            <v>102.79954680739314</v>
          </cell>
          <cell r="F7">
            <v>102.08981354763935</v>
          </cell>
          <cell r="G7">
            <v>99.989936415360958</v>
          </cell>
          <cell r="H7">
            <v>97.062774634476995</v>
          </cell>
          <cell r="I7">
            <v>98.055786597880527</v>
          </cell>
          <cell r="J7">
            <v>96.953685508968192</v>
          </cell>
          <cell r="K7">
            <v>97.370001165657712</v>
          </cell>
          <cell r="L7">
            <v>95.997939798541495</v>
          </cell>
          <cell r="M7">
            <v>97.429314561209921</v>
          </cell>
          <cell r="N7">
            <v>97.333815860156122</v>
          </cell>
          <cell r="O7">
            <v>98.078216981383235</v>
          </cell>
          <cell r="P7">
            <v>99.639476202806577</v>
          </cell>
          <cell r="Q7">
            <v>100.81612132438585</v>
          </cell>
          <cell r="R7">
            <v>100.9735199927176</v>
          </cell>
          <cell r="S7">
            <v>101.80329218931115</v>
          </cell>
          <cell r="T7">
            <v>103.26461176692013</v>
          </cell>
          <cell r="U7">
            <v>103.10657335297077</v>
          </cell>
          <cell r="V7">
            <v>103.04823632702815</v>
          </cell>
          <cell r="W7">
            <v>104.27751224370314</v>
          </cell>
          <cell r="X7">
            <v>107.55432398604306</v>
          </cell>
          <cell r="Y7">
            <v>108.7938547693162</v>
          </cell>
          <cell r="Z7">
            <v>107.49753074048454</v>
          </cell>
          <cell r="AA7">
            <v>108.30061470991473</v>
          </cell>
          <cell r="AB7">
            <v>108.51521509221004</v>
          </cell>
          <cell r="AC7">
            <v>110.09019488257019</v>
          </cell>
          <cell r="AD7">
            <v>110.98763023895444</v>
          </cell>
          <cell r="AE7">
            <v>112.77360212222796</v>
          </cell>
          <cell r="AF7">
            <v>114.0163146529942</v>
          </cell>
          <cell r="AG7">
            <v>115.84791208937834</v>
          </cell>
          <cell r="AH7">
            <v>113.81899635296018</v>
          </cell>
          <cell r="AI7">
            <v>112.22979438293666</v>
          </cell>
          <cell r="AJ7">
            <v>114.79408497046846</v>
          </cell>
          <cell r="AK7">
            <v>116.34539525200569</v>
          </cell>
          <cell r="AL7">
            <v>117.00436297854178</v>
          </cell>
          <cell r="AM7">
            <v>116.01361553174337</v>
          </cell>
          <cell r="AN7">
            <v>117.1680347357039</v>
          </cell>
        </row>
      </sheetData>
      <sheetData sheetId="2">
        <row r="3">
          <cell r="B3" t="str">
            <v>Q3 2008</v>
          </cell>
          <cell r="C3" t="str">
            <v>Q3 2010</v>
          </cell>
          <cell r="D3" t="str">
            <v>Q3 2015</v>
          </cell>
          <cell r="E3" t="str">
            <v>Q3 2016</v>
          </cell>
          <cell r="F3" t="str">
            <v>Q2 2017</v>
          </cell>
          <cell r="G3" t="str">
            <v>Q3 2017</v>
          </cell>
        </row>
        <row r="4">
          <cell r="A4" t="str">
            <v>Food and 
beverages</v>
          </cell>
          <cell r="B4">
            <v>297.08</v>
          </cell>
          <cell r="C4">
            <v>346.86799999999999</v>
          </cell>
          <cell r="D4">
            <v>378.70400000000001</v>
          </cell>
          <cell r="E4">
            <v>352.04500000000002</v>
          </cell>
          <cell r="F4">
            <v>383.27699999999999</v>
          </cell>
          <cell r="G4">
            <v>364.78</v>
          </cell>
        </row>
        <row r="5">
          <cell r="A5" t="str">
            <v>Clothing and 
footwear</v>
          </cell>
          <cell r="B5">
            <v>264.81599999999997</v>
          </cell>
          <cell r="C5">
            <v>251.96199999999999</v>
          </cell>
          <cell r="D5">
            <v>231.99299999999999</v>
          </cell>
          <cell r="E5">
            <v>244.916</v>
          </cell>
          <cell r="F5">
            <v>219.06299999999999</v>
          </cell>
          <cell r="G5">
            <v>230.196</v>
          </cell>
        </row>
        <row r="6">
          <cell r="A6" t="str">
            <v>Wood and 
paper</v>
          </cell>
          <cell r="B6">
            <v>168.916</v>
          </cell>
          <cell r="C6">
            <v>160.98099999999999</v>
          </cell>
          <cell r="D6">
            <v>104.473</v>
          </cell>
          <cell r="E6">
            <v>113.748</v>
          </cell>
          <cell r="F6">
            <v>128.52099999999999</v>
          </cell>
          <cell r="G6">
            <v>119.913</v>
          </cell>
        </row>
        <row r="7">
          <cell r="A7" t="str">
            <v>Publishing 
and printing</v>
          </cell>
          <cell r="B7">
            <v>84.248999999999995</v>
          </cell>
          <cell r="C7">
            <v>90.597999999999999</v>
          </cell>
          <cell r="D7">
            <v>95.980999999999995</v>
          </cell>
          <cell r="E7">
            <v>82.052000000000007</v>
          </cell>
          <cell r="F7">
            <v>94.022999999999996</v>
          </cell>
          <cell r="G7">
            <v>74.498999999999995</v>
          </cell>
        </row>
        <row r="8">
          <cell r="A8" t="str">
            <v>Chemicals, rubber, 
plastic, petroleum</v>
          </cell>
          <cell r="B8">
            <v>216.29900000000001</v>
          </cell>
          <cell r="C8">
            <v>195.83699999999999</v>
          </cell>
          <cell r="D8">
            <v>224.28200000000001</v>
          </cell>
          <cell r="E8">
            <v>216.98099999999999</v>
          </cell>
          <cell r="F8">
            <v>246.19</v>
          </cell>
          <cell r="G8">
            <v>244.154</v>
          </cell>
        </row>
        <row r="9">
          <cell r="A9" t="str">
            <v>Metals and 
metal products</v>
          </cell>
          <cell r="B9">
            <v>376.08499999999998</v>
          </cell>
          <cell r="C9">
            <v>301.44099999999997</v>
          </cell>
          <cell r="D9">
            <v>270.72500000000002</v>
          </cell>
          <cell r="E9">
            <v>255.42599999999999</v>
          </cell>
          <cell r="F9">
            <v>288.05900000000003</v>
          </cell>
          <cell r="G9">
            <v>271.71600000000001</v>
          </cell>
        </row>
        <row r="10">
          <cell r="A10" t="str">
            <v>Machinery and 
appliances</v>
          </cell>
          <cell r="B10">
            <v>232.90199999999999</v>
          </cell>
          <cell r="C10">
            <v>128.1</v>
          </cell>
          <cell r="D10">
            <v>153.17099999999999</v>
          </cell>
          <cell r="E10">
            <v>148.46899999999999</v>
          </cell>
          <cell r="F10">
            <v>138.40899999999999</v>
          </cell>
          <cell r="G10">
            <v>141.79599999999999</v>
          </cell>
        </row>
        <row r="11">
          <cell r="A11" t="str">
            <v>Transport 
equipment</v>
          </cell>
          <cell r="B11">
            <v>153.94200000000001</v>
          </cell>
          <cell r="C11">
            <v>129.53899999999999</v>
          </cell>
          <cell r="D11">
            <v>101.292</v>
          </cell>
          <cell r="E11">
            <v>91.162000000000006</v>
          </cell>
          <cell r="F11">
            <v>90.924000000000007</v>
          </cell>
          <cell r="G11">
            <v>99.468999999999994</v>
          </cell>
        </row>
        <row r="12">
          <cell r="A12" t="str">
            <v>Glass and non-
metallic minerals</v>
          </cell>
          <cell r="B12">
            <v>136.661</v>
          </cell>
          <cell r="C12">
            <v>108.062</v>
          </cell>
          <cell r="D12">
            <v>103.626</v>
          </cell>
          <cell r="E12">
            <v>96.677000000000007</v>
          </cell>
          <cell r="F12">
            <v>122.73699999999999</v>
          </cell>
          <cell r="G12">
            <v>118.86</v>
          </cell>
        </row>
        <row r="13">
          <cell r="A13" t="str">
            <v>Furniture, 
recycling, other</v>
          </cell>
          <cell r="B13">
            <v>117.97199999999999</v>
          </cell>
          <cell r="C13">
            <v>99.545999999999992</v>
          </cell>
          <cell r="D13">
            <v>106.636</v>
          </cell>
          <cell r="E13">
            <v>80.558999999999997</v>
          </cell>
          <cell r="F13">
            <v>87.305999999999997</v>
          </cell>
          <cell r="G13">
            <v>81.796999999999997</v>
          </cell>
        </row>
      </sheetData>
      <sheetData sheetId="3">
        <row r="4">
          <cell r="A4">
            <v>2010</v>
          </cell>
          <cell r="B4">
            <v>491000</v>
          </cell>
        </row>
        <row r="5">
          <cell r="B5">
            <v>497000</v>
          </cell>
        </row>
        <row r="6">
          <cell r="B6">
            <v>505000</v>
          </cell>
        </row>
        <row r="7">
          <cell r="B7">
            <v>504000</v>
          </cell>
        </row>
        <row r="8">
          <cell r="A8">
            <v>2011</v>
          </cell>
          <cell r="B8">
            <v>511000</v>
          </cell>
        </row>
        <row r="9">
          <cell r="B9">
            <v>517000</v>
          </cell>
        </row>
        <row r="10">
          <cell r="B10">
            <v>519000</v>
          </cell>
        </row>
        <row r="11">
          <cell r="B11">
            <v>518000</v>
          </cell>
        </row>
        <row r="12">
          <cell r="A12">
            <v>2012</v>
          </cell>
          <cell r="B12">
            <v>523000</v>
          </cell>
        </row>
        <row r="13">
          <cell r="B13">
            <v>534000</v>
          </cell>
        </row>
        <row r="14">
          <cell r="B14">
            <v>518000</v>
          </cell>
        </row>
        <row r="15">
          <cell r="B15">
            <v>515000</v>
          </cell>
        </row>
        <row r="16">
          <cell r="A16">
            <v>2013</v>
          </cell>
          <cell r="B16">
            <v>515000</v>
          </cell>
        </row>
        <row r="17">
          <cell r="B17">
            <v>511000</v>
          </cell>
        </row>
        <row r="18">
          <cell r="B18">
            <v>507000</v>
          </cell>
        </row>
        <row r="19">
          <cell r="B19">
            <v>499000</v>
          </cell>
        </row>
        <row r="20">
          <cell r="A20">
            <v>2014</v>
          </cell>
          <cell r="B20">
            <v>491000</v>
          </cell>
        </row>
        <row r="21">
          <cell r="B21">
            <v>491000</v>
          </cell>
        </row>
        <row r="22">
          <cell r="B22">
            <v>498000</v>
          </cell>
        </row>
        <row r="23">
          <cell r="B23">
            <v>491000</v>
          </cell>
        </row>
        <row r="24">
          <cell r="A24">
            <v>2015</v>
          </cell>
          <cell r="B24">
            <v>490000</v>
          </cell>
        </row>
        <row r="25">
          <cell r="B25">
            <v>489000</v>
          </cell>
        </row>
        <row r="26">
          <cell r="B26">
            <v>476000</v>
          </cell>
        </row>
        <row r="27">
          <cell r="B27">
            <v>459000</v>
          </cell>
        </row>
        <row r="28">
          <cell r="A28">
            <v>2016</v>
          </cell>
          <cell r="B28">
            <v>458000</v>
          </cell>
        </row>
        <row r="29">
          <cell r="B29">
            <v>458000</v>
          </cell>
        </row>
        <row r="30">
          <cell r="B30">
            <v>458000</v>
          </cell>
        </row>
        <row r="31">
          <cell r="B31">
            <v>456000</v>
          </cell>
        </row>
        <row r="32">
          <cell r="A32">
            <v>2017</v>
          </cell>
          <cell r="B32">
            <v>464000</v>
          </cell>
        </row>
        <row r="33">
          <cell r="B33">
            <v>467000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3"/>
  <sheetViews>
    <sheetView zoomScale="77" zoomScaleNormal="77" workbookViewId="0">
      <pane xSplit="1" ySplit="3" topLeftCell="B4" activePane="bottomRight" state="frozen"/>
      <selection activeCell="T37" sqref="T37"/>
      <selection pane="topRight" activeCell="T37" sqref="T37"/>
      <selection pane="bottomLeft" activeCell="T37" sqref="T37"/>
      <selection pane="bottomRight"/>
    </sheetView>
  </sheetViews>
  <sheetFormatPr defaultRowHeight="15" x14ac:dyDescent="0.25"/>
  <cols>
    <col min="1" max="1" width="7.28515625" customWidth="1"/>
    <col min="2" max="2" width="9.140625" style="76"/>
    <col min="3" max="3" width="13.85546875" bestFit="1" customWidth="1"/>
  </cols>
  <sheetData>
    <row r="1" spans="1:22" ht="26.25" x14ac:dyDescent="0.4">
      <c r="A1" s="1" t="s">
        <v>234</v>
      </c>
      <c r="B1" s="99"/>
      <c r="C1" s="86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ht="26.25" x14ac:dyDescent="0.4">
      <c r="A2" s="1"/>
      <c r="B2" s="99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54" x14ac:dyDescent="0.4">
      <c r="A3" s="1"/>
      <c r="B3" s="76" t="s">
        <v>181</v>
      </c>
      <c r="C3" s="98" t="s">
        <v>180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x14ac:dyDescent="0.25">
      <c r="A4" s="88">
        <v>1993</v>
      </c>
      <c r="C4" s="5">
        <v>1579284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2" x14ac:dyDescent="0.25">
      <c r="A5" s="88"/>
      <c r="B5" s="87">
        <f>C5/C4-1</f>
        <v>6.8277776511380672E-3</v>
      </c>
      <c r="C5" s="5">
        <v>1590067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</row>
    <row r="6" spans="1:22" x14ac:dyDescent="0.25">
      <c r="A6" s="88"/>
      <c r="B6" s="87">
        <f>C6/C5-1</f>
        <v>1.2823359015689206E-2</v>
      </c>
      <c r="C6" s="5">
        <v>1610457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</row>
    <row r="7" spans="1:22" x14ac:dyDescent="0.25">
      <c r="A7" s="88"/>
      <c r="B7" s="87">
        <f>C7/C6-1</f>
        <v>8.5354653989520024E-3</v>
      </c>
      <c r="C7" s="5">
        <v>1624203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</row>
    <row r="8" spans="1:22" x14ac:dyDescent="0.25">
      <c r="A8" s="88">
        <v>1994</v>
      </c>
      <c r="B8" s="87">
        <f>C8/C7-1</f>
        <v>-4.7161592485667203E-4</v>
      </c>
      <c r="C8" s="5">
        <v>1623437</v>
      </c>
      <c r="D8" s="96"/>
      <c r="E8" s="97"/>
      <c r="F8" s="96"/>
      <c r="G8" s="96"/>
    </row>
    <row r="9" spans="1:22" x14ac:dyDescent="0.25">
      <c r="A9" s="88"/>
      <c r="B9" s="87">
        <f>C9/C8-1</f>
        <v>9.7565843331155477E-3</v>
      </c>
      <c r="C9" s="5">
        <v>1639276.2</v>
      </c>
      <c r="D9" s="95"/>
      <c r="E9" s="95"/>
      <c r="F9" s="95"/>
      <c r="G9" s="95"/>
    </row>
    <row r="10" spans="1:22" x14ac:dyDescent="0.25">
      <c r="A10" s="88"/>
      <c r="B10" s="87">
        <f>C10/C9-1</f>
        <v>1.1245145875966589E-2</v>
      </c>
      <c r="C10" s="5">
        <v>1657710.1</v>
      </c>
      <c r="D10" s="95"/>
      <c r="E10" s="95"/>
      <c r="F10" s="95"/>
      <c r="G10" s="95"/>
    </row>
    <row r="11" spans="1:22" x14ac:dyDescent="0.25">
      <c r="A11" s="88"/>
      <c r="B11" s="87">
        <f>C11/C10-1</f>
        <v>1.8582983840178091E-2</v>
      </c>
      <c r="C11" s="5">
        <v>1688515.3</v>
      </c>
      <c r="D11" s="95"/>
      <c r="E11" s="95"/>
      <c r="F11" s="95"/>
      <c r="G11" s="95"/>
    </row>
    <row r="12" spans="1:22" x14ac:dyDescent="0.25">
      <c r="A12" s="88">
        <v>1995</v>
      </c>
      <c r="B12" s="87">
        <f>C12/C11-1</f>
        <v>2.4994739461348114E-3</v>
      </c>
      <c r="C12" s="5">
        <v>1692735.7</v>
      </c>
      <c r="D12" s="95"/>
      <c r="E12" s="95"/>
      <c r="F12" s="95"/>
      <c r="G12" s="95"/>
    </row>
    <row r="13" spans="1:22" x14ac:dyDescent="0.25">
      <c r="A13" s="88"/>
      <c r="B13" s="87">
        <f>C13/C12-1</f>
        <v>2.8748138294714121E-3</v>
      </c>
      <c r="C13" s="5">
        <v>1697602</v>
      </c>
      <c r="D13" s="95"/>
      <c r="E13" s="95"/>
      <c r="F13" s="95"/>
      <c r="G13" s="95"/>
    </row>
    <row r="14" spans="1:22" x14ac:dyDescent="0.25">
      <c r="A14" s="88"/>
      <c r="B14" s="87">
        <f>C14/C13-1</f>
        <v>6.6346528809462235E-3</v>
      </c>
      <c r="C14" s="5">
        <v>1708865</v>
      </c>
      <c r="D14" s="89"/>
      <c r="E14" s="89"/>
      <c r="F14" s="89"/>
      <c r="G14" s="89"/>
    </row>
    <row r="15" spans="1:22" x14ac:dyDescent="0.25">
      <c r="A15" s="88"/>
      <c r="B15" s="87">
        <f>C15/C14-1</f>
        <v>3.3636360976436741E-3</v>
      </c>
      <c r="C15" s="5">
        <v>1714613</v>
      </c>
      <c r="D15" s="89"/>
      <c r="E15" s="89"/>
      <c r="F15" s="89"/>
      <c r="G15" s="89"/>
    </row>
    <row r="16" spans="1:22" x14ac:dyDescent="0.25">
      <c r="A16" s="88">
        <v>1996</v>
      </c>
      <c r="B16" s="87">
        <f>C16/C15-1</f>
        <v>1.852499660273188E-2</v>
      </c>
      <c r="C16" s="5">
        <v>1746376.2</v>
      </c>
      <c r="D16" s="89"/>
      <c r="E16" s="89"/>
      <c r="F16" s="89"/>
      <c r="G16" s="89"/>
    </row>
    <row r="17" spans="1:7" x14ac:dyDescent="0.25">
      <c r="A17" s="88"/>
      <c r="B17" s="87">
        <f>C17/C16-1</f>
        <v>1.1913584255213827E-2</v>
      </c>
      <c r="C17" s="5">
        <v>1767181.8</v>
      </c>
      <c r="D17" s="89"/>
      <c r="E17" s="89"/>
      <c r="F17" s="89"/>
      <c r="G17" s="89"/>
    </row>
    <row r="18" spans="1:7" x14ac:dyDescent="0.25">
      <c r="A18" s="88"/>
      <c r="B18" s="87">
        <f>C18/C17-1</f>
        <v>1.1914846565305171E-2</v>
      </c>
      <c r="C18" s="5">
        <v>1788237.5</v>
      </c>
      <c r="D18" s="89"/>
      <c r="E18" s="89"/>
      <c r="F18" s="89"/>
      <c r="G18" s="89"/>
    </row>
    <row r="19" spans="1:7" x14ac:dyDescent="0.25">
      <c r="A19" s="88"/>
      <c r="B19" s="87">
        <f>C19/C18-1</f>
        <v>9.3816956640266902E-3</v>
      </c>
      <c r="C19" s="5">
        <v>1805014.2</v>
      </c>
      <c r="D19" s="89"/>
      <c r="E19" s="89"/>
      <c r="F19" s="89"/>
      <c r="G19" s="89"/>
    </row>
    <row r="20" spans="1:7" x14ac:dyDescent="0.25">
      <c r="A20" s="88">
        <v>1997</v>
      </c>
      <c r="B20" s="87">
        <f>C20/C19-1</f>
        <v>4.6421795462883164E-3</v>
      </c>
      <c r="C20" s="5">
        <v>1813393.4</v>
      </c>
      <c r="D20" s="89"/>
      <c r="E20" s="89"/>
      <c r="F20" s="89"/>
      <c r="G20" s="89"/>
    </row>
    <row r="21" spans="1:7" x14ac:dyDescent="0.25">
      <c r="A21" s="88"/>
      <c r="B21" s="87">
        <f>C21/C20-1</f>
        <v>6.2740936412364334E-3</v>
      </c>
      <c r="C21" s="5">
        <v>1824770.8</v>
      </c>
      <c r="D21" s="89"/>
      <c r="E21" s="89"/>
      <c r="F21" s="89"/>
      <c r="G21" s="89"/>
    </row>
    <row r="22" spans="1:7" x14ac:dyDescent="0.25">
      <c r="A22" s="88"/>
      <c r="B22" s="87">
        <f>C22/C21-1</f>
        <v>9.9426185469431161E-4</v>
      </c>
      <c r="C22" s="5">
        <v>1826585.1</v>
      </c>
      <c r="D22" s="89"/>
      <c r="E22" s="89"/>
      <c r="F22" s="89"/>
      <c r="G22" s="89"/>
    </row>
    <row r="23" spans="1:7" x14ac:dyDescent="0.25">
      <c r="A23" s="88"/>
      <c r="B23" s="87">
        <f>C23/C22-1</f>
        <v>1.3812660576273394E-4</v>
      </c>
      <c r="C23" s="5">
        <v>1826837.4</v>
      </c>
      <c r="D23" s="89"/>
      <c r="E23" s="89"/>
      <c r="F23" s="89"/>
      <c r="G23" s="89"/>
    </row>
    <row r="24" spans="1:7" x14ac:dyDescent="0.25">
      <c r="A24" s="88">
        <v>1998</v>
      </c>
      <c r="B24" s="87">
        <f>C24/C23-1</f>
        <v>2.6270537268398009E-3</v>
      </c>
      <c r="C24" s="5">
        <v>1831636.6</v>
      </c>
      <c r="D24" s="89"/>
      <c r="E24" s="89"/>
      <c r="F24" s="89"/>
      <c r="G24" s="89"/>
    </row>
    <row r="25" spans="1:7" x14ac:dyDescent="0.25">
      <c r="A25" s="88"/>
      <c r="B25" s="87">
        <f>C25/C24-1</f>
        <v>1.414254334074716E-3</v>
      </c>
      <c r="C25" s="5">
        <v>1834227</v>
      </c>
      <c r="D25" s="89"/>
      <c r="E25" s="89"/>
      <c r="F25" s="89"/>
      <c r="G25" s="89"/>
    </row>
    <row r="26" spans="1:7" x14ac:dyDescent="0.25">
      <c r="A26" s="88"/>
      <c r="B26" s="87">
        <f>C26/C25-1</f>
        <v>-2.1903504855179667E-3</v>
      </c>
      <c r="C26" s="5">
        <v>1830209.4</v>
      </c>
      <c r="D26" s="89"/>
      <c r="E26" s="89"/>
      <c r="F26" s="89"/>
      <c r="G26" s="89"/>
    </row>
    <row r="27" spans="1:7" x14ac:dyDescent="0.25">
      <c r="A27" s="88"/>
      <c r="B27" s="87">
        <f>C27/C26-1</f>
        <v>9.6284064544760462E-4</v>
      </c>
      <c r="C27" s="5">
        <v>1831971.6</v>
      </c>
      <c r="D27" s="89"/>
      <c r="E27" s="89"/>
      <c r="F27" s="89"/>
      <c r="G27" s="89"/>
    </row>
    <row r="28" spans="1:7" x14ac:dyDescent="0.25">
      <c r="A28" s="88">
        <v>1999</v>
      </c>
      <c r="B28" s="87">
        <f>C28/C27-1</f>
        <v>9.6107385070816065E-3</v>
      </c>
      <c r="C28" s="5">
        <v>1849578.2</v>
      </c>
      <c r="D28" s="89"/>
      <c r="E28" s="89"/>
      <c r="F28" s="89"/>
      <c r="G28" s="89"/>
    </row>
    <row r="29" spans="1:7" x14ac:dyDescent="0.25">
      <c r="A29" s="88"/>
      <c r="B29" s="87">
        <f>C29/C28-1</f>
        <v>7.9588957093028601E-3</v>
      </c>
      <c r="C29" s="5">
        <v>1864298.8</v>
      </c>
      <c r="D29" s="89"/>
      <c r="E29" s="89"/>
      <c r="F29" s="89"/>
      <c r="G29" s="89"/>
    </row>
    <row r="30" spans="1:7" x14ac:dyDescent="0.25">
      <c r="A30" s="88"/>
      <c r="B30" s="87">
        <f>C30/C29-1</f>
        <v>1.0918957840878374E-2</v>
      </c>
      <c r="C30" s="5">
        <v>1884655</v>
      </c>
      <c r="D30" s="89"/>
      <c r="E30" s="89"/>
      <c r="F30" s="89"/>
      <c r="G30" s="89"/>
    </row>
    <row r="31" spans="1:7" x14ac:dyDescent="0.25">
      <c r="A31" s="88"/>
      <c r="B31" s="87">
        <f>C31/C30-1</f>
        <v>1.0999838166667164E-2</v>
      </c>
      <c r="C31" s="5">
        <v>1905385.9</v>
      </c>
      <c r="D31" s="89"/>
      <c r="E31" s="89"/>
      <c r="F31" s="89"/>
      <c r="G31" s="89"/>
    </row>
    <row r="32" spans="1:7" x14ac:dyDescent="0.25">
      <c r="A32" s="88">
        <v>2000</v>
      </c>
      <c r="B32" s="87">
        <f>C32/C31-1</f>
        <v>1.1688393411539488E-2</v>
      </c>
      <c r="C32" s="5">
        <v>1927656.8</v>
      </c>
      <c r="D32" s="89"/>
      <c r="E32" s="89"/>
      <c r="F32" s="89"/>
      <c r="G32" s="89"/>
    </row>
    <row r="33" spans="1:28" x14ac:dyDescent="0.25">
      <c r="A33" s="88"/>
      <c r="B33" s="87">
        <f>C33/C32-1</f>
        <v>9.1998741684722329E-3</v>
      </c>
      <c r="C33" s="5">
        <v>1945391</v>
      </c>
      <c r="D33" s="89"/>
      <c r="E33" s="89"/>
      <c r="F33" s="89"/>
      <c r="G33" s="89"/>
    </row>
    <row r="34" spans="1:28" x14ac:dyDescent="0.25">
      <c r="A34" s="88"/>
      <c r="B34" s="87">
        <f>C34/C33-1</f>
        <v>9.9039730316425878E-3</v>
      </c>
      <c r="C34" s="5">
        <v>1964658.1</v>
      </c>
      <c r="D34" s="89"/>
      <c r="E34" s="89"/>
      <c r="F34" s="89"/>
      <c r="G34" s="89"/>
    </row>
    <row r="35" spans="1:28" x14ac:dyDescent="0.25">
      <c r="A35" s="88"/>
      <c r="B35" s="87">
        <f>C35/C34-1</f>
        <v>8.5095722253147876E-3</v>
      </c>
      <c r="C35" s="5">
        <v>1981376.5</v>
      </c>
      <c r="D35" s="89"/>
      <c r="E35" s="89"/>
      <c r="F35" s="89"/>
      <c r="G35" s="89"/>
    </row>
    <row r="36" spans="1:28" x14ac:dyDescent="0.25">
      <c r="A36" s="88">
        <v>2001</v>
      </c>
      <c r="B36" s="87">
        <f>C36/C35-1</f>
        <v>6.1451218382775341E-3</v>
      </c>
      <c r="C36" s="5">
        <v>1993552.3</v>
      </c>
      <c r="D36" s="89"/>
      <c r="E36" s="89"/>
      <c r="F36" s="89"/>
      <c r="G36" s="89"/>
    </row>
    <row r="37" spans="1:28" s="21" customFormat="1" x14ac:dyDescent="0.25">
      <c r="A37" s="94"/>
      <c r="B37" s="93">
        <f>C37/C36-1</f>
        <v>4.9970096094293925E-3</v>
      </c>
      <c r="C37" s="20">
        <v>2003514.1</v>
      </c>
      <c r="D37" s="92"/>
      <c r="E37" s="92"/>
      <c r="F37" s="92"/>
      <c r="G37" s="92"/>
      <c r="Y37"/>
      <c r="Z37"/>
      <c r="AA37"/>
      <c r="AB37"/>
    </row>
    <row r="38" spans="1:28" x14ac:dyDescent="0.25">
      <c r="A38" s="88"/>
      <c r="B38" s="87">
        <f>C38/C37-1</f>
        <v>2.6574806735824019E-3</v>
      </c>
      <c r="C38" s="5">
        <v>2008838.4</v>
      </c>
      <c r="D38" s="89"/>
      <c r="E38" s="89"/>
      <c r="F38" s="89"/>
      <c r="G38" s="89"/>
      <c r="H38" s="91"/>
      <c r="I38" s="90"/>
      <c r="J38" s="28"/>
      <c r="K38" s="28"/>
      <c r="L38" s="28"/>
      <c r="M38" s="28"/>
      <c r="O38" s="90"/>
      <c r="P38" s="90"/>
      <c r="Q38" s="90"/>
      <c r="R38" s="90"/>
    </row>
    <row r="39" spans="1:28" x14ac:dyDescent="0.25">
      <c r="A39" s="88"/>
      <c r="B39" s="87">
        <f>C39/C38-1</f>
        <v>7.6932022008342482E-3</v>
      </c>
      <c r="C39" s="5">
        <v>2024292.8</v>
      </c>
      <c r="D39" s="89"/>
      <c r="E39" s="89"/>
      <c r="F39" s="89"/>
      <c r="G39" s="89"/>
      <c r="H39" s="91"/>
      <c r="I39" s="90"/>
      <c r="J39" s="28"/>
      <c r="K39" s="28"/>
      <c r="L39" s="28"/>
      <c r="M39" s="28"/>
      <c r="O39" s="90"/>
      <c r="P39" s="90"/>
      <c r="Q39" s="90"/>
      <c r="R39" s="90"/>
    </row>
    <row r="40" spans="1:28" x14ac:dyDescent="0.25">
      <c r="A40" s="88">
        <v>2002</v>
      </c>
      <c r="B40" s="87">
        <f>C40/C39-1</f>
        <v>1.0859990214854287E-2</v>
      </c>
      <c r="C40" s="5">
        <v>2046276.6</v>
      </c>
      <c r="D40" s="89"/>
      <c r="E40" s="89"/>
      <c r="F40" s="89"/>
      <c r="G40" s="89"/>
      <c r="H40" s="91"/>
      <c r="I40" s="90"/>
      <c r="J40" s="28"/>
      <c r="K40" s="28"/>
      <c r="L40" s="28"/>
      <c r="M40" s="28"/>
      <c r="O40" s="90"/>
      <c r="P40" s="90"/>
      <c r="Q40" s="90"/>
      <c r="R40" s="90"/>
    </row>
    <row r="41" spans="1:28" x14ac:dyDescent="0.25">
      <c r="A41" s="88"/>
      <c r="B41" s="87">
        <f>C41/C40-1</f>
        <v>1.2688607200023627E-2</v>
      </c>
      <c r="C41" s="5">
        <v>2072241</v>
      </c>
      <c r="D41" s="89"/>
      <c r="E41" s="89"/>
      <c r="F41" s="89"/>
      <c r="G41" s="89"/>
      <c r="H41" s="91"/>
      <c r="I41" s="90"/>
      <c r="J41" s="28"/>
      <c r="K41" s="28"/>
      <c r="L41" s="28"/>
      <c r="M41" s="28"/>
      <c r="O41" s="90"/>
      <c r="P41" s="90"/>
      <c r="Q41" s="90"/>
      <c r="R41" s="90"/>
    </row>
    <row r="42" spans="1:28" x14ac:dyDescent="0.25">
      <c r="A42" s="88"/>
      <c r="B42" s="87">
        <f>C42/C41-1</f>
        <v>1.1318278134637705E-2</v>
      </c>
      <c r="C42" s="5">
        <v>2095695.2</v>
      </c>
      <c r="D42" s="89"/>
      <c r="E42" s="89"/>
      <c r="F42" s="89"/>
      <c r="G42" s="89"/>
      <c r="H42" s="91"/>
      <c r="I42" s="90"/>
      <c r="J42" s="28"/>
      <c r="K42" s="28"/>
      <c r="L42" s="28"/>
      <c r="M42" s="28"/>
      <c r="O42" s="90"/>
      <c r="P42" s="90"/>
      <c r="Q42" s="90"/>
      <c r="R42" s="90"/>
    </row>
    <row r="43" spans="1:28" x14ac:dyDescent="0.25">
      <c r="A43" s="88"/>
      <c r="B43" s="87">
        <f>C43/C42-1</f>
        <v>8.3199121704340406E-3</v>
      </c>
      <c r="C43" s="5">
        <v>2113131.2000000002</v>
      </c>
      <c r="D43" s="89"/>
      <c r="E43" s="89"/>
      <c r="F43" s="89"/>
      <c r="G43" s="89"/>
      <c r="H43" s="91"/>
      <c r="I43" s="90"/>
      <c r="J43" s="28"/>
      <c r="K43" s="28"/>
      <c r="L43" s="28"/>
      <c r="M43" s="28"/>
      <c r="O43" s="90"/>
      <c r="P43" s="90"/>
      <c r="Q43" s="90"/>
      <c r="R43" s="90"/>
    </row>
    <row r="44" spans="1:28" x14ac:dyDescent="0.25">
      <c r="A44" s="88">
        <v>2003</v>
      </c>
      <c r="B44" s="87">
        <f>C44/C43-1</f>
        <v>6.3476891543696734E-3</v>
      </c>
      <c r="C44" s="5">
        <v>2126544.7000000002</v>
      </c>
      <c r="D44" s="89"/>
      <c r="E44" s="89"/>
      <c r="F44" s="89"/>
      <c r="G44" s="89"/>
      <c r="H44" s="91"/>
      <c r="I44" s="90"/>
      <c r="J44" s="28"/>
      <c r="K44" s="28"/>
      <c r="L44" s="28"/>
      <c r="M44" s="28"/>
      <c r="O44" s="90"/>
      <c r="P44" s="90"/>
      <c r="Q44" s="90"/>
      <c r="R44" s="90"/>
    </row>
    <row r="45" spans="1:28" x14ac:dyDescent="0.25">
      <c r="A45" s="88"/>
      <c r="B45" s="87">
        <f>C45/C44-1</f>
        <v>4.8837440379221331E-3</v>
      </c>
      <c r="C45" s="5">
        <v>2136930.2000000002</v>
      </c>
      <c r="D45" s="89"/>
      <c r="E45" s="89"/>
      <c r="F45" s="89"/>
      <c r="G45" s="89"/>
      <c r="H45" s="91"/>
      <c r="I45" s="90"/>
      <c r="J45" s="28"/>
      <c r="K45" s="28"/>
      <c r="L45" s="28"/>
      <c r="M45" s="28"/>
      <c r="O45" s="90"/>
      <c r="P45" s="90"/>
      <c r="Q45" s="90"/>
      <c r="R45" s="90"/>
    </row>
    <row r="46" spans="1:28" x14ac:dyDescent="0.25">
      <c r="A46" s="88"/>
      <c r="B46" s="87">
        <f>C46/C45-1</f>
        <v>5.4268969571396042E-3</v>
      </c>
      <c r="C46" s="5">
        <v>2148527.1</v>
      </c>
      <c r="D46" s="89"/>
      <c r="E46" s="89"/>
      <c r="F46" s="89"/>
      <c r="G46" s="89"/>
      <c r="H46" s="91"/>
      <c r="I46" s="90"/>
      <c r="J46" s="28"/>
      <c r="K46" s="28"/>
      <c r="L46" s="28"/>
      <c r="M46" s="28"/>
      <c r="O46" s="90"/>
      <c r="P46" s="90"/>
      <c r="Q46" s="90"/>
      <c r="R46" s="90"/>
    </row>
    <row r="47" spans="1:28" x14ac:dyDescent="0.25">
      <c r="A47" s="88"/>
      <c r="B47" s="87">
        <f>C47/C46-1</f>
        <v>5.7693477545617267E-3</v>
      </c>
      <c r="C47" s="5">
        <v>2160922.7000000002</v>
      </c>
      <c r="D47" s="89"/>
      <c r="E47" s="89"/>
      <c r="F47" s="89"/>
      <c r="G47" s="89"/>
      <c r="H47" s="91"/>
      <c r="I47" s="21"/>
      <c r="J47" s="28"/>
      <c r="K47" s="28"/>
      <c r="L47" s="28"/>
      <c r="M47" s="28"/>
      <c r="O47" s="90"/>
      <c r="P47" s="90"/>
      <c r="Q47" s="90"/>
      <c r="R47" s="90"/>
    </row>
    <row r="48" spans="1:28" x14ac:dyDescent="0.25">
      <c r="A48" s="88">
        <v>2004</v>
      </c>
      <c r="B48" s="87">
        <f>C48/C47-1</f>
        <v>1.5137792758620927E-2</v>
      </c>
      <c r="C48" s="5">
        <v>2193634.2999999998</v>
      </c>
      <c r="D48" s="89"/>
      <c r="E48" s="89"/>
      <c r="F48" s="89"/>
      <c r="G48" s="89"/>
      <c r="H48" s="91"/>
      <c r="I48" s="90"/>
      <c r="J48" s="28"/>
      <c r="K48" s="28"/>
      <c r="L48" s="28"/>
      <c r="M48" s="28"/>
      <c r="O48" s="90"/>
      <c r="P48" s="90"/>
      <c r="Q48" s="90"/>
      <c r="R48" s="90"/>
    </row>
    <row r="49" spans="1:18" x14ac:dyDescent="0.25">
      <c r="A49" s="88"/>
      <c r="B49" s="87">
        <f>C49/C48-1</f>
        <v>1.3974480614202811E-2</v>
      </c>
      <c r="C49" s="5">
        <v>2224289.2000000002</v>
      </c>
      <c r="D49" s="89"/>
      <c r="E49" s="89"/>
      <c r="F49" s="89"/>
      <c r="G49" s="89"/>
      <c r="H49" s="91"/>
      <c r="I49" s="90"/>
      <c r="J49" s="28"/>
      <c r="K49" s="28"/>
      <c r="L49" s="28"/>
      <c r="M49" s="28"/>
      <c r="O49" s="90"/>
      <c r="P49" s="90"/>
      <c r="Q49" s="90"/>
      <c r="R49" s="90"/>
    </row>
    <row r="50" spans="1:18" x14ac:dyDescent="0.25">
      <c r="A50" s="88"/>
      <c r="B50" s="87">
        <f>C50/C49-1</f>
        <v>1.6351156135631983E-2</v>
      </c>
      <c r="C50" s="5">
        <v>2260658.9</v>
      </c>
      <c r="D50" s="89"/>
      <c r="E50" s="89"/>
      <c r="F50" s="89"/>
      <c r="G50" s="89"/>
      <c r="H50" s="90"/>
      <c r="I50" s="90"/>
    </row>
    <row r="51" spans="1:18" x14ac:dyDescent="0.25">
      <c r="A51" s="88"/>
      <c r="B51" s="87">
        <f>C51/C50-1</f>
        <v>1.0679320086723454E-2</v>
      </c>
      <c r="C51" s="5">
        <v>2284801.2000000002</v>
      </c>
      <c r="D51" s="89"/>
      <c r="E51" s="89"/>
      <c r="F51" s="89"/>
      <c r="G51" s="89"/>
    </row>
    <row r="52" spans="1:18" x14ac:dyDescent="0.25">
      <c r="A52" s="88">
        <v>2005</v>
      </c>
      <c r="B52" s="87">
        <f>C52/C51-1</f>
        <v>1.0166048582257448E-2</v>
      </c>
      <c r="C52" s="5">
        <v>2308028.6</v>
      </c>
      <c r="D52" s="89"/>
      <c r="E52" s="89"/>
      <c r="F52" s="89"/>
      <c r="G52" s="89"/>
    </row>
    <row r="53" spans="1:18" x14ac:dyDescent="0.25">
      <c r="A53" s="88"/>
      <c r="B53" s="87">
        <f>C53/C52-1</f>
        <v>1.7945531524176106E-2</v>
      </c>
      <c r="C53" s="5">
        <v>2349447.4</v>
      </c>
      <c r="D53" s="89"/>
      <c r="E53" s="89"/>
      <c r="F53" s="89"/>
      <c r="G53" s="89"/>
    </row>
    <row r="54" spans="1:18" x14ac:dyDescent="0.25">
      <c r="A54" s="88"/>
      <c r="B54" s="87">
        <f>C54/C53-1</f>
        <v>1.3636227821061331E-2</v>
      </c>
      <c r="C54" s="5">
        <v>2381485</v>
      </c>
      <c r="D54" s="89"/>
      <c r="E54" s="89"/>
      <c r="F54" s="89"/>
      <c r="G54" s="89"/>
    </row>
    <row r="55" spans="1:18" x14ac:dyDescent="0.25">
      <c r="A55" s="88"/>
      <c r="B55" s="87">
        <f>C55/C54-1</f>
        <v>6.6935546518245292E-3</v>
      </c>
      <c r="C55" s="5">
        <v>2397425.6</v>
      </c>
      <c r="D55" s="89"/>
      <c r="E55" s="89"/>
      <c r="F55" s="89"/>
      <c r="G55" s="89"/>
    </row>
    <row r="56" spans="1:18" x14ac:dyDescent="0.25">
      <c r="A56" s="88">
        <v>2006</v>
      </c>
      <c r="B56" s="87">
        <f>C56/C55-1</f>
        <v>1.7571723602183953E-2</v>
      </c>
      <c r="C56" s="5">
        <v>2439552.5</v>
      </c>
      <c r="D56" s="89"/>
      <c r="E56" s="89"/>
      <c r="F56" s="89"/>
      <c r="G56" s="89"/>
    </row>
    <row r="57" spans="1:18" x14ac:dyDescent="0.25">
      <c r="A57" s="88"/>
      <c r="B57" s="87">
        <f>C57/C56-1</f>
        <v>1.4202440816502238E-2</v>
      </c>
      <c r="C57" s="5">
        <v>2474200.1</v>
      </c>
      <c r="D57" s="89"/>
      <c r="E57" s="89"/>
      <c r="F57" s="89"/>
      <c r="G57" s="89"/>
    </row>
    <row r="58" spans="1:18" x14ac:dyDescent="0.25">
      <c r="A58" s="88"/>
      <c r="B58" s="87">
        <f>C58/C57-1</f>
        <v>1.3811494066304553E-2</v>
      </c>
      <c r="C58" s="5">
        <v>2508372.5</v>
      </c>
      <c r="D58" s="89"/>
      <c r="E58" s="89"/>
      <c r="F58" s="89"/>
      <c r="G58" s="89"/>
    </row>
    <row r="59" spans="1:18" x14ac:dyDescent="0.25">
      <c r="A59" s="88"/>
      <c r="B59" s="87">
        <f>C59/C58-1</f>
        <v>1.3828169460476936E-2</v>
      </c>
      <c r="C59" s="5">
        <v>2543058.7000000002</v>
      </c>
      <c r="D59" s="89"/>
      <c r="E59" s="89"/>
      <c r="F59" s="89"/>
      <c r="G59" s="89"/>
    </row>
    <row r="60" spans="1:18" x14ac:dyDescent="0.25">
      <c r="A60" s="88">
        <v>2007</v>
      </c>
      <c r="B60" s="87">
        <f>C60/C59-1</f>
        <v>1.6236668072191929E-2</v>
      </c>
      <c r="C60" s="5">
        <v>2584349.5</v>
      </c>
      <c r="D60" s="89"/>
      <c r="E60" s="89"/>
      <c r="F60" s="89"/>
      <c r="G60" s="89"/>
    </row>
    <row r="61" spans="1:18" x14ac:dyDescent="0.25">
      <c r="A61" s="88"/>
      <c r="B61" s="87">
        <f>C61/C60-1</f>
        <v>8.1955633322816634E-3</v>
      </c>
      <c r="C61" s="5">
        <v>2605529.7000000002</v>
      </c>
      <c r="D61" s="89"/>
      <c r="E61" s="89"/>
      <c r="F61" s="89"/>
      <c r="G61" s="89"/>
    </row>
    <row r="62" spans="1:18" x14ac:dyDescent="0.25">
      <c r="A62" s="88"/>
      <c r="B62" s="87">
        <f>C62/C61-1</f>
        <v>1.1719344438867685E-2</v>
      </c>
      <c r="C62" s="5">
        <v>2636064.7999999998</v>
      </c>
      <c r="D62" s="89"/>
      <c r="E62" s="89"/>
      <c r="F62" s="89"/>
      <c r="G62" s="89"/>
    </row>
    <row r="63" spans="1:18" x14ac:dyDescent="0.25">
      <c r="A63" s="88"/>
      <c r="B63" s="87">
        <f>C63/C62-1</f>
        <v>1.4170782144657501E-2</v>
      </c>
      <c r="C63" s="5">
        <v>2673419.9</v>
      </c>
      <c r="D63" s="89"/>
      <c r="E63" s="89"/>
      <c r="F63" s="89"/>
      <c r="G63" s="89"/>
    </row>
    <row r="64" spans="1:18" x14ac:dyDescent="0.25">
      <c r="A64" s="88">
        <v>2008</v>
      </c>
      <c r="B64" s="87">
        <f>C64/C63-1</f>
        <v>4.200088433545357E-3</v>
      </c>
      <c r="C64" s="5">
        <v>2684648.5</v>
      </c>
      <c r="D64" s="89"/>
      <c r="E64" s="89"/>
      <c r="F64" s="89"/>
      <c r="G64" s="89"/>
    </row>
    <row r="65" spans="1:7" x14ac:dyDescent="0.25">
      <c r="A65" s="88"/>
      <c r="B65" s="87">
        <f>C65/C64-1</f>
        <v>1.2208898110870114E-2</v>
      </c>
      <c r="C65" s="5">
        <v>2717425.1</v>
      </c>
      <c r="D65" s="89"/>
      <c r="E65" s="89"/>
      <c r="F65" s="89"/>
      <c r="G65" s="89"/>
    </row>
    <row r="66" spans="1:7" x14ac:dyDescent="0.25">
      <c r="A66" s="88"/>
      <c r="B66" s="87">
        <f>C66/C65-1</f>
        <v>2.3893574840387899E-3</v>
      </c>
      <c r="C66" s="5">
        <v>2723918</v>
      </c>
      <c r="D66" s="89"/>
      <c r="E66" s="89"/>
      <c r="F66" s="89"/>
      <c r="G66" s="89"/>
    </row>
    <row r="67" spans="1:7" x14ac:dyDescent="0.25">
      <c r="A67" s="88"/>
      <c r="B67" s="87">
        <f>C67/C66-1</f>
        <v>-5.692462107890095E-3</v>
      </c>
      <c r="C67" s="5">
        <v>2708412.2</v>
      </c>
      <c r="D67" s="89"/>
      <c r="E67" s="89"/>
      <c r="F67" s="89"/>
      <c r="G67" s="89"/>
    </row>
    <row r="68" spans="1:7" x14ac:dyDescent="0.25">
      <c r="A68" s="88">
        <v>2009</v>
      </c>
      <c r="B68" s="87">
        <f>C68/C67-1</f>
        <v>-1.5555387027129886E-2</v>
      </c>
      <c r="C68" s="5">
        <v>2666281.7999999998</v>
      </c>
      <c r="D68" s="89"/>
      <c r="E68" s="89"/>
      <c r="F68" s="89"/>
      <c r="G68" s="89"/>
    </row>
    <row r="69" spans="1:7" x14ac:dyDescent="0.25">
      <c r="A69" s="88"/>
      <c r="B69" s="87">
        <f>C69/C68-1</f>
        <v>-3.4321203407682299E-3</v>
      </c>
      <c r="C69" s="5">
        <v>2657130.7999999998</v>
      </c>
      <c r="D69" s="89"/>
      <c r="E69" s="89"/>
      <c r="F69" s="89"/>
      <c r="G69" s="89"/>
    </row>
    <row r="70" spans="1:7" x14ac:dyDescent="0.25">
      <c r="A70" s="88"/>
      <c r="B70" s="87">
        <f>C70/C69-1</f>
        <v>2.3190804156123512E-3</v>
      </c>
      <c r="C70" s="5">
        <v>2663292.9</v>
      </c>
      <c r="D70" s="89"/>
      <c r="E70" s="89"/>
      <c r="F70" s="89"/>
      <c r="G70" s="89"/>
    </row>
    <row r="71" spans="1:7" x14ac:dyDescent="0.25">
      <c r="A71" s="88"/>
      <c r="B71" s="87">
        <f>C71/C70-1</f>
        <v>6.6697508186199794E-3</v>
      </c>
      <c r="C71" s="5">
        <v>2681056.4</v>
      </c>
      <c r="D71" s="89"/>
      <c r="E71" s="89"/>
      <c r="F71" s="89"/>
      <c r="G71" s="89"/>
    </row>
    <row r="72" spans="1:7" x14ac:dyDescent="0.25">
      <c r="A72" s="88">
        <v>2010</v>
      </c>
      <c r="B72" s="87">
        <f>C72/C71-1</f>
        <v>1.1382975755377611E-2</v>
      </c>
      <c r="C72" s="5">
        <v>2711574.8</v>
      </c>
      <c r="D72" s="89"/>
      <c r="E72" s="89"/>
      <c r="F72" s="89"/>
      <c r="G72" s="89"/>
    </row>
    <row r="73" spans="1:7" x14ac:dyDescent="0.25">
      <c r="A73" s="88"/>
      <c r="B73" s="87">
        <f>C73/C72-1</f>
        <v>6.8224192082033674E-3</v>
      </c>
      <c r="C73" s="5">
        <v>2730074.3</v>
      </c>
      <c r="D73" s="89"/>
      <c r="E73" s="89"/>
      <c r="F73" s="89"/>
      <c r="G73" s="89"/>
    </row>
    <row r="74" spans="1:7" x14ac:dyDescent="0.25">
      <c r="A74" s="88"/>
      <c r="B74" s="87">
        <f>C74/C73-1</f>
        <v>1.1117499622629312E-2</v>
      </c>
      <c r="C74" s="5">
        <v>2760425.9</v>
      </c>
      <c r="D74" s="89"/>
      <c r="E74" s="89"/>
      <c r="F74" s="89"/>
      <c r="G74" s="89"/>
    </row>
    <row r="75" spans="1:7" x14ac:dyDescent="0.25">
      <c r="A75" s="88"/>
      <c r="B75" s="87">
        <f>C75/C74-1</f>
        <v>1.0697950631458619E-2</v>
      </c>
      <c r="C75" s="5">
        <v>2789956.8</v>
      </c>
      <c r="D75" s="89"/>
      <c r="E75" s="89"/>
      <c r="F75" s="89"/>
      <c r="G75" s="89"/>
    </row>
    <row r="76" spans="1:7" x14ac:dyDescent="0.25">
      <c r="A76" s="88">
        <v>2011</v>
      </c>
      <c r="B76" s="87">
        <f>C76/C75-1</f>
        <v>9.504555769465739E-3</v>
      </c>
      <c r="C76" s="5">
        <v>2816474.1</v>
      </c>
      <c r="D76" s="89"/>
      <c r="E76" s="89"/>
      <c r="F76" s="89"/>
      <c r="G76" s="89"/>
    </row>
    <row r="77" spans="1:7" x14ac:dyDescent="0.25">
      <c r="A77" s="88"/>
      <c r="B77" s="87">
        <f>C77/C76-1</f>
        <v>5.7495291719529273E-3</v>
      </c>
      <c r="C77" s="5">
        <v>2832667.5</v>
      </c>
      <c r="D77" s="89"/>
      <c r="E77" s="89"/>
      <c r="F77" s="89"/>
      <c r="G77" s="89"/>
    </row>
    <row r="78" spans="1:7" x14ac:dyDescent="0.25">
      <c r="A78" s="88"/>
      <c r="B78" s="87">
        <f>C78/C77-1</f>
        <v>2.9824538178235827E-3</v>
      </c>
      <c r="C78" s="5">
        <v>2841115.8</v>
      </c>
      <c r="D78" s="89"/>
      <c r="E78" s="89"/>
      <c r="F78" s="89"/>
      <c r="G78" s="89"/>
    </row>
    <row r="79" spans="1:7" x14ac:dyDescent="0.25">
      <c r="A79" s="88"/>
      <c r="B79" s="87">
        <f>C79/C78-1</f>
        <v>7.6220758055691729E-3</v>
      </c>
      <c r="C79" s="5">
        <v>2862771</v>
      </c>
      <c r="D79" s="89"/>
      <c r="E79" s="89"/>
      <c r="F79" s="89"/>
      <c r="G79" s="89"/>
    </row>
    <row r="80" spans="1:7" x14ac:dyDescent="0.25">
      <c r="A80" s="88">
        <v>2012</v>
      </c>
      <c r="B80" s="87">
        <f>C80/C79-1</f>
        <v>4.0008439375696092E-3</v>
      </c>
      <c r="C80" s="5">
        <v>2874224.5</v>
      </c>
      <c r="D80" s="89"/>
      <c r="E80" s="89"/>
      <c r="F80" s="89"/>
      <c r="G80" s="89"/>
    </row>
    <row r="81" spans="1:7" x14ac:dyDescent="0.25">
      <c r="A81" s="88"/>
      <c r="B81" s="87">
        <f>C81/C80-1</f>
        <v>8.9770301519591644E-3</v>
      </c>
      <c r="C81" s="5">
        <v>2900026.5</v>
      </c>
      <c r="D81" s="89"/>
      <c r="E81" s="89"/>
      <c r="F81" s="89"/>
      <c r="G81" s="89"/>
    </row>
    <row r="82" spans="1:7" x14ac:dyDescent="0.25">
      <c r="A82" s="88"/>
      <c r="B82" s="87">
        <f>C82/C81-1</f>
        <v>2.9905243969323703E-3</v>
      </c>
      <c r="C82" s="5">
        <v>2908699.1</v>
      </c>
      <c r="D82" s="89"/>
      <c r="E82" s="89"/>
      <c r="F82" s="89"/>
      <c r="G82" s="89"/>
    </row>
    <row r="83" spans="1:7" x14ac:dyDescent="0.25">
      <c r="A83" s="88"/>
      <c r="B83" s="87">
        <f>C83/C82-1</f>
        <v>4.3531488011254726E-3</v>
      </c>
      <c r="C83" s="5">
        <v>2921361.1</v>
      </c>
      <c r="D83" s="89"/>
      <c r="E83" s="89"/>
      <c r="F83" s="89"/>
      <c r="G83" s="89"/>
    </row>
    <row r="84" spans="1:7" x14ac:dyDescent="0.25">
      <c r="A84" s="88">
        <v>2013</v>
      </c>
      <c r="B84" s="87">
        <f>C84/C83-1</f>
        <v>4.3638905166498709E-3</v>
      </c>
      <c r="C84" s="5">
        <v>2934109.6</v>
      </c>
      <c r="D84" s="89"/>
      <c r="E84" s="89"/>
      <c r="F84" s="89"/>
      <c r="G84" s="89"/>
    </row>
    <row r="85" spans="1:7" x14ac:dyDescent="0.25">
      <c r="A85" s="88"/>
      <c r="B85" s="87">
        <f>C85/C84-1</f>
        <v>1.0469956541500736E-2</v>
      </c>
      <c r="C85" s="5">
        <v>2964829.6</v>
      </c>
      <c r="D85" s="89"/>
      <c r="E85" s="89"/>
      <c r="F85" s="89"/>
      <c r="G85" s="89"/>
    </row>
    <row r="86" spans="1:7" x14ac:dyDescent="0.25">
      <c r="A86" s="88"/>
      <c r="B86" s="87">
        <f>C86/C85-1</f>
        <v>4.4835966289598073E-3</v>
      </c>
      <c r="C86" s="5">
        <v>2978122.7</v>
      </c>
      <c r="D86" s="89"/>
      <c r="E86" s="89"/>
      <c r="F86" s="89"/>
      <c r="G86" s="89"/>
    </row>
    <row r="87" spans="1:7" x14ac:dyDescent="0.25">
      <c r="A87" s="88"/>
      <c r="B87" s="87">
        <f>C87/C86-1</f>
        <v>1.2755015097262401E-2</v>
      </c>
      <c r="C87" s="5">
        <v>3016108.7</v>
      </c>
      <c r="D87" s="89"/>
      <c r="E87" s="89"/>
      <c r="F87" s="89"/>
      <c r="G87" s="89"/>
    </row>
    <row r="88" spans="1:7" x14ac:dyDescent="0.25">
      <c r="A88" s="88">
        <v>2014</v>
      </c>
      <c r="B88" s="87">
        <f>C88/C87-1</f>
        <v>-4.0339394929633787E-3</v>
      </c>
      <c r="C88" s="5">
        <v>3003941.9</v>
      </c>
      <c r="D88" s="89"/>
      <c r="E88" s="89"/>
      <c r="F88" s="89"/>
      <c r="G88" s="89"/>
    </row>
    <row r="89" spans="1:7" x14ac:dyDescent="0.25">
      <c r="A89" s="88"/>
      <c r="B89" s="87">
        <f>C89/C88-1</f>
        <v>1.7174433367037611E-3</v>
      </c>
      <c r="C89" s="5">
        <v>3009101</v>
      </c>
      <c r="D89" s="89"/>
      <c r="E89" s="89"/>
      <c r="F89" s="89"/>
      <c r="G89" s="89"/>
    </row>
    <row r="90" spans="1:7" x14ac:dyDescent="0.25">
      <c r="A90" s="88"/>
      <c r="B90" s="87">
        <f>C90/C89-1</f>
        <v>5.5570750200806263E-3</v>
      </c>
      <c r="C90" s="5">
        <v>3025822.8</v>
      </c>
      <c r="D90" s="89"/>
      <c r="E90" s="89"/>
      <c r="F90" s="89"/>
      <c r="G90" s="89"/>
    </row>
    <row r="91" spans="1:7" x14ac:dyDescent="0.25">
      <c r="A91" s="88"/>
      <c r="B91" s="87">
        <f>C91/C90-1</f>
        <v>1.0117644694857875E-2</v>
      </c>
      <c r="C91" s="5">
        <v>3056437</v>
      </c>
      <c r="D91" s="89"/>
      <c r="E91" s="89"/>
      <c r="F91" s="89"/>
      <c r="G91" s="89"/>
    </row>
    <row r="92" spans="1:7" x14ac:dyDescent="0.25">
      <c r="A92" s="88">
        <v>2015</v>
      </c>
      <c r="B92" s="87">
        <f>C92/C91-1</f>
        <v>4.8222816305389937E-3</v>
      </c>
      <c r="C92" s="5">
        <v>3071176</v>
      </c>
      <c r="D92" s="89"/>
      <c r="E92" s="89"/>
      <c r="F92" s="89"/>
      <c r="G92" s="89"/>
    </row>
    <row r="93" spans="1:7" x14ac:dyDescent="0.25">
      <c r="A93" s="88"/>
      <c r="B93" s="87">
        <f>C93/C92-1</f>
        <v>-4.6571736689788867E-3</v>
      </c>
      <c r="C93" s="5">
        <v>3056873</v>
      </c>
      <c r="D93" s="89"/>
      <c r="E93" s="89"/>
      <c r="F93" s="89"/>
      <c r="G93" s="89"/>
    </row>
    <row r="94" spans="1:7" x14ac:dyDescent="0.25">
      <c r="A94" s="88"/>
      <c r="B94" s="87">
        <f>C94/C93-1</f>
        <v>1.0870258594322113E-3</v>
      </c>
      <c r="C94" s="5">
        <v>3060195.9</v>
      </c>
      <c r="D94" s="89"/>
      <c r="E94" s="89"/>
      <c r="F94" s="89"/>
      <c r="G94" s="89"/>
    </row>
    <row r="95" spans="1:7" x14ac:dyDescent="0.25">
      <c r="A95" s="88"/>
      <c r="B95" s="87">
        <f>C95/C94-1</f>
        <v>1.2958974293117986E-3</v>
      </c>
      <c r="C95" s="5">
        <v>3064161.6</v>
      </c>
      <c r="D95" s="89"/>
      <c r="E95" s="89"/>
      <c r="F95" s="89"/>
      <c r="G95" s="89"/>
    </row>
    <row r="96" spans="1:7" x14ac:dyDescent="0.25">
      <c r="A96" s="88">
        <v>2016</v>
      </c>
      <c r="B96" s="87">
        <f>C96/C95-1</f>
        <v>-3.7235634047499966E-3</v>
      </c>
      <c r="C96" s="5">
        <v>3052752</v>
      </c>
      <c r="D96" s="89"/>
      <c r="E96" s="89"/>
      <c r="F96" s="89"/>
      <c r="G96" s="89"/>
    </row>
    <row r="97" spans="1:22" x14ac:dyDescent="0.25">
      <c r="A97" s="88"/>
      <c r="B97" s="87">
        <f>C97/C96-1</f>
        <v>7.7690555931173577E-3</v>
      </c>
      <c r="C97" s="5">
        <v>3076469</v>
      </c>
      <c r="D97" s="89"/>
      <c r="E97" s="89"/>
      <c r="F97" s="89"/>
      <c r="G97" s="89"/>
    </row>
    <row r="98" spans="1:22" x14ac:dyDescent="0.25">
      <c r="A98" s="88"/>
      <c r="B98" s="87">
        <f>C98/C97-1</f>
        <v>1.1097137660089906E-3</v>
      </c>
      <c r="C98" s="5">
        <v>3079883</v>
      </c>
      <c r="D98" s="89"/>
      <c r="E98" s="89"/>
      <c r="F98" s="89"/>
      <c r="G98" s="89"/>
    </row>
    <row r="99" spans="1:22" x14ac:dyDescent="0.25">
      <c r="A99" s="88"/>
      <c r="B99" s="87">
        <f>C99/C98-1</f>
        <v>-7.6171724705131894E-4</v>
      </c>
      <c r="C99" s="5">
        <v>3077537</v>
      </c>
      <c r="D99" s="89"/>
      <c r="E99" s="89"/>
      <c r="F99" s="89"/>
      <c r="G99" s="89"/>
    </row>
    <row r="100" spans="1:22" x14ac:dyDescent="0.25">
      <c r="A100" s="88">
        <v>2017</v>
      </c>
      <c r="B100" s="87">
        <f>C100/C99-1</f>
        <v>-1.4648706211355389E-3</v>
      </c>
      <c r="C100" s="5">
        <v>3073028.8064632425</v>
      </c>
      <c r="D100" s="89"/>
      <c r="E100" s="89"/>
      <c r="F100" s="89"/>
      <c r="G100" s="89"/>
    </row>
    <row r="101" spans="1:22" x14ac:dyDescent="0.25">
      <c r="A101" s="88"/>
      <c r="B101" s="87">
        <f>C101/C100-1</f>
        <v>6.9951161835992703E-3</v>
      </c>
      <c r="C101" s="5">
        <v>3094525</v>
      </c>
      <c r="D101" s="89"/>
      <c r="E101" s="89"/>
      <c r="F101" s="89"/>
      <c r="G101" s="89"/>
    </row>
    <row r="102" spans="1:22" x14ac:dyDescent="0.25">
      <c r="A102" s="88"/>
      <c r="B102" s="87">
        <f>C102/C101-1</f>
        <v>4.8912191693393225E-3</v>
      </c>
      <c r="C102" s="5">
        <v>3109661</v>
      </c>
      <c r="D102" s="89"/>
      <c r="E102" s="89"/>
      <c r="F102" s="89"/>
      <c r="G102" s="89"/>
    </row>
    <row r="103" spans="1:22" x14ac:dyDescent="0.25">
      <c r="A103" s="88" t="s">
        <v>179</v>
      </c>
      <c r="B103" s="87"/>
      <c r="C103" s="86"/>
      <c r="D103" s="85"/>
      <c r="E103" s="85"/>
      <c r="F103" s="85"/>
      <c r="G103" s="85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</row>
  </sheetData>
  <pageMargins left="0.7" right="0.7" top="0.75" bottom="0.75" header="0.3" footer="0.3"/>
  <pageSetup paperSize="9" scale="4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zoomScale="64" zoomScaleNormal="64" workbookViewId="0">
      <pane xSplit="1" ySplit="4" topLeftCell="B5" activePane="bottomRight" state="frozen"/>
      <selection activeCell="M5" sqref="M5"/>
      <selection pane="topRight" activeCell="M5" sqref="M5"/>
      <selection pane="bottomLeft" activeCell="M5" sqref="M5"/>
      <selection pane="bottomRight" activeCell="A13" sqref="A13"/>
    </sheetView>
  </sheetViews>
  <sheetFormatPr defaultColWidth="9.140625" defaultRowHeight="15" x14ac:dyDescent="0.25"/>
  <cols>
    <col min="1" max="1" width="23.85546875" customWidth="1"/>
  </cols>
  <sheetData>
    <row r="1" spans="1:40" ht="26.25" x14ac:dyDescent="0.4">
      <c r="A1" s="1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40" x14ac:dyDescent="0.25">
      <c r="A2" s="5"/>
      <c r="B2" s="5" t="s">
        <v>125</v>
      </c>
      <c r="C2" s="5" t="s">
        <v>126</v>
      </c>
      <c r="D2" s="5" t="s">
        <v>127</v>
      </c>
      <c r="E2" s="5" t="s">
        <v>128</v>
      </c>
      <c r="F2" s="5" t="s">
        <v>129</v>
      </c>
      <c r="G2" s="5" t="s">
        <v>130</v>
      </c>
      <c r="H2" s="5" t="s">
        <v>131</v>
      </c>
      <c r="I2" s="5" t="s">
        <v>132</v>
      </c>
      <c r="J2" s="5" t="s">
        <v>133</v>
      </c>
      <c r="K2" s="5" t="s">
        <v>134</v>
      </c>
      <c r="L2" s="5" t="s">
        <v>135</v>
      </c>
      <c r="M2" s="5" t="s">
        <v>136</v>
      </c>
      <c r="N2" s="5" t="s">
        <v>137</v>
      </c>
      <c r="O2" s="5" t="s">
        <v>138</v>
      </c>
      <c r="P2" s="5" t="s">
        <v>139</v>
      </c>
      <c r="Q2" s="5" t="s">
        <v>140</v>
      </c>
      <c r="R2" s="5" t="s">
        <v>72</v>
      </c>
      <c r="S2" s="5" t="s">
        <v>70</v>
      </c>
      <c r="T2" s="5" t="s">
        <v>69</v>
      </c>
      <c r="U2" s="5" t="s">
        <v>68</v>
      </c>
      <c r="V2" s="5" t="s">
        <v>67</v>
      </c>
      <c r="W2" s="5" t="s">
        <v>65</v>
      </c>
      <c r="X2" s="5" t="s">
        <v>64</v>
      </c>
      <c r="Y2" s="5" t="s">
        <v>63</v>
      </c>
      <c r="Z2" s="5" t="s">
        <v>62</v>
      </c>
      <c r="AA2" s="5" t="s">
        <v>60</v>
      </c>
      <c r="AB2" s="5" t="s">
        <v>59</v>
      </c>
      <c r="AC2" s="5" t="s">
        <v>58</v>
      </c>
      <c r="AD2" s="5" t="s">
        <v>57</v>
      </c>
      <c r="AE2" s="5" t="s">
        <v>55</v>
      </c>
      <c r="AF2" s="5" t="s">
        <v>54</v>
      </c>
      <c r="AG2" s="5" t="s">
        <v>53</v>
      </c>
      <c r="AH2" s="5" t="s">
        <v>52</v>
      </c>
      <c r="AI2" s="5" t="s">
        <v>50</v>
      </c>
      <c r="AJ2" s="5" t="s">
        <v>54</v>
      </c>
      <c r="AK2" s="5" t="s">
        <v>48</v>
      </c>
      <c r="AL2" s="5" t="s">
        <v>47</v>
      </c>
      <c r="AM2" s="5" t="s">
        <v>45</v>
      </c>
    </row>
    <row r="3" spans="1:40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40" x14ac:dyDescent="0.25">
      <c r="A4" s="5"/>
      <c r="B4" s="35">
        <v>2008</v>
      </c>
      <c r="C4" s="35"/>
      <c r="D4" s="35"/>
      <c r="E4" s="35"/>
      <c r="F4" s="35">
        <v>2009</v>
      </c>
      <c r="G4" s="35"/>
      <c r="H4" s="35"/>
      <c r="I4" s="35"/>
      <c r="J4" s="35">
        <v>2010</v>
      </c>
      <c r="K4" s="35"/>
      <c r="L4" s="35"/>
      <c r="M4" s="35"/>
      <c r="N4" s="35">
        <v>2011</v>
      </c>
      <c r="O4" s="35"/>
      <c r="P4" s="35"/>
      <c r="Q4" s="35"/>
      <c r="R4" s="35">
        <v>2012</v>
      </c>
      <c r="S4" s="35"/>
      <c r="T4" s="35"/>
      <c r="U4" s="35"/>
      <c r="V4" s="35">
        <v>2013</v>
      </c>
      <c r="W4" s="35"/>
      <c r="X4" s="35"/>
      <c r="Y4" s="35"/>
      <c r="Z4" s="35">
        <v>2014</v>
      </c>
      <c r="AA4" s="35"/>
      <c r="AB4" s="35"/>
      <c r="AC4" s="35"/>
      <c r="AD4" s="35">
        <v>2015</v>
      </c>
      <c r="AE4" s="35"/>
      <c r="AF4" s="35"/>
      <c r="AG4" s="35"/>
      <c r="AH4" s="35">
        <v>2016</v>
      </c>
      <c r="AI4" s="35"/>
      <c r="AJ4" s="5"/>
      <c r="AK4" s="5"/>
      <c r="AL4" s="35">
        <v>2017</v>
      </c>
      <c r="AM4" s="5"/>
      <c r="AN4" s="5"/>
    </row>
    <row r="5" spans="1:40" x14ac:dyDescent="0.25">
      <c r="A5" s="5" t="s">
        <v>141</v>
      </c>
      <c r="B5" s="5">
        <v>100</v>
      </c>
      <c r="C5" s="5">
        <v>100</v>
      </c>
      <c r="D5" s="5">
        <v>100</v>
      </c>
      <c r="E5" s="5">
        <v>100</v>
      </c>
      <c r="F5" s="5">
        <v>100</v>
      </c>
      <c r="G5" s="5">
        <v>100</v>
      </c>
      <c r="H5" s="5">
        <v>100</v>
      </c>
      <c r="I5" s="5">
        <v>100</v>
      </c>
      <c r="J5" s="5">
        <v>100</v>
      </c>
      <c r="K5" s="5">
        <v>100</v>
      </c>
      <c r="L5" s="5">
        <v>100</v>
      </c>
      <c r="M5" s="5">
        <v>100</v>
      </c>
      <c r="N5" s="5">
        <v>100</v>
      </c>
      <c r="O5" s="5">
        <v>100</v>
      </c>
      <c r="P5" s="5">
        <v>100</v>
      </c>
      <c r="Q5" s="5">
        <v>100</v>
      </c>
      <c r="R5" s="5">
        <v>100</v>
      </c>
      <c r="S5" s="5">
        <v>100</v>
      </c>
      <c r="T5" s="5">
        <v>100</v>
      </c>
      <c r="U5" s="5">
        <v>100</v>
      </c>
      <c r="V5" s="5">
        <v>100</v>
      </c>
      <c r="W5" s="5">
        <v>100</v>
      </c>
      <c r="X5" s="5">
        <v>100</v>
      </c>
      <c r="Y5" s="5">
        <v>100</v>
      </c>
      <c r="Z5" s="5">
        <v>100</v>
      </c>
      <c r="AA5" s="5">
        <v>100</v>
      </c>
      <c r="AB5" s="5">
        <v>100</v>
      </c>
      <c r="AC5" s="5">
        <v>100</v>
      </c>
      <c r="AD5" s="5">
        <v>100</v>
      </c>
      <c r="AE5" s="5">
        <v>100</v>
      </c>
      <c r="AF5" s="5">
        <v>100</v>
      </c>
      <c r="AG5" s="5">
        <v>100</v>
      </c>
      <c r="AH5" s="5">
        <v>100</v>
      </c>
      <c r="AI5" s="5">
        <v>100</v>
      </c>
      <c r="AJ5" s="5">
        <v>100</v>
      </c>
      <c r="AK5" s="5">
        <v>100</v>
      </c>
      <c r="AL5" s="5">
        <v>100</v>
      </c>
      <c r="AM5" s="5">
        <v>100</v>
      </c>
      <c r="AN5" s="5">
        <v>101</v>
      </c>
    </row>
    <row r="6" spans="1:40" x14ac:dyDescent="0.25">
      <c r="A6" s="5" t="s">
        <v>15</v>
      </c>
      <c r="B6" s="5">
        <f>B9/$B9*100</f>
        <v>100</v>
      </c>
      <c r="C6" s="5">
        <f t="shared" ref="C6:AN7" si="0">C9/$B9*100</f>
        <v>99.416815108848652</v>
      </c>
      <c r="D6" s="5">
        <f t="shared" si="0"/>
        <v>97.350246847756537</v>
      </c>
      <c r="E6" s="5">
        <f t="shared" si="0"/>
        <v>99.330945876920779</v>
      </c>
      <c r="F6" s="5">
        <f t="shared" si="0"/>
        <v>96.2185343855908</v>
      </c>
      <c r="G6" s="5">
        <f t="shared" si="0"/>
        <v>96.232680515496199</v>
      </c>
      <c r="H6" s="5">
        <f t="shared" si="0"/>
        <v>88.353741857368234</v>
      </c>
      <c r="I6" s="5">
        <f t="shared" si="0"/>
        <v>89.340634413858382</v>
      </c>
      <c r="J6" s="5">
        <f t="shared" si="0"/>
        <v>87.449184837843433</v>
      </c>
      <c r="K6" s="5">
        <f t="shared" si="0"/>
        <v>85.561578809686523</v>
      </c>
      <c r="L6" s="5">
        <f t="shared" si="0"/>
        <v>85.949646539455145</v>
      </c>
      <c r="M6" s="5">
        <f t="shared" si="0"/>
        <v>89.451281491554468</v>
      </c>
      <c r="N6" s="5">
        <f t="shared" si="0"/>
        <v>90.266583579055677</v>
      </c>
      <c r="O6" s="5">
        <f t="shared" si="0"/>
        <v>86.78327389149419</v>
      </c>
      <c r="P6" s="5">
        <f t="shared" si="0"/>
        <v>86.978848883819651</v>
      </c>
      <c r="Q6" s="5">
        <f t="shared" si="0"/>
        <v>90.435989131074436</v>
      </c>
      <c r="R6" s="5">
        <f t="shared" si="0"/>
        <v>87.038078201555123</v>
      </c>
      <c r="S6" s="5">
        <f t="shared" si="0"/>
        <v>84.369510125257108</v>
      </c>
      <c r="T6" s="5">
        <f t="shared" si="0"/>
        <v>86.807381316404928</v>
      </c>
      <c r="U6" s="5">
        <f t="shared" si="0"/>
        <v>85.941372172286847</v>
      </c>
      <c r="V6" s="5">
        <f t="shared" si="0"/>
        <v>87.917187617573433</v>
      </c>
      <c r="W6" s="5">
        <f t="shared" si="0"/>
        <v>87.047456711501241</v>
      </c>
      <c r="X6" s="5">
        <f t="shared" si="0"/>
        <v>84.224105122238726</v>
      </c>
      <c r="Y6" s="5">
        <f t="shared" si="0"/>
        <v>83.661493886692256</v>
      </c>
      <c r="Z6" s="5">
        <f t="shared" si="0"/>
        <v>85.453145914671609</v>
      </c>
      <c r="AA6" s="5">
        <f t="shared" si="0"/>
        <v>82.633087453494696</v>
      </c>
      <c r="AB6" s="5">
        <f t="shared" si="0"/>
        <v>82.43761318187552</v>
      </c>
      <c r="AC6" s="5">
        <f t="shared" si="0"/>
        <v>82.859318444856072</v>
      </c>
      <c r="AD6" s="5">
        <f t="shared" si="0"/>
        <v>84.241728153874433</v>
      </c>
      <c r="AE6" s="5">
        <f t="shared" si="0"/>
        <v>83.17301641925809</v>
      </c>
      <c r="AF6" s="5">
        <f t="shared" si="0"/>
        <v>84.037614692946661</v>
      </c>
      <c r="AG6" s="5">
        <f t="shared" si="0"/>
        <v>82.325790419829019</v>
      </c>
      <c r="AH6" s="5">
        <f t="shared" si="0"/>
        <v>77.89904614213404</v>
      </c>
      <c r="AI6" s="5">
        <f t="shared" si="0"/>
        <v>81.06420748790822</v>
      </c>
      <c r="AJ6" s="5">
        <f t="shared" si="0"/>
        <v>79.721997543334012</v>
      </c>
      <c r="AK6" s="5">
        <f t="shared" si="0"/>
        <v>81.815294299576252</v>
      </c>
      <c r="AL6" s="5">
        <f t="shared" si="0"/>
        <v>84.77134258550295</v>
      </c>
      <c r="AM6" s="5">
        <f t="shared" si="0"/>
        <v>85.22514883289027</v>
      </c>
      <c r="AN6" s="5">
        <f t="shared" si="0"/>
        <v>82.840993010741542</v>
      </c>
    </row>
    <row r="7" spans="1:40" x14ac:dyDescent="0.25">
      <c r="A7" s="46" t="s">
        <v>142</v>
      </c>
      <c r="B7" s="5">
        <f>B10/$B10*100</f>
        <v>100</v>
      </c>
      <c r="C7" s="5">
        <f t="shared" si="0"/>
        <v>101.29045841176602</v>
      </c>
      <c r="D7" s="5">
        <f t="shared" si="0"/>
        <v>101.35248623208383</v>
      </c>
      <c r="E7" s="5">
        <f t="shared" si="0"/>
        <v>102.79954680739314</v>
      </c>
      <c r="F7" s="5">
        <f t="shared" si="0"/>
        <v>102.08981354763935</v>
      </c>
      <c r="G7" s="5">
        <f t="shared" si="0"/>
        <v>99.989936415360958</v>
      </c>
      <c r="H7" s="5">
        <f t="shared" si="0"/>
        <v>97.062774634476995</v>
      </c>
      <c r="I7" s="5">
        <f t="shared" si="0"/>
        <v>98.055786597880527</v>
      </c>
      <c r="J7" s="5">
        <f t="shared" si="0"/>
        <v>96.953685508968192</v>
      </c>
      <c r="K7" s="5">
        <f t="shared" si="0"/>
        <v>97.370001165657712</v>
      </c>
      <c r="L7" s="5">
        <f t="shared" si="0"/>
        <v>95.997939798541495</v>
      </c>
      <c r="M7" s="5">
        <f t="shared" si="0"/>
        <v>97.429314561209921</v>
      </c>
      <c r="N7" s="5">
        <f t="shared" si="0"/>
        <v>97.333815860156122</v>
      </c>
      <c r="O7" s="5">
        <f t="shared" si="0"/>
        <v>98.078216981383235</v>
      </c>
      <c r="P7" s="5">
        <f t="shared" si="0"/>
        <v>99.639476202806577</v>
      </c>
      <c r="Q7" s="5">
        <f t="shared" si="0"/>
        <v>100.81612132438585</v>
      </c>
      <c r="R7" s="5">
        <f t="shared" si="0"/>
        <v>100.9735199927176</v>
      </c>
      <c r="S7" s="5">
        <f t="shared" si="0"/>
        <v>101.80329218931115</v>
      </c>
      <c r="T7" s="5">
        <f t="shared" si="0"/>
        <v>103.26461176692013</v>
      </c>
      <c r="U7" s="5">
        <f t="shared" si="0"/>
        <v>103.10657335297077</v>
      </c>
      <c r="V7" s="5">
        <f t="shared" si="0"/>
        <v>103.04823632702815</v>
      </c>
      <c r="W7" s="5">
        <f t="shared" si="0"/>
        <v>104.27751224370314</v>
      </c>
      <c r="X7" s="5">
        <f t="shared" si="0"/>
        <v>107.55432398604306</v>
      </c>
      <c r="Y7" s="5">
        <f t="shared" si="0"/>
        <v>108.7938547693162</v>
      </c>
      <c r="Z7" s="5">
        <f t="shared" si="0"/>
        <v>107.49753074048454</v>
      </c>
      <c r="AA7" s="5">
        <f t="shared" si="0"/>
        <v>108.30061470991473</v>
      </c>
      <c r="AB7" s="5">
        <f t="shared" si="0"/>
        <v>108.51521509221004</v>
      </c>
      <c r="AC7" s="5">
        <f t="shared" si="0"/>
        <v>110.09019488257019</v>
      </c>
      <c r="AD7" s="5">
        <f t="shared" si="0"/>
        <v>110.98763023895444</v>
      </c>
      <c r="AE7" s="5">
        <f t="shared" si="0"/>
        <v>112.77360212222796</v>
      </c>
      <c r="AF7" s="5">
        <f t="shared" si="0"/>
        <v>114.0163146529942</v>
      </c>
      <c r="AG7" s="5">
        <f t="shared" si="0"/>
        <v>115.84791208937834</v>
      </c>
      <c r="AH7" s="5">
        <f t="shared" si="0"/>
        <v>113.81899635296018</v>
      </c>
      <c r="AI7" s="5">
        <f t="shared" si="0"/>
        <v>112.22979438293666</v>
      </c>
      <c r="AJ7" s="5">
        <f t="shared" si="0"/>
        <v>114.79408497046846</v>
      </c>
      <c r="AK7" s="5">
        <f t="shared" si="0"/>
        <v>116.34539525200569</v>
      </c>
      <c r="AL7" s="5">
        <f t="shared" si="0"/>
        <v>117.00436297854178</v>
      </c>
      <c r="AM7" s="5">
        <f t="shared" si="0"/>
        <v>116.01361553174337</v>
      </c>
      <c r="AN7" s="5">
        <f t="shared" si="0"/>
        <v>117.1680347357039</v>
      </c>
    </row>
    <row r="8" spans="1:40" x14ac:dyDescent="0.25">
      <c r="A8" s="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5"/>
      <c r="AK8" s="5"/>
      <c r="AL8" s="5"/>
      <c r="AM8" s="5"/>
    </row>
    <row r="9" spans="1:40" x14ac:dyDescent="0.25">
      <c r="A9" s="5" t="s">
        <v>143</v>
      </c>
      <c r="B9" s="5">
        <v>2111.2997571693186</v>
      </c>
      <c r="C9" s="5">
        <v>2098.986975978592</v>
      </c>
      <c r="D9" s="5">
        <v>2055.355525300416</v>
      </c>
      <c r="E9" s="5">
        <v>2097.1740190934156</v>
      </c>
      <c r="F9" s="5">
        <v>2031.461682834856</v>
      </c>
      <c r="G9" s="5">
        <v>2031.7603500411974</v>
      </c>
      <c r="H9" s="5">
        <v>1865.412337284622</v>
      </c>
      <c r="I9" s="5">
        <v>1886.2485974333208</v>
      </c>
      <c r="J9" s="5">
        <v>1846.3144271279368</v>
      </c>
      <c r="K9" s="5">
        <v>1806.4614056391467</v>
      </c>
      <c r="L9" s="5">
        <v>1814.6546786754043</v>
      </c>
      <c r="M9" s="5">
        <v>1888.5846889160332</v>
      </c>
      <c r="N9" s="5">
        <v>1905.7981599096424</v>
      </c>
      <c r="O9" s="5">
        <v>1832.2550509347013</v>
      </c>
      <c r="P9" s="5">
        <v>1836.3842252727527</v>
      </c>
      <c r="Q9" s="5">
        <v>1909.3748189180458</v>
      </c>
      <c r="R9" s="5">
        <v>1837.6347337142749</v>
      </c>
      <c r="S9" s="5">
        <v>1781.2932623994971</v>
      </c>
      <c r="T9" s="5">
        <v>1832.7640309383016</v>
      </c>
      <c r="U9" s="5">
        <v>1814.4799819814725</v>
      </c>
      <c r="V9" s="5">
        <v>1856.195368679922</v>
      </c>
      <c r="W9" s="5">
        <v>1837.8327421719932</v>
      </c>
      <c r="X9" s="5">
        <v>1778.2233269238577</v>
      </c>
      <c r="Y9" s="5">
        <v>1766.3449172739579</v>
      </c>
      <c r="Z9" s="5">
        <v>1804.1720621900051</v>
      </c>
      <c r="AA9" s="5">
        <v>1744.6321747471441</v>
      </c>
      <c r="AB9" s="5">
        <v>1740.5051269251198</v>
      </c>
      <c r="AC9" s="5">
        <v>1749.4085891183986</v>
      </c>
      <c r="AD9" s="5">
        <v>1778.5954019479886</v>
      </c>
      <c r="AE9" s="5">
        <v>1756.0316936901934</v>
      </c>
      <c r="AF9" s="5">
        <v>1774.2859549430705</v>
      </c>
      <c r="AG9" s="5">
        <v>1738.144213221572</v>
      </c>
      <c r="AH9" s="5">
        <v>1644.6823720360915</v>
      </c>
      <c r="AI9" s="5">
        <v>1711.508415843439</v>
      </c>
      <c r="AJ9" s="5">
        <v>1683.1703405429412</v>
      </c>
      <c r="AK9" s="5">
        <v>1727.3661098743169</v>
      </c>
      <c r="AL9" s="5">
        <v>1789.777150156895</v>
      </c>
      <c r="AM9" s="5">
        <v>1799.3583603560028</v>
      </c>
      <c r="AN9" s="5">
        <v>1749.0216842724385</v>
      </c>
    </row>
    <row r="10" spans="1:40" x14ac:dyDescent="0.25">
      <c r="A10" s="46" t="s">
        <v>142</v>
      </c>
      <c r="B10" s="5">
        <f>B11-B9</f>
        <v>12326.440598727917</v>
      </c>
      <c r="C10" s="5">
        <f t="shared" ref="C10:AL10" si="1">C11-C9</f>
        <v>12485.508188305545</v>
      </c>
      <c r="D10" s="5">
        <f t="shared" si="1"/>
        <v>12493.154010731705</v>
      </c>
      <c r="E10" s="5">
        <f t="shared" si="1"/>
        <v>12671.525072974817</v>
      </c>
      <c r="F10" s="5">
        <f t="shared" si="1"/>
        <v>12584.040224301851</v>
      </c>
      <c r="G10" s="5">
        <f t="shared" si="1"/>
        <v>12325.200116945283</v>
      </c>
      <c r="H10" s="5">
        <f t="shared" si="1"/>
        <v>11964.385258795955</v>
      </c>
      <c r="I10" s="5">
        <f t="shared" si="1"/>
        <v>12086.788288603153</v>
      </c>
      <c r="J10" s="5">
        <f t="shared" si="1"/>
        <v>11950.93845254044</v>
      </c>
      <c r="K10" s="5">
        <f t="shared" si="1"/>
        <v>12002.255354665478</v>
      </c>
      <c r="L10" s="5">
        <f t="shared" si="1"/>
        <v>11833.129025269804</v>
      </c>
      <c r="M10" s="5">
        <f t="shared" si="1"/>
        <v>12009.56658513531</v>
      </c>
      <c r="N10" s="5">
        <f t="shared" si="1"/>
        <v>11997.794994477357</v>
      </c>
      <c r="O10" s="5">
        <f t="shared" si="1"/>
        <v>12089.553156501681</v>
      </c>
      <c r="P10" s="5">
        <f t="shared" si="1"/>
        <v>12282.000847022591</v>
      </c>
      <c r="Q10" s="5">
        <f t="shared" si="1"/>
        <v>12427.039308991889</v>
      </c>
      <c r="R10" s="5">
        <f t="shared" si="1"/>
        <v>12446.440962346993</v>
      </c>
      <c r="S10" s="5">
        <f t="shared" si="1"/>
        <v>12548.722339264856</v>
      </c>
      <c r="T10" s="5">
        <f t="shared" si="1"/>
        <v>12728.851028956407</v>
      </c>
      <c r="U10" s="5">
        <f t="shared" si="1"/>
        <v>12709.370517737769</v>
      </c>
      <c r="V10" s="5">
        <f t="shared" si="1"/>
        <v>12702.179638887888</v>
      </c>
      <c r="W10" s="5">
        <f t="shared" si="1"/>
        <v>12853.705604551298</v>
      </c>
      <c r="X10" s="5">
        <f t="shared" si="1"/>
        <v>13257.61985750297</v>
      </c>
      <c r="Y10" s="5">
        <f t="shared" si="1"/>
        <v>13410.409883206079</v>
      </c>
      <c r="Z10" s="5">
        <f t="shared" si="1"/>
        <v>13250.619271825108</v>
      </c>
      <c r="AA10" s="5">
        <f t="shared" si="1"/>
        <v>13349.610940274828</v>
      </c>
      <c r="AB10" s="5">
        <f t="shared" si="1"/>
        <v>13376.063528923103</v>
      </c>
      <c r="AC10" s="5">
        <f t="shared" si="1"/>
        <v>13570.202477223815</v>
      </c>
      <c r="AD10" s="5">
        <f t="shared" si="1"/>
        <v>13680.824313340503</v>
      </c>
      <c r="AE10" s="5">
        <f t="shared" si="1"/>
        <v>13900.971076642194</v>
      </c>
      <c r="AF10" s="5">
        <f t="shared" si="1"/>
        <v>14054.153298560044</v>
      </c>
      <c r="AG10" s="5">
        <f t="shared" si="1"/>
        <v>14279.924068563758</v>
      </c>
      <c r="AH10" s="5">
        <f t="shared" si="1"/>
        <v>14029.83097551593</v>
      </c>
      <c r="AI10" s="5">
        <f t="shared" si="1"/>
        <v>13833.938938687168</v>
      </c>
      <c r="AJ10" s="5">
        <f t="shared" si="1"/>
        <v>14150.024694738046</v>
      </c>
      <c r="AK10" s="5">
        <f t="shared" si="1"/>
        <v>14341.246035093693</v>
      </c>
      <c r="AL10" s="5">
        <f t="shared" si="1"/>
        <v>14422.47330046995</v>
      </c>
      <c r="AM10" s="5">
        <f>AM11-AM9</f>
        <v>14300.349404956931</v>
      </c>
      <c r="AN10" s="5">
        <f>AN11-AN9</f>
        <v>14442.648202393433</v>
      </c>
    </row>
    <row r="11" spans="1:40" x14ac:dyDescent="0.25">
      <c r="A11" s="5" t="s">
        <v>85</v>
      </c>
      <c r="B11" s="5">
        <v>14437.740355897236</v>
      </c>
      <c r="C11" s="5">
        <v>14584.495164284137</v>
      </c>
      <c r="D11" s="5">
        <v>14548.509536032121</v>
      </c>
      <c r="E11" s="5">
        <v>14768.699092068233</v>
      </c>
      <c r="F11" s="5">
        <v>14615.501907136706</v>
      </c>
      <c r="G11" s="5">
        <v>14356.96046698648</v>
      </c>
      <c r="H11" s="5">
        <v>13829.797596080578</v>
      </c>
      <c r="I11" s="5">
        <v>13973.036886036474</v>
      </c>
      <c r="J11" s="5">
        <v>13797.252879668376</v>
      </c>
      <c r="K11" s="5">
        <v>13808.716760304625</v>
      </c>
      <c r="L11" s="5">
        <v>13647.783703945208</v>
      </c>
      <c r="M11" s="5">
        <v>13898.151274051343</v>
      </c>
      <c r="N11" s="5">
        <v>13903.593154386999</v>
      </c>
      <c r="O11" s="5">
        <v>13921.808207436383</v>
      </c>
      <c r="P11" s="5">
        <v>14118.385072295345</v>
      </c>
      <c r="Q11" s="5">
        <v>14336.414127909935</v>
      </c>
      <c r="R11" s="5">
        <v>14284.075696061267</v>
      </c>
      <c r="S11" s="5">
        <v>14330.015601664352</v>
      </c>
      <c r="T11" s="5">
        <v>14561.61505989471</v>
      </c>
      <c r="U11" s="5">
        <v>14523.850499719241</v>
      </c>
      <c r="V11" s="5">
        <v>14558.375007567811</v>
      </c>
      <c r="W11" s="5">
        <v>14691.538346723291</v>
      </c>
      <c r="X11" s="5">
        <v>15035.843184426829</v>
      </c>
      <c r="Y11" s="5">
        <v>15176.754800480037</v>
      </c>
      <c r="Z11" s="5">
        <v>15054.791334015114</v>
      </c>
      <c r="AA11" s="5">
        <v>15094.243115021973</v>
      </c>
      <c r="AB11" s="5">
        <v>15116.568655848223</v>
      </c>
      <c r="AC11" s="5">
        <v>15319.611066342213</v>
      </c>
      <c r="AD11" s="5">
        <v>15459.419715288492</v>
      </c>
      <c r="AE11" s="5">
        <v>15657.002770332387</v>
      </c>
      <c r="AF11" s="5">
        <v>15828.439253503115</v>
      </c>
      <c r="AG11" s="5">
        <v>16018.06828178533</v>
      </c>
      <c r="AH11" s="5">
        <v>15674.513347552022</v>
      </c>
      <c r="AI11" s="5">
        <v>15545.447354530606</v>
      </c>
      <c r="AJ11" s="5">
        <v>15833.195035280987</v>
      </c>
      <c r="AK11" s="5">
        <v>16068.61214496801</v>
      </c>
      <c r="AL11" s="5">
        <v>16212.250450626845</v>
      </c>
      <c r="AM11" s="5">
        <v>16099.707765312933</v>
      </c>
      <c r="AN11" s="5">
        <v>16191.669886665872</v>
      </c>
    </row>
    <row r="12" spans="1:4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>
        <f>AM9-C9</f>
        <v>-299.62861562258922</v>
      </c>
      <c r="AN12" s="36">
        <f>AM12/C9</f>
        <v>-0.14274915425947129</v>
      </c>
    </row>
    <row r="13" spans="1:40" s="76" customFormat="1" x14ac:dyDescent="0.25">
      <c r="A13" s="55" t="s">
        <v>144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>
        <f>AM9-AI9</f>
        <v>87.849944512563752</v>
      </c>
      <c r="AN13" s="75">
        <f>AM13/AI9</f>
        <v>5.1328958537005441E-2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="68" zoomScaleNormal="68" workbookViewId="0">
      <pane xSplit="1" ySplit="3" topLeftCell="B4" activePane="bottomRight" state="frozen"/>
      <selection activeCell="M5" sqref="M5"/>
      <selection pane="topRight" activeCell="M5" sqref="M5"/>
      <selection pane="bottomLeft" activeCell="M5" sqref="M5"/>
      <selection pane="bottomRight" activeCell="M5" sqref="M5"/>
    </sheetView>
  </sheetViews>
  <sheetFormatPr defaultColWidth="9.140625" defaultRowHeight="15" x14ac:dyDescent="0.25"/>
  <cols>
    <col min="1" max="1" width="21.28515625" style="58" customWidth="1"/>
    <col min="2" max="7" width="10.85546875" style="58" bestFit="1" customWidth="1"/>
    <col min="8" max="9" width="9.28515625" style="58" bestFit="1" customWidth="1"/>
    <col min="10" max="10" width="35.28515625" style="58" bestFit="1" customWidth="1"/>
    <col min="11" max="16384" width="9.140625" style="58"/>
  </cols>
  <sheetData>
    <row r="1" spans="1:23" ht="26.25" x14ac:dyDescent="0.4">
      <c r="A1" s="77" t="s">
        <v>145</v>
      </c>
    </row>
    <row r="2" spans="1:23" x14ac:dyDescent="0.25">
      <c r="A2" s="58" t="s">
        <v>146</v>
      </c>
    </row>
    <row r="3" spans="1:23" x14ac:dyDescent="0.25">
      <c r="B3" s="58" t="s">
        <v>147</v>
      </c>
      <c r="C3" s="58" t="s">
        <v>148</v>
      </c>
      <c r="D3" s="58" t="s">
        <v>149</v>
      </c>
      <c r="E3" s="58" t="s">
        <v>150</v>
      </c>
      <c r="F3" s="58" t="s">
        <v>151</v>
      </c>
      <c r="G3" s="58" t="s">
        <v>152</v>
      </c>
    </row>
    <row r="4" spans="1:23" ht="30" x14ac:dyDescent="0.25">
      <c r="A4" s="78" t="s">
        <v>153</v>
      </c>
      <c r="B4" s="15">
        <v>297.08</v>
      </c>
      <c r="C4" s="15">
        <v>346.86799999999999</v>
      </c>
      <c r="D4" s="15">
        <v>378.70400000000001</v>
      </c>
      <c r="E4" s="15">
        <v>352.04500000000002</v>
      </c>
      <c r="F4" s="15">
        <v>383.27699999999999</v>
      </c>
      <c r="G4" s="15">
        <v>364.78</v>
      </c>
      <c r="H4" s="15">
        <f>G4-E4</f>
        <v>12.734999999999957</v>
      </c>
      <c r="I4" s="15"/>
      <c r="R4" s="79"/>
      <c r="S4" s="79"/>
      <c r="T4" s="79"/>
      <c r="U4" s="79"/>
      <c r="V4" s="79"/>
      <c r="W4" s="79"/>
    </row>
    <row r="5" spans="1:23" ht="30" x14ac:dyDescent="0.25">
      <c r="A5" s="78" t="s">
        <v>154</v>
      </c>
      <c r="B5" s="15">
        <v>264.81599999999997</v>
      </c>
      <c r="C5" s="15">
        <v>251.96199999999999</v>
      </c>
      <c r="D5" s="15">
        <v>231.99299999999999</v>
      </c>
      <c r="E5" s="15">
        <v>244.916</v>
      </c>
      <c r="F5" s="15">
        <v>219.06299999999999</v>
      </c>
      <c r="G5" s="15">
        <v>230.196</v>
      </c>
      <c r="H5" s="15">
        <f t="shared" ref="H5:H13" si="0">G5-E5</f>
        <v>-14.719999999999999</v>
      </c>
      <c r="I5" s="15"/>
      <c r="R5" s="79"/>
      <c r="S5" s="79"/>
      <c r="T5" s="79"/>
      <c r="U5" s="79"/>
      <c r="V5" s="79"/>
      <c r="W5" s="79"/>
    </row>
    <row r="6" spans="1:23" ht="30" x14ac:dyDescent="0.25">
      <c r="A6" s="78" t="s">
        <v>155</v>
      </c>
      <c r="B6" s="15">
        <v>168.916</v>
      </c>
      <c r="C6" s="15">
        <v>160.98099999999999</v>
      </c>
      <c r="D6" s="15">
        <v>104.473</v>
      </c>
      <c r="E6" s="15">
        <v>113.748</v>
      </c>
      <c r="F6" s="15">
        <v>128.52099999999999</v>
      </c>
      <c r="G6" s="15">
        <v>119.913</v>
      </c>
      <c r="H6" s="15">
        <f t="shared" si="0"/>
        <v>6.164999999999992</v>
      </c>
      <c r="I6" s="15"/>
      <c r="R6" s="79"/>
      <c r="S6" s="79"/>
      <c r="T6" s="79"/>
      <c r="U6" s="79"/>
      <c r="V6" s="79"/>
      <c r="W6" s="79"/>
    </row>
    <row r="7" spans="1:23" ht="30" x14ac:dyDescent="0.25">
      <c r="A7" s="78" t="s">
        <v>156</v>
      </c>
      <c r="B7" s="15">
        <v>84.248999999999995</v>
      </c>
      <c r="C7" s="15">
        <v>90.597999999999999</v>
      </c>
      <c r="D7" s="15">
        <v>95.980999999999995</v>
      </c>
      <c r="E7" s="15">
        <v>82.052000000000007</v>
      </c>
      <c r="F7" s="15">
        <v>94.022999999999996</v>
      </c>
      <c r="G7" s="15">
        <v>74.498999999999995</v>
      </c>
      <c r="H7" s="15">
        <f t="shared" si="0"/>
        <v>-7.5530000000000115</v>
      </c>
      <c r="I7" s="15"/>
      <c r="R7" s="79"/>
      <c r="S7" s="79"/>
      <c r="T7" s="79"/>
      <c r="U7" s="79"/>
      <c r="V7" s="79"/>
      <c r="W7" s="79"/>
    </row>
    <row r="8" spans="1:23" ht="30" x14ac:dyDescent="0.25">
      <c r="A8" s="78" t="s">
        <v>157</v>
      </c>
      <c r="B8" s="15">
        <v>216.29900000000001</v>
      </c>
      <c r="C8" s="15">
        <v>195.83699999999999</v>
      </c>
      <c r="D8" s="15">
        <v>224.28200000000001</v>
      </c>
      <c r="E8" s="15">
        <v>216.98099999999999</v>
      </c>
      <c r="F8" s="15">
        <v>246.19</v>
      </c>
      <c r="G8" s="15">
        <v>244.154</v>
      </c>
      <c r="H8" s="15">
        <f t="shared" si="0"/>
        <v>27.173000000000002</v>
      </c>
      <c r="I8" s="15"/>
      <c r="R8" s="79"/>
      <c r="S8" s="79"/>
      <c r="T8" s="79"/>
      <c r="U8" s="79"/>
      <c r="V8" s="79"/>
      <c r="W8" s="79"/>
    </row>
    <row r="9" spans="1:23" ht="30" x14ac:dyDescent="0.25">
      <c r="A9" s="78" t="s">
        <v>158</v>
      </c>
      <c r="B9" s="15">
        <v>376.08499999999998</v>
      </c>
      <c r="C9" s="15">
        <v>301.44099999999997</v>
      </c>
      <c r="D9" s="15">
        <v>270.72500000000002</v>
      </c>
      <c r="E9" s="15">
        <v>255.42599999999999</v>
      </c>
      <c r="F9" s="15">
        <v>288.05900000000003</v>
      </c>
      <c r="G9" s="15">
        <v>271.71600000000001</v>
      </c>
      <c r="H9" s="15">
        <f t="shared" si="0"/>
        <v>16.29000000000002</v>
      </c>
      <c r="I9" s="15"/>
      <c r="R9" s="79"/>
      <c r="S9" s="79"/>
      <c r="T9" s="79"/>
      <c r="U9" s="79"/>
      <c r="V9" s="79"/>
      <c r="W9" s="79"/>
    </row>
    <row r="10" spans="1:23" ht="30" x14ac:dyDescent="0.25">
      <c r="A10" s="78" t="s">
        <v>159</v>
      </c>
      <c r="B10" s="15">
        <v>232.90199999999999</v>
      </c>
      <c r="C10" s="15">
        <v>128.1</v>
      </c>
      <c r="D10" s="15">
        <v>153.17099999999999</v>
      </c>
      <c r="E10" s="15">
        <v>148.46899999999999</v>
      </c>
      <c r="F10" s="15">
        <v>138.40899999999999</v>
      </c>
      <c r="G10" s="15">
        <v>141.79599999999999</v>
      </c>
      <c r="H10" s="15">
        <f t="shared" si="0"/>
        <v>-6.6730000000000018</v>
      </c>
      <c r="I10" s="15"/>
      <c r="R10" s="79"/>
      <c r="S10" s="79"/>
      <c r="T10" s="79"/>
      <c r="U10" s="79"/>
      <c r="V10" s="79"/>
      <c r="W10" s="79"/>
    </row>
    <row r="11" spans="1:23" ht="30" x14ac:dyDescent="0.25">
      <c r="A11" s="78" t="s">
        <v>160</v>
      </c>
      <c r="B11" s="15">
        <v>153.94200000000001</v>
      </c>
      <c r="C11" s="15">
        <v>129.53899999999999</v>
      </c>
      <c r="D11" s="15">
        <v>101.292</v>
      </c>
      <c r="E11" s="15">
        <v>91.162000000000006</v>
      </c>
      <c r="F11" s="15">
        <v>90.924000000000007</v>
      </c>
      <c r="G11" s="15">
        <v>99.468999999999994</v>
      </c>
      <c r="H11" s="15">
        <f t="shared" si="0"/>
        <v>8.3069999999999879</v>
      </c>
      <c r="I11" s="15"/>
      <c r="R11" s="79"/>
      <c r="S11" s="79"/>
      <c r="T11" s="79"/>
      <c r="U11" s="79"/>
      <c r="V11" s="79"/>
      <c r="W11" s="79"/>
    </row>
    <row r="12" spans="1:23" ht="30" x14ac:dyDescent="0.25">
      <c r="A12" s="78" t="s">
        <v>161</v>
      </c>
      <c r="B12" s="15">
        <v>136.661</v>
      </c>
      <c r="C12" s="15">
        <v>108.062</v>
      </c>
      <c r="D12" s="15">
        <v>103.626</v>
      </c>
      <c r="E12" s="15">
        <v>96.677000000000007</v>
      </c>
      <c r="F12" s="15">
        <v>122.73699999999999</v>
      </c>
      <c r="G12" s="15">
        <v>118.86</v>
      </c>
      <c r="H12" s="15">
        <f t="shared" si="0"/>
        <v>22.182999999999993</v>
      </c>
      <c r="I12" s="15"/>
      <c r="R12" s="79"/>
      <c r="S12" s="79"/>
      <c r="T12" s="79"/>
      <c r="U12" s="79"/>
      <c r="V12" s="79"/>
      <c r="W12" s="79"/>
    </row>
    <row r="13" spans="1:23" ht="30" x14ac:dyDescent="0.25">
      <c r="A13" s="78" t="s">
        <v>162</v>
      </c>
      <c r="B13" s="15">
        <v>117.97199999999999</v>
      </c>
      <c r="C13" s="15">
        <v>99.545999999999992</v>
      </c>
      <c r="D13" s="15">
        <v>106.636</v>
      </c>
      <c r="E13" s="15">
        <v>80.558999999999997</v>
      </c>
      <c r="F13" s="15">
        <v>87.305999999999997</v>
      </c>
      <c r="G13" s="15">
        <v>81.796999999999997</v>
      </c>
      <c r="H13" s="15">
        <f t="shared" si="0"/>
        <v>1.2379999999999995</v>
      </c>
      <c r="I13" s="15"/>
      <c r="R13" s="79"/>
      <c r="S13" s="79"/>
      <c r="T13" s="79"/>
      <c r="U13" s="79"/>
      <c r="V13" s="79"/>
      <c r="W13" s="79"/>
    </row>
    <row r="14" spans="1:23" x14ac:dyDescent="0.25">
      <c r="B14" s="15">
        <f>SUM(B4:B13)</f>
        <v>2048.922</v>
      </c>
      <c r="C14" s="15">
        <f t="shared" ref="C14:G14" si="1">SUM(C4:C13)</f>
        <v>1812.9339999999997</v>
      </c>
      <c r="D14" s="15">
        <f t="shared" si="1"/>
        <v>1770.8829999999998</v>
      </c>
      <c r="E14" s="15">
        <f t="shared" si="1"/>
        <v>1682.0350000000001</v>
      </c>
      <c r="F14" s="15">
        <f t="shared" si="1"/>
        <v>1798.509</v>
      </c>
      <c r="G14" s="15">
        <f t="shared" si="1"/>
        <v>1747.1799999999998</v>
      </c>
      <c r="H14" s="15"/>
      <c r="I14" s="15"/>
      <c r="L14" s="79"/>
      <c r="M14" s="79"/>
    </row>
    <row r="15" spans="1:23" x14ac:dyDescent="0.25">
      <c r="B15" s="15"/>
      <c r="C15" s="15"/>
      <c r="D15" s="15"/>
      <c r="E15" s="15"/>
      <c r="F15" s="15"/>
      <c r="G15" s="15"/>
      <c r="L15" s="79"/>
      <c r="M15" s="79"/>
    </row>
    <row r="16" spans="1:23" s="80" customFormat="1" x14ac:dyDescent="0.25">
      <c r="A16" s="80" t="s">
        <v>163</v>
      </c>
      <c r="R16" s="79"/>
      <c r="S16" s="79"/>
      <c r="T16" s="79"/>
      <c r="U16" s="79"/>
      <c r="V16" s="79"/>
      <c r="W16" s="79"/>
    </row>
    <row r="17" spans="1:23" x14ac:dyDescent="0.25">
      <c r="R17" s="79"/>
      <c r="S17" s="79"/>
      <c r="T17" s="79"/>
      <c r="U17" s="79"/>
      <c r="V17" s="79"/>
      <c r="W17" s="79"/>
    </row>
    <row r="18" spans="1:23" x14ac:dyDescent="0.25">
      <c r="B18" s="58" t="s">
        <v>147</v>
      </c>
      <c r="C18" s="58" t="s">
        <v>148</v>
      </c>
      <c r="D18" s="58" t="s">
        <v>149</v>
      </c>
      <c r="E18" s="58" t="s">
        <v>150</v>
      </c>
      <c r="F18" s="58" t="s">
        <v>151</v>
      </c>
      <c r="G18" s="58" t="s">
        <v>152</v>
      </c>
      <c r="R18" s="79"/>
      <c r="S18" s="79"/>
      <c r="T18" s="79"/>
      <c r="U18" s="79"/>
      <c r="V18" s="79"/>
      <c r="W18" s="79"/>
    </row>
    <row r="19" spans="1:23" ht="60.6" customHeight="1" x14ac:dyDescent="0.25">
      <c r="A19" s="78" t="s">
        <v>164</v>
      </c>
      <c r="B19" s="15">
        <v>297080</v>
      </c>
      <c r="C19" s="15">
        <v>346868</v>
      </c>
      <c r="D19" s="15">
        <v>378704</v>
      </c>
      <c r="E19" s="15">
        <v>352045</v>
      </c>
      <c r="F19" s="15">
        <v>383277</v>
      </c>
      <c r="G19" s="15">
        <v>364780</v>
      </c>
    </row>
    <row r="20" spans="1:23" ht="55.9" customHeight="1" x14ac:dyDescent="0.25">
      <c r="A20" s="78" t="s">
        <v>165</v>
      </c>
      <c r="B20" s="15">
        <v>264816</v>
      </c>
      <c r="C20" s="15">
        <v>251962</v>
      </c>
      <c r="D20" s="15">
        <v>231993</v>
      </c>
      <c r="E20" s="15">
        <v>244916</v>
      </c>
      <c r="F20" s="15">
        <v>219063</v>
      </c>
      <c r="G20" s="15">
        <v>230196</v>
      </c>
      <c r="R20" s="79"/>
      <c r="S20" s="79"/>
      <c r="T20" s="79"/>
      <c r="U20" s="79"/>
      <c r="V20" s="79"/>
      <c r="W20" s="79"/>
    </row>
    <row r="21" spans="1:23" ht="37.15" customHeight="1" x14ac:dyDescent="0.25">
      <c r="A21" s="78" t="s">
        <v>166</v>
      </c>
      <c r="B21" s="15">
        <v>168916</v>
      </c>
      <c r="C21" s="15">
        <v>160981</v>
      </c>
      <c r="D21" s="15">
        <v>104473</v>
      </c>
      <c r="E21" s="15">
        <v>113748</v>
      </c>
      <c r="F21" s="15">
        <v>128521</v>
      </c>
      <c r="G21" s="15">
        <v>119913</v>
      </c>
    </row>
    <row r="22" spans="1:23" ht="40.15" customHeight="1" x14ac:dyDescent="0.25">
      <c r="A22" s="78" t="s">
        <v>167</v>
      </c>
      <c r="B22" s="15">
        <v>84249</v>
      </c>
      <c r="C22" s="15">
        <v>90598</v>
      </c>
      <c r="D22" s="15">
        <v>95981</v>
      </c>
      <c r="E22" s="15">
        <v>82052</v>
      </c>
      <c r="F22" s="15">
        <v>94023</v>
      </c>
      <c r="G22" s="15">
        <v>74499</v>
      </c>
    </row>
    <row r="23" spans="1:23" ht="60.6" customHeight="1" x14ac:dyDescent="0.25">
      <c r="A23" s="78" t="s">
        <v>168</v>
      </c>
      <c r="B23" s="15">
        <v>55775</v>
      </c>
      <c r="C23" s="15">
        <v>47982</v>
      </c>
      <c r="D23" s="15">
        <v>69535</v>
      </c>
      <c r="E23" s="15">
        <v>55757</v>
      </c>
      <c r="F23" s="15">
        <v>79520</v>
      </c>
      <c r="G23" s="15">
        <v>78163</v>
      </c>
    </row>
    <row r="24" spans="1:23" ht="40.15" customHeight="1" x14ac:dyDescent="0.25">
      <c r="A24" s="78" t="s">
        <v>169</v>
      </c>
      <c r="B24" s="15">
        <v>160524</v>
      </c>
      <c r="C24" s="15">
        <v>147855</v>
      </c>
      <c r="D24" s="15">
        <v>154747</v>
      </c>
      <c r="E24" s="15">
        <v>161224</v>
      </c>
      <c r="F24" s="15">
        <v>166670</v>
      </c>
      <c r="G24" s="15">
        <v>165991</v>
      </c>
    </row>
    <row r="25" spans="1:23" ht="46.15" customHeight="1" x14ac:dyDescent="0.25">
      <c r="A25" s="78" t="s">
        <v>170</v>
      </c>
      <c r="B25" s="15">
        <v>136661</v>
      </c>
      <c r="C25" s="15">
        <v>108062</v>
      </c>
      <c r="D25" s="15">
        <v>103626</v>
      </c>
      <c r="E25" s="15">
        <v>96677</v>
      </c>
      <c r="F25" s="15">
        <v>122737</v>
      </c>
      <c r="G25" s="15">
        <v>118860</v>
      </c>
    </row>
    <row r="26" spans="1:23" ht="25.9" customHeight="1" x14ac:dyDescent="0.25">
      <c r="A26" s="78" t="s">
        <v>171</v>
      </c>
      <c r="B26" s="15">
        <v>376085</v>
      </c>
      <c r="C26" s="15">
        <v>301441</v>
      </c>
      <c r="D26" s="15">
        <v>270725</v>
      </c>
      <c r="E26" s="15">
        <v>255426</v>
      </c>
      <c r="F26" s="15">
        <v>288059</v>
      </c>
      <c r="G26" s="15">
        <v>271716</v>
      </c>
    </row>
    <row r="27" spans="1:23" ht="59.45" customHeight="1" x14ac:dyDescent="0.25">
      <c r="A27" s="78" t="s">
        <v>172</v>
      </c>
      <c r="B27" s="15">
        <v>144456</v>
      </c>
      <c r="C27" s="15">
        <v>85192</v>
      </c>
      <c r="D27" s="15">
        <v>103966</v>
      </c>
      <c r="E27" s="15">
        <v>102723</v>
      </c>
      <c r="F27" s="15">
        <v>82530</v>
      </c>
      <c r="G27" s="15">
        <v>95684</v>
      </c>
    </row>
    <row r="28" spans="1:23" ht="45.6" customHeight="1" x14ac:dyDescent="0.25">
      <c r="A28" s="78" t="s">
        <v>173</v>
      </c>
      <c r="B28" s="15">
        <v>88446</v>
      </c>
      <c r="C28" s="15">
        <v>42908</v>
      </c>
      <c r="D28" s="15">
        <v>49205</v>
      </c>
      <c r="E28" s="15">
        <v>45746</v>
      </c>
      <c r="F28" s="15">
        <v>55879</v>
      </c>
      <c r="G28" s="15">
        <v>46112</v>
      </c>
    </row>
    <row r="29" spans="1:23" ht="36.6" customHeight="1" x14ac:dyDescent="0.25">
      <c r="A29" s="78" t="s">
        <v>174</v>
      </c>
      <c r="B29" s="15">
        <v>153942</v>
      </c>
      <c r="C29" s="15">
        <v>129539</v>
      </c>
      <c r="D29" s="15">
        <v>101292</v>
      </c>
      <c r="E29" s="15">
        <v>91162</v>
      </c>
      <c r="F29" s="15">
        <v>90924</v>
      </c>
      <c r="G29" s="15">
        <v>99469</v>
      </c>
    </row>
    <row r="30" spans="1:23" ht="28.9" customHeight="1" x14ac:dyDescent="0.25">
      <c r="A30" s="78" t="s">
        <v>93</v>
      </c>
      <c r="B30" s="58">
        <v>65621</v>
      </c>
      <c r="C30" s="58">
        <v>52872</v>
      </c>
      <c r="D30" s="58">
        <v>61199</v>
      </c>
      <c r="E30" s="58">
        <v>44716</v>
      </c>
      <c r="F30" s="58">
        <v>46114</v>
      </c>
      <c r="G30" s="58">
        <v>46420</v>
      </c>
    </row>
    <row r="31" spans="1:23" ht="27" customHeight="1" x14ac:dyDescent="0.25">
      <c r="A31" s="78" t="s">
        <v>175</v>
      </c>
      <c r="B31" s="15">
        <v>52351</v>
      </c>
      <c r="C31" s="15">
        <v>46674</v>
      </c>
      <c r="D31" s="15">
        <v>45437</v>
      </c>
      <c r="E31" s="15">
        <v>35843</v>
      </c>
      <c r="F31" s="15">
        <v>41192</v>
      </c>
      <c r="G31" s="15">
        <v>35377</v>
      </c>
    </row>
    <row r="32" spans="1:23" x14ac:dyDescent="0.25">
      <c r="A32" s="78"/>
      <c r="B32" s="15">
        <v>2048922</v>
      </c>
      <c r="C32" s="15">
        <v>1812934</v>
      </c>
      <c r="D32" s="15">
        <v>1770883</v>
      </c>
      <c r="E32" s="15">
        <v>1682035</v>
      </c>
      <c r="F32" s="15">
        <v>1798509</v>
      </c>
      <c r="G32" s="15">
        <v>1747180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workbookViewId="0">
      <pane xSplit="1" ySplit="3" topLeftCell="B4" activePane="bottomRight" state="frozen"/>
      <selection activeCell="M5" sqref="M5"/>
      <selection pane="topRight" activeCell="M5" sqref="M5"/>
      <selection pane="bottomLeft" activeCell="M5" sqref="M5"/>
      <selection pane="bottomRight" activeCell="M5" sqref="M5"/>
    </sheetView>
  </sheetViews>
  <sheetFormatPr defaultColWidth="9.140625" defaultRowHeight="15" x14ac:dyDescent="0.25"/>
  <cols>
    <col min="2" max="2" width="10.85546875" style="5" bestFit="1" customWidth="1"/>
    <col min="3" max="4" width="10.85546875" style="5" customWidth="1"/>
  </cols>
  <sheetData>
    <row r="1" spans="1:7" ht="26.25" x14ac:dyDescent="0.4">
      <c r="A1" s="1" t="s">
        <v>176</v>
      </c>
    </row>
    <row r="2" spans="1:7" x14ac:dyDescent="0.25">
      <c r="F2" s="35"/>
      <c r="G2" s="5"/>
    </row>
    <row r="3" spans="1:7" x14ac:dyDescent="0.25">
      <c r="B3" s="5" t="s">
        <v>177</v>
      </c>
      <c r="F3" s="35"/>
      <c r="G3" s="46"/>
    </row>
    <row r="4" spans="1:7" x14ac:dyDescent="0.25">
      <c r="A4">
        <v>2010</v>
      </c>
      <c r="B4" s="5">
        <v>491000</v>
      </c>
      <c r="F4" s="35"/>
      <c r="G4" s="5"/>
    </row>
    <row r="5" spans="1:7" x14ac:dyDescent="0.25">
      <c r="B5" s="5">
        <v>497000</v>
      </c>
      <c r="C5" s="5">
        <f>B5-B4</f>
        <v>6000</v>
      </c>
      <c r="D5" s="36">
        <f t="shared" ref="D5:D31" si="0">C5/B4</f>
        <v>1.2219959266802444E-2</v>
      </c>
      <c r="F5" s="35"/>
      <c r="G5" s="5"/>
    </row>
    <row r="6" spans="1:7" x14ac:dyDescent="0.25">
      <c r="B6" s="5">
        <v>505000</v>
      </c>
      <c r="C6" s="5">
        <f t="shared" ref="C6:C31" si="1">B6-B5</f>
        <v>8000</v>
      </c>
      <c r="D6" s="36">
        <f t="shared" si="0"/>
        <v>1.6096579476861168E-2</v>
      </c>
      <c r="F6" s="35"/>
      <c r="G6" s="5"/>
    </row>
    <row r="7" spans="1:7" x14ac:dyDescent="0.25">
      <c r="B7" s="5">
        <v>504000</v>
      </c>
      <c r="C7" s="5">
        <f t="shared" si="1"/>
        <v>-1000</v>
      </c>
      <c r="D7" s="36">
        <f t="shared" si="0"/>
        <v>-1.9801980198019802E-3</v>
      </c>
      <c r="F7" s="35"/>
      <c r="G7" s="5"/>
    </row>
    <row r="8" spans="1:7" x14ac:dyDescent="0.25">
      <c r="A8">
        <v>2011</v>
      </c>
      <c r="B8" s="5">
        <v>511000</v>
      </c>
      <c r="C8" s="5">
        <f t="shared" si="1"/>
        <v>7000</v>
      </c>
      <c r="D8" s="36">
        <f t="shared" si="0"/>
        <v>1.3888888888888888E-2</v>
      </c>
      <c r="F8" s="35"/>
      <c r="G8" s="5"/>
    </row>
    <row r="9" spans="1:7" x14ac:dyDescent="0.25">
      <c r="B9" s="5">
        <v>517000</v>
      </c>
      <c r="C9" s="5">
        <f t="shared" si="1"/>
        <v>6000</v>
      </c>
      <c r="D9" s="36">
        <f t="shared" si="0"/>
        <v>1.1741682974559686E-2</v>
      </c>
      <c r="F9" s="35"/>
      <c r="G9" s="5"/>
    </row>
    <row r="10" spans="1:7" x14ac:dyDescent="0.25">
      <c r="B10" s="5">
        <v>519000</v>
      </c>
      <c r="C10" s="5">
        <f t="shared" si="1"/>
        <v>2000</v>
      </c>
      <c r="D10" s="36">
        <f t="shared" si="0"/>
        <v>3.8684719535783366E-3</v>
      </c>
      <c r="F10" s="35"/>
      <c r="G10" s="5"/>
    </row>
    <row r="11" spans="1:7" x14ac:dyDescent="0.25">
      <c r="B11" s="5">
        <v>518000</v>
      </c>
      <c r="C11" s="5">
        <f t="shared" si="1"/>
        <v>-1000</v>
      </c>
      <c r="D11" s="36">
        <f t="shared" si="0"/>
        <v>-1.9267822736030828E-3</v>
      </c>
      <c r="F11" s="35"/>
      <c r="G11" s="5"/>
    </row>
    <row r="12" spans="1:7" x14ac:dyDescent="0.25">
      <c r="A12">
        <v>2012</v>
      </c>
      <c r="B12" s="5">
        <v>523000</v>
      </c>
      <c r="C12" s="5">
        <f t="shared" si="1"/>
        <v>5000</v>
      </c>
      <c r="D12" s="36">
        <f t="shared" si="0"/>
        <v>9.6525096525096523E-3</v>
      </c>
      <c r="F12" s="35"/>
      <c r="G12" s="5"/>
    </row>
    <row r="13" spans="1:7" x14ac:dyDescent="0.25">
      <c r="B13" s="5">
        <v>534000</v>
      </c>
      <c r="C13" s="5">
        <f t="shared" si="1"/>
        <v>11000</v>
      </c>
      <c r="D13" s="36">
        <f t="shared" si="0"/>
        <v>2.1032504780114723E-2</v>
      </c>
      <c r="F13" s="35"/>
      <c r="G13" s="5"/>
    </row>
    <row r="14" spans="1:7" x14ac:dyDescent="0.25">
      <c r="B14" s="5">
        <v>518000</v>
      </c>
      <c r="C14" s="5">
        <f t="shared" si="1"/>
        <v>-16000</v>
      </c>
      <c r="D14" s="36">
        <f t="shared" si="0"/>
        <v>-2.9962546816479401E-2</v>
      </c>
      <c r="F14" s="35"/>
      <c r="G14" s="5"/>
    </row>
    <row r="15" spans="1:7" x14ac:dyDescent="0.25">
      <c r="B15" s="5">
        <v>515000</v>
      </c>
      <c r="C15" s="5">
        <f t="shared" si="1"/>
        <v>-3000</v>
      </c>
      <c r="D15" s="36">
        <f t="shared" si="0"/>
        <v>-5.7915057915057912E-3</v>
      </c>
      <c r="F15" s="35"/>
      <c r="G15" s="5"/>
    </row>
    <row r="16" spans="1:7" x14ac:dyDescent="0.25">
      <c r="A16">
        <v>2013</v>
      </c>
      <c r="B16" s="5">
        <v>515000</v>
      </c>
      <c r="C16" s="5">
        <f t="shared" si="1"/>
        <v>0</v>
      </c>
      <c r="D16" s="36">
        <f t="shared" si="0"/>
        <v>0</v>
      </c>
      <c r="F16" s="35"/>
      <c r="G16" s="5"/>
    </row>
    <row r="17" spans="1:16" x14ac:dyDescent="0.25">
      <c r="B17" s="5">
        <v>511000</v>
      </c>
      <c r="C17" s="5">
        <f t="shared" si="1"/>
        <v>-4000</v>
      </c>
      <c r="D17" s="36">
        <f t="shared" si="0"/>
        <v>-7.7669902912621356E-3</v>
      </c>
      <c r="F17" s="35"/>
      <c r="G17" s="5"/>
    </row>
    <row r="18" spans="1:16" x14ac:dyDescent="0.25">
      <c r="B18" s="5">
        <v>507000</v>
      </c>
      <c r="C18" s="5">
        <f t="shared" si="1"/>
        <v>-4000</v>
      </c>
      <c r="D18" s="36">
        <f t="shared" si="0"/>
        <v>-7.8277886497064575E-3</v>
      </c>
      <c r="F18" s="81"/>
      <c r="G18" s="5"/>
    </row>
    <row r="19" spans="1:16" x14ac:dyDescent="0.25">
      <c r="B19" s="5">
        <v>499000</v>
      </c>
      <c r="C19" s="5">
        <f t="shared" si="1"/>
        <v>-8000</v>
      </c>
      <c r="D19" s="36">
        <f t="shared" si="0"/>
        <v>-1.5779092702169626E-2</v>
      </c>
      <c r="F19" s="81"/>
      <c r="G19" s="5"/>
    </row>
    <row r="20" spans="1:16" x14ac:dyDescent="0.25">
      <c r="A20">
        <v>2014</v>
      </c>
      <c r="B20" s="5">
        <v>491000</v>
      </c>
      <c r="C20" s="5">
        <f t="shared" si="1"/>
        <v>-8000</v>
      </c>
      <c r="D20" s="36">
        <f t="shared" si="0"/>
        <v>-1.6032064128256512E-2</v>
      </c>
      <c r="F20" s="35"/>
      <c r="G20" s="5"/>
    </row>
    <row r="21" spans="1:16" x14ac:dyDescent="0.25">
      <c r="B21" s="5">
        <v>491000</v>
      </c>
      <c r="C21" s="5">
        <f t="shared" si="1"/>
        <v>0</v>
      </c>
      <c r="D21" s="36">
        <f t="shared" si="0"/>
        <v>0</v>
      </c>
      <c r="F21" s="81"/>
      <c r="G21" s="5"/>
    </row>
    <row r="22" spans="1:16" x14ac:dyDescent="0.25">
      <c r="B22" s="5">
        <v>498000</v>
      </c>
      <c r="C22" s="5">
        <f t="shared" si="1"/>
        <v>7000</v>
      </c>
      <c r="D22" s="36">
        <f t="shared" si="0"/>
        <v>1.4256619144602852E-2</v>
      </c>
      <c r="F22" s="81"/>
      <c r="G22" s="5"/>
    </row>
    <row r="23" spans="1:16" x14ac:dyDescent="0.25">
      <c r="B23" s="5">
        <v>491000</v>
      </c>
      <c r="C23" s="5">
        <f t="shared" si="1"/>
        <v>-7000</v>
      </c>
      <c r="D23" s="36">
        <f t="shared" si="0"/>
        <v>-1.4056224899598393E-2</v>
      </c>
      <c r="F23" s="81"/>
      <c r="G23" s="5"/>
    </row>
    <row r="24" spans="1:16" x14ac:dyDescent="0.25">
      <c r="A24">
        <v>2015</v>
      </c>
      <c r="B24" s="5">
        <v>490000</v>
      </c>
      <c r="C24" s="5">
        <f t="shared" si="1"/>
        <v>-1000</v>
      </c>
      <c r="D24" s="36">
        <f t="shared" si="0"/>
        <v>-2.0366598778004071E-3</v>
      </c>
      <c r="F24" s="35"/>
      <c r="G24" s="5"/>
      <c r="H24" s="5"/>
    </row>
    <row r="25" spans="1:16" x14ac:dyDescent="0.25">
      <c r="B25" s="5">
        <v>489000</v>
      </c>
      <c r="C25" s="5">
        <f t="shared" si="1"/>
        <v>-1000</v>
      </c>
      <c r="D25" s="36">
        <f t="shared" si="0"/>
        <v>-2.0408163265306124E-3</v>
      </c>
      <c r="F25" s="81"/>
      <c r="G25" s="5"/>
      <c r="H25" s="5"/>
    </row>
    <row r="26" spans="1:16" x14ac:dyDescent="0.25">
      <c r="B26" s="5">
        <v>476000</v>
      </c>
      <c r="C26" s="5">
        <f t="shared" si="1"/>
        <v>-13000</v>
      </c>
      <c r="D26" s="36">
        <f t="shared" si="0"/>
        <v>-2.6584867075664622E-2</v>
      </c>
      <c r="F26" s="81"/>
      <c r="G26" s="5"/>
      <c r="H26" s="5"/>
    </row>
    <row r="27" spans="1:16" x14ac:dyDescent="0.25">
      <c r="B27" s="5">
        <v>459000</v>
      </c>
      <c r="C27" s="5">
        <f t="shared" si="1"/>
        <v>-17000</v>
      </c>
      <c r="D27" s="36">
        <f t="shared" si="0"/>
        <v>-3.5714285714285712E-2</v>
      </c>
      <c r="F27" s="81"/>
      <c r="G27" s="5"/>
      <c r="H27" s="5"/>
      <c r="P27" s="82"/>
    </row>
    <row r="28" spans="1:16" x14ac:dyDescent="0.25">
      <c r="A28">
        <v>2016</v>
      </c>
      <c r="B28" s="15">
        <v>458000</v>
      </c>
      <c r="C28" s="5">
        <f t="shared" si="1"/>
        <v>-1000</v>
      </c>
      <c r="D28" s="36">
        <f t="shared" si="0"/>
        <v>-2.1786492374727671E-3</v>
      </c>
      <c r="F28" s="35"/>
      <c r="G28" s="5"/>
      <c r="H28" s="5"/>
    </row>
    <row r="29" spans="1:16" x14ac:dyDescent="0.25">
      <c r="B29" s="15">
        <v>458000</v>
      </c>
      <c r="C29" s="5">
        <f t="shared" si="1"/>
        <v>0</v>
      </c>
      <c r="D29" s="36">
        <f t="shared" si="0"/>
        <v>0</v>
      </c>
      <c r="H29" s="5"/>
    </row>
    <row r="30" spans="1:16" x14ac:dyDescent="0.25">
      <c r="B30" s="15">
        <v>458000</v>
      </c>
      <c r="C30" s="5">
        <f t="shared" si="1"/>
        <v>0</v>
      </c>
      <c r="D30" s="36">
        <f t="shared" si="0"/>
        <v>0</v>
      </c>
      <c r="H30" s="5"/>
    </row>
    <row r="31" spans="1:16" x14ac:dyDescent="0.25">
      <c r="B31" s="15">
        <v>456000</v>
      </c>
      <c r="C31" s="5">
        <f t="shared" si="1"/>
        <v>-2000</v>
      </c>
      <c r="D31" s="36">
        <f t="shared" si="0"/>
        <v>-4.3668122270742356E-3</v>
      </c>
      <c r="H31" s="5"/>
    </row>
    <row r="32" spans="1:16" x14ac:dyDescent="0.25">
      <c r="A32">
        <v>2017</v>
      </c>
      <c r="B32" s="5">
        <v>464000</v>
      </c>
      <c r="C32" s="5">
        <f>B32-B31</f>
        <v>8000</v>
      </c>
      <c r="D32" s="36">
        <f>C32/B31</f>
        <v>1.7543859649122806E-2</v>
      </c>
    </row>
    <row r="33" spans="1:16" x14ac:dyDescent="0.25">
      <c r="B33" s="5">
        <v>467000</v>
      </c>
      <c r="C33" s="5">
        <f>B33-B32</f>
        <v>3000</v>
      </c>
      <c r="D33" s="36">
        <f>C33/B32</f>
        <v>6.4655172413793103E-3</v>
      </c>
    </row>
    <row r="34" spans="1:16" s="76" customFormat="1" x14ac:dyDescent="0.25">
      <c r="A34" s="76" t="s">
        <v>178</v>
      </c>
      <c r="B34" s="55"/>
      <c r="C34" s="55"/>
      <c r="D34" s="55"/>
      <c r="P34" s="83"/>
    </row>
    <row r="35" spans="1:16" x14ac:dyDescent="0.25">
      <c r="P35" s="82"/>
    </row>
    <row r="40" spans="1:16" x14ac:dyDescent="0.25">
      <c r="P40" s="82"/>
    </row>
    <row r="41" spans="1:16" x14ac:dyDescent="0.25">
      <c r="P41" s="82"/>
    </row>
    <row r="47" spans="1:16" x14ac:dyDescent="0.25">
      <c r="P47" s="82"/>
    </row>
    <row r="48" spans="1:16" x14ac:dyDescent="0.25">
      <c r="P48" s="82"/>
    </row>
    <row r="53" spans="16:16" x14ac:dyDescent="0.25">
      <c r="P53" s="82"/>
    </row>
    <row r="56" spans="16:16" x14ac:dyDescent="0.25">
      <c r="P56" s="82"/>
    </row>
    <row r="59" spans="16:16" x14ac:dyDescent="0.25">
      <c r="P59" s="82"/>
    </row>
    <row r="62" spans="16:16" x14ac:dyDescent="0.25">
      <c r="P62" s="82"/>
    </row>
    <row r="65" spans="16:16" x14ac:dyDescent="0.25">
      <c r="P65" s="82"/>
    </row>
    <row r="66" spans="16:16" x14ac:dyDescent="0.25">
      <c r="P66" s="82"/>
    </row>
    <row r="68" spans="16:16" x14ac:dyDescent="0.25">
      <c r="P68" s="82"/>
    </row>
    <row r="72" spans="16:16" x14ac:dyDescent="0.25">
      <c r="P72" s="8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zoomScale="48" zoomScaleNormal="48" zoomScalePageLayoutView="39" workbookViewId="0">
      <pane xSplit="2" ySplit="3" topLeftCell="C29" activePane="bottomRight" state="frozen"/>
      <selection activeCell="H20" sqref="H20"/>
      <selection pane="topRight" activeCell="H20" sqref="H20"/>
      <selection pane="bottomLeft" activeCell="H20" sqref="H20"/>
      <selection pane="bottomRight" activeCell="K72" sqref="K72"/>
    </sheetView>
  </sheetViews>
  <sheetFormatPr defaultColWidth="8.85546875" defaultRowHeight="15" x14ac:dyDescent="0.25"/>
  <cols>
    <col min="3" max="4" width="20.85546875" customWidth="1"/>
  </cols>
  <sheetData>
    <row r="1" spans="1:21" ht="26.25" x14ac:dyDescent="0.4">
      <c r="A1" s="1" t="s">
        <v>0</v>
      </c>
      <c r="B1" s="2"/>
      <c r="C1" s="3"/>
      <c r="D1" s="3"/>
      <c r="E1" s="3"/>
      <c r="F1" s="3"/>
      <c r="G1" s="3"/>
      <c r="H1" s="4"/>
      <c r="I1" s="2"/>
      <c r="J1" s="3"/>
      <c r="K1" s="3"/>
      <c r="L1" s="3"/>
      <c r="M1" s="3"/>
      <c r="N1" s="4"/>
      <c r="O1" s="2"/>
      <c r="P1" s="3"/>
      <c r="Q1" s="3"/>
      <c r="R1" s="3"/>
      <c r="S1" s="3"/>
      <c r="T1" s="3"/>
      <c r="U1" s="3"/>
    </row>
    <row r="2" spans="1:21" x14ac:dyDescent="0.25">
      <c r="A2" s="4"/>
      <c r="B2" s="2"/>
      <c r="C2" s="3" t="s">
        <v>1</v>
      </c>
      <c r="D2" s="3"/>
      <c r="E2" s="3"/>
      <c r="F2" s="3"/>
      <c r="G2" s="3"/>
      <c r="H2" s="4"/>
      <c r="I2" s="2"/>
      <c r="J2" s="3" t="s">
        <v>2</v>
      </c>
      <c r="K2" s="3"/>
      <c r="L2" s="3"/>
      <c r="M2" s="3"/>
      <c r="N2" s="4"/>
      <c r="O2" s="2"/>
      <c r="P2" s="3" t="s">
        <v>3</v>
      </c>
      <c r="Q2" s="3"/>
      <c r="R2" s="3"/>
      <c r="S2" s="3"/>
      <c r="T2" s="3"/>
      <c r="U2" s="3"/>
    </row>
    <row r="3" spans="1:21" x14ac:dyDescent="0.25">
      <c r="A3" s="3"/>
      <c r="B3" s="2"/>
      <c r="C3" s="2" t="s">
        <v>4</v>
      </c>
      <c r="D3" s="2" t="s">
        <v>5</v>
      </c>
      <c r="E3" s="2" t="s">
        <v>6</v>
      </c>
      <c r="F3" s="2"/>
      <c r="G3" s="3"/>
      <c r="H3" s="3"/>
      <c r="I3" s="2"/>
      <c r="J3" s="3" t="s">
        <v>4</v>
      </c>
      <c r="K3" s="3" t="s">
        <v>5</v>
      </c>
      <c r="L3" s="3" t="s">
        <v>7</v>
      </c>
      <c r="M3" s="3"/>
      <c r="N3" s="3"/>
      <c r="O3" s="2"/>
      <c r="P3" s="3" t="s">
        <v>4</v>
      </c>
      <c r="Q3" s="3" t="s">
        <v>5</v>
      </c>
      <c r="R3" s="3" t="s">
        <v>7</v>
      </c>
      <c r="S3" s="3"/>
      <c r="T3" s="3"/>
      <c r="U3" s="3"/>
    </row>
    <row r="4" spans="1:21" x14ac:dyDescent="0.25">
      <c r="A4" s="3">
        <v>2010</v>
      </c>
      <c r="B4" s="2" t="s">
        <v>8</v>
      </c>
      <c r="C4" s="5">
        <v>128526.85</v>
      </c>
      <c r="D4" s="5">
        <v>136988.99</v>
      </c>
      <c r="E4" s="6">
        <v>0.67257492748952619</v>
      </c>
      <c r="F4" s="2"/>
      <c r="G4" s="3"/>
      <c r="H4" s="3">
        <v>2010</v>
      </c>
      <c r="I4" s="2" t="s">
        <v>8</v>
      </c>
      <c r="J4" s="7">
        <f>(C4/$E4)/10^3</f>
        <v>191.09670126976525</v>
      </c>
      <c r="K4" s="7">
        <f>(D4/$E4)/10^3</f>
        <v>203.67840726880692</v>
      </c>
      <c r="L4" s="7">
        <f t="shared" ref="L4:L32" si="0">J4-K4</f>
        <v>-12.581705999041674</v>
      </c>
      <c r="M4" s="3"/>
      <c r="N4" s="3">
        <v>2010</v>
      </c>
      <c r="O4" s="2" t="s">
        <v>8</v>
      </c>
      <c r="P4" s="2">
        <v>17.123130527671961</v>
      </c>
      <c r="Q4" s="2">
        <v>18.238162045467295</v>
      </c>
      <c r="R4" s="8">
        <f>P4-Q4</f>
        <v>-1.1150315177953338</v>
      </c>
      <c r="S4" s="3"/>
      <c r="T4" s="3"/>
      <c r="U4" s="3"/>
    </row>
    <row r="5" spans="1:21" x14ac:dyDescent="0.25">
      <c r="A5" s="3"/>
      <c r="B5" s="2" t="s">
        <v>9</v>
      </c>
      <c r="C5" s="5">
        <v>136117.43000000002</v>
      </c>
      <c r="D5" s="5">
        <v>143078.82999999999</v>
      </c>
      <c r="E5" s="6">
        <v>0.67902030293264581</v>
      </c>
      <c r="F5" s="2"/>
      <c r="G5" s="3"/>
      <c r="H5" s="3"/>
      <c r="I5" s="2" t="s">
        <v>9</v>
      </c>
      <c r="J5" s="7">
        <f t="shared" ref="J5:K34" si="1">(C5/$E5)/10^3</f>
        <v>200.46150227337449</v>
      </c>
      <c r="K5" s="7">
        <f t="shared" si="1"/>
        <v>210.71362576649261</v>
      </c>
      <c r="L5" s="7">
        <f t="shared" si="0"/>
        <v>-10.25212349311812</v>
      </c>
      <c r="M5" s="3"/>
      <c r="N5" s="3"/>
      <c r="O5" s="2" t="s">
        <v>9</v>
      </c>
      <c r="P5" s="2">
        <v>19.460508647202538</v>
      </c>
      <c r="Q5" s="2">
        <v>19.021341522585267</v>
      </c>
      <c r="R5" s="8">
        <f t="shared" ref="R5:R34" si="2">P5-Q5</f>
        <v>0.43916712461727059</v>
      </c>
      <c r="S5" s="3"/>
      <c r="T5" s="3"/>
      <c r="U5" s="3"/>
    </row>
    <row r="6" spans="1:21" x14ac:dyDescent="0.25">
      <c r="A6" s="3"/>
      <c r="B6" s="2" t="s">
        <v>10</v>
      </c>
      <c r="C6" s="5">
        <v>157694</v>
      </c>
      <c r="D6" s="5">
        <v>156722.20000000001</v>
      </c>
      <c r="E6" s="6">
        <v>0.68449887205929738</v>
      </c>
      <c r="F6" s="2"/>
      <c r="G6" s="3"/>
      <c r="H6" s="3"/>
      <c r="I6" s="2" t="s">
        <v>10</v>
      </c>
      <c r="J6" s="7">
        <f t="shared" si="1"/>
        <v>230.37875800376651</v>
      </c>
      <c r="K6" s="7">
        <f t="shared" si="1"/>
        <v>228.95903323917139</v>
      </c>
      <c r="L6" s="7">
        <f t="shared" si="0"/>
        <v>1.4197247645951165</v>
      </c>
      <c r="M6" s="3"/>
      <c r="N6" s="3"/>
      <c r="O6" s="2" t="s">
        <v>10</v>
      </c>
      <c r="P6" s="2">
        <v>21.517797827438038</v>
      </c>
      <c r="Q6" s="2">
        <v>21.382768389033394</v>
      </c>
      <c r="R6" s="8">
        <f t="shared" si="2"/>
        <v>0.13502943840464354</v>
      </c>
      <c r="S6" s="3"/>
      <c r="T6" s="3"/>
      <c r="U6" s="3"/>
    </row>
    <row r="7" spans="1:21" x14ac:dyDescent="0.25">
      <c r="A7" s="3"/>
      <c r="B7" s="2" t="s">
        <v>11</v>
      </c>
      <c r="C7" s="5">
        <v>163912.70000000001</v>
      </c>
      <c r="D7" s="5">
        <v>148393.5</v>
      </c>
      <c r="E7" s="6">
        <v>0.68739929100870134</v>
      </c>
      <c r="F7" s="2"/>
      <c r="G7" s="3"/>
      <c r="H7" s="3"/>
      <c r="I7" s="2" t="s">
        <v>11</v>
      </c>
      <c r="J7" s="7">
        <f t="shared" si="1"/>
        <v>238.45340276605717</v>
      </c>
      <c r="K7" s="7">
        <f t="shared" si="1"/>
        <v>215.87671378340363</v>
      </c>
      <c r="L7" s="7">
        <f t="shared" si="0"/>
        <v>22.576688982653536</v>
      </c>
      <c r="M7" s="3"/>
      <c r="N7" s="3"/>
      <c r="O7" s="2" t="s">
        <v>11</v>
      </c>
      <c r="P7" s="2">
        <v>23.727671089545925</v>
      </c>
      <c r="Q7" s="2">
        <v>21.474420287395201</v>
      </c>
      <c r="R7" s="8">
        <f t="shared" si="2"/>
        <v>2.253250802150724</v>
      </c>
      <c r="S7" s="3"/>
      <c r="T7" s="3"/>
      <c r="U7" s="3"/>
    </row>
    <row r="8" spans="1:21" x14ac:dyDescent="0.25">
      <c r="A8" s="3">
        <v>2011</v>
      </c>
      <c r="B8" s="2" t="s">
        <v>8</v>
      </c>
      <c r="C8" s="5">
        <v>157232.70000000001</v>
      </c>
      <c r="D8" s="5">
        <v>161538.6</v>
      </c>
      <c r="E8" s="6">
        <v>0.69771189171769255</v>
      </c>
      <c r="F8" s="2"/>
      <c r="G8" s="3"/>
      <c r="H8" s="3">
        <v>2011</v>
      </c>
      <c r="I8" s="2" t="s">
        <v>8</v>
      </c>
      <c r="J8" s="7">
        <f t="shared" si="1"/>
        <v>225.35476586605083</v>
      </c>
      <c r="K8" s="7">
        <f t="shared" si="1"/>
        <v>231.52622438799077</v>
      </c>
      <c r="L8" s="7">
        <f t="shared" si="0"/>
        <v>-6.1714585219399396</v>
      </c>
      <c r="M8" s="3"/>
      <c r="N8" s="3">
        <v>2011</v>
      </c>
      <c r="O8" s="2" t="s">
        <v>8</v>
      </c>
      <c r="P8" s="2">
        <v>22.468059638751313</v>
      </c>
      <c r="Q8" s="2">
        <v>23.090007015618109</v>
      </c>
      <c r="R8" s="8">
        <f t="shared" si="2"/>
        <v>-0.62194737686679602</v>
      </c>
      <c r="S8" s="3"/>
      <c r="T8" s="3"/>
      <c r="U8" s="3"/>
    </row>
    <row r="9" spans="1:21" x14ac:dyDescent="0.25">
      <c r="A9" s="3"/>
      <c r="B9" s="2" t="s">
        <v>9</v>
      </c>
      <c r="C9" s="5">
        <v>168536.4</v>
      </c>
      <c r="D9" s="5">
        <v>167143</v>
      </c>
      <c r="E9" s="6">
        <v>0.71060264260393169</v>
      </c>
      <c r="F9" s="2"/>
      <c r="G9" s="3"/>
      <c r="H9" s="3"/>
      <c r="I9" s="2" t="s">
        <v>9</v>
      </c>
      <c r="J9" s="7">
        <f t="shared" si="1"/>
        <v>237.17389986394556</v>
      </c>
      <c r="K9" s="7">
        <f t="shared" si="1"/>
        <v>235.2130290249433</v>
      </c>
      <c r="L9" s="7">
        <f t="shared" si="0"/>
        <v>1.9608708390022684</v>
      </c>
      <c r="M9" s="3"/>
      <c r="N9" s="3"/>
      <c r="O9" s="2" t="s">
        <v>9</v>
      </c>
      <c r="P9" s="2">
        <v>24.803823486035508</v>
      </c>
      <c r="Q9" s="2">
        <v>24.599858741520876</v>
      </c>
      <c r="R9" s="8">
        <f t="shared" si="2"/>
        <v>0.2039647445146322</v>
      </c>
      <c r="S9" s="3"/>
      <c r="T9" s="3"/>
      <c r="U9" s="3"/>
    </row>
    <row r="10" spans="1:21" x14ac:dyDescent="0.25">
      <c r="A10" s="3"/>
      <c r="B10" s="2" t="s">
        <v>10</v>
      </c>
      <c r="C10" s="5">
        <v>185270.3</v>
      </c>
      <c r="D10" s="5">
        <v>190396.09999999998</v>
      </c>
      <c r="E10" s="6">
        <v>0.72155978085723493</v>
      </c>
      <c r="F10" s="2"/>
      <c r="G10" s="3"/>
      <c r="H10" s="3"/>
      <c r="I10" s="2" t="s">
        <v>10</v>
      </c>
      <c r="J10" s="7">
        <f t="shared" si="1"/>
        <v>256.76361808843234</v>
      </c>
      <c r="K10" s="7">
        <f t="shared" si="1"/>
        <v>263.867395399732</v>
      </c>
      <c r="L10" s="7">
        <f t="shared" si="0"/>
        <v>-7.1037773112996661</v>
      </c>
      <c r="M10" s="3"/>
      <c r="N10" s="3"/>
      <c r="O10" s="2" t="s">
        <v>10</v>
      </c>
      <c r="P10" s="2">
        <v>25.968105773162684</v>
      </c>
      <c r="Q10" s="2">
        <v>26.737709709009405</v>
      </c>
      <c r="R10" s="8">
        <f t="shared" si="2"/>
        <v>-0.76960393584672104</v>
      </c>
      <c r="S10" s="3"/>
      <c r="T10" s="3"/>
      <c r="U10" s="3"/>
    </row>
    <row r="11" spans="1:21" x14ac:dyDescent="0.25">
      <c r="A11" s="3"/>
      <c r="B11" s="2" t="s">
        <v>11</v>
      </c>
      <c r="C11" s="5">
        <v>192629.80000000002</v>
      </c>
      <c r="D11" s="5">
        <v>205521.9</v>
      </c>
      <c r="E11" s="6">
        <v>0.73026103770544648</v>
      </c>
      <c r="F11" s="2"/>
      <c r="G11" s="3"/>
      <c r="H11" s="3"/>
      <c r="I11" s="2" t="s">
        <v>11</v>
      </c>
      <c r="J11" s="7">
        <f t="shared" si="1"/>
        <v>263.78211359223297</v>
      </c>
      <c r="K11" s="7">
        <f t="shared" si="1"/>
        <v>281.43621169461602</v>
      </c>
      <c r="L11" s="7">
        <f t="shared" si="0"/>
        <v>-17.654098102383045</v>
      </c>
      <c r="M11" s="3"/>
      <c r="N11" s="3"/>
      <c r="O11" s="2" t="s">
        <v>11</v>
      </c>
      <c r="P11" s="2">
        <v>23.795817686475573</v>
      </c>
      <c r="Q11" s="2">
        <v>25.408339178574312</v>
      </c>
      <c r="R11" s="8">
        <f t="shared" si="2"/>
        <v>-1.6125214920987396</v>
      </c>
      <c r="S11" s="3"/>
      <c r="T11" s="3"/>
      <c r="U11" s="3"/>
    </row>
    <row r="12" spans="1:21" x14ac:dyDescent="0.25">
      <c r="A12" s="3">
        <v>2012</v>
      </c>
      <c r="B12" s="2" t="s">
        <v>8</v>
      </c>
      <c r="C12" s="5">
        <v>171571.6</v>
      </c>
      <c r="D12" s="5">
        <v>198066.80000000002</v>
      </c>
      <c r="E12" s="6">
        <v>0.74089590718659348</v>
      </c>
      <c r="F12" s="2"/>
      <c r="G12" s="3"/>
      <c r="H12" s="3">
        <v>2012</v>
      </c>
      <c r="I12" s="2" t="s">
        <v>8</v>
      </c>
      <c r="J12" s="7">
        <f t="shared" si="1"/>
        <v>231.57315128316662</v>
      </c>
      <c r="K12" s="7">
        <f t="shared" si="1"/>
        <v>267.33418025228372</v>
      </c>
      <c r="L12" s="7">
        <f t="shared" si="0"/>
        <v>-35.761028969117092</v>
      </c>
      <c r="M12" s="3"/>
      <c r="N12" s="3">
        <v>2012</v>
      </c>
      <c r="O12" s="2" t="s">
        <v>8</v>
      </c>
      <c r="P12" s="2">
        <v>22.157832141357606</v>
      </c>
      <c r="Q12" s="2">
        <v>25.545888950461471</v>
      </c>
      <c r="R12" s="8">
        <f t="shared" si="2"/>
        <v>-3.3880568091038654</v>
      </c>
      <c r="S12" s="3"/>
      <c r="T12" s="3"/>
      <c r="U12" s="3"/>
    </row>
    <row r="13" spans="1:21" x14ac:dyDescent="0.25">
      <c r="A13" s="3"/>
      <c r="B13" s="2" t="s">
        <v>9</v>
      </c>
      <c r="C13" s="5">
        <v>176642.3</v>
      </c>
      <c r="D13" s="5">
        <v>201170.69999999998</v>
      </c>
      <c r="E13" s="6">
        <v>0.75217531421205275</v>
      </c>
      <c r="F13" s="2"/>
      <c r="G13" s="3"/>
      <c r="H13" s="3"/>
      <c r="I13" s="2" t="s">
        <v>9</v>
      </c>
      <c r="J13" s="7">
        <f t="shared" si="1"/>
        <v>234.84192669237362</v>
      </c>
      <c r="K13" s="7">
        <f t="shared" si="1"/>
        <v>267.45187750642674</v>
      </c>
      <c r="L13" s="7">
        <f t="shared" si="0"/>
        <v>-32.609950814053121</v>
      </c>
      <c r="M13" s="3"/>
      <c r="N13" s="3"/>
      <c r="O13" s="2" t="s">
        <v>9</v>
      </c>
      <c r="P13" s="2">
        <v>21.713309329623552</v>
      </c>
      <c r="Q13" s="2">
        <v>24.751917350627242</v>
      </c>
      <c r="R13" s="8">
        <f t="shared" si="2"/>
        <v>-3.0386080210036894</v>
      </c>
      <c r="S13" s="3"/>
      <c r="T13" s="3"/>
      <c r="U13" s="3"/>
    </row>
    <row r="14" spans="1:21" x14ac:dyDescent="0.25">
      <c r="A14" s="3"/>
      <c r="B14" s="2" t="s">
        <v>10</v>
      </c>
      <c r="C14" s="5">
        <v>181626.2</v>
      </c>
      <c r="D14" s="5">
        <v>214298.40000000002</v>
      </c>
      <c r="E14" s="6">
        <v>0.7589429584273284</v>
      </c>
      <c r="F14" s="2"/>
      <c r="G14" s="3"/>
      <c r="H14" s="3"/>
      <c r="I14" s="2" t="s">
        <v>10</v>
      </c>
      <c r="J14" s="7">
        <f t="shared" si="1"/>
        <v>239.31469154989384</v>
      </c>
      <c r="K14" s="7">
        <f t="shared" si="1"/>
        <v>282.36430369426751</v>
      </c>
      <c r="L14" s="7">
        <f t="shared" si="0"/>
        <v>-43.049612144373668</v>
      </c>
      <c r="M14" s="3"/>
      <c r="N14" s="3"/>
      <c r="O14" s="2" t="s">
        <v>10</v>
      </c>
      <c r="P14" s="2">
        <v>21.972222267630681</v>
      </c>
      <c r="Q14" s="2">
        <v>25.922580665959167</v>
      </c>
      <c r="R14" s="8">
        <f t="shared" si="2"/>
        <v>-3.9503583983284862</v>
      </c>
      <c r="S14" s="3"/>
      <c r="T14" s="3"/>
      <c r="U14" s="3"/>
    </row>
    <row r="15" spans="1:21" x14ac:dyDescent="0.25">
      <c r="A15" s="3"/>
      <c r="B15" s="2" t="s">
        <v>11</v>
      </c>
      <c r="C15" s="5">
        <v>186665.60000000001</v>
      </c>
      <c r="D15" s="5">
        <v>219001</v>
      </c>
      <c r="E15" s="6">
        <v>0.77183370931356743</v>
      </c>
      <c r="F15" s="2"/>
      <c r="G15" s="3"/>
      <c r="H15" s="3"/>
      <c r="I15" s="2" t="s">
        <v>11</v>
      </c>
      <c r="J15" s="7">
        <f t="shared" si="1"/>
        <v>241.84691306889357</v>
      </c>
      <c r="K15" s="7">
        <f t="shared" si="1"/>
        <v>283.74117035490605</v>
      </c>
      <c r="L15" s="7">
        <f t="shared" si="0"/>
        <v>-41.894257286012476</v>
      </c>
      <c r="M15" s="3"/>
      <c r="N15" s="3"/>
      <c r="O15" s="2" t="s">
        <v>11</v>
      </c>
      <c r="P15" s="2">
        <v>21.467777458401567</v>
      </c>
      <c r="Q15" s="2">
        <v>25.192952873447108</v>
      </c>
      <c r="R15" s="8">
        <f t="shared" si="2"/>
        <v>-3.7251754150455412</v>
      </c>
      <c r="S15" s="3"/>
      <c r="T15" s="3"/>
      <c r="U15" s="3"/>
    </row>
    <row r="16" spans="1:21" x14ac:dyDescent="0.25">
      <c r="A16" s="3">
        <v>2013</v>
      </c>
      <c r="B16" s="2" t="s">
        <v>8</v>
      </c>
      <c r="C16" s="5">
        <v>178934.90000000002</v>
      </c>
      <c r="D16" s="5">
        <v>221494.5</v>
      </c>
      <c r="E16" s="6">
        <v>0.78407992265549475</v>
      </c>
      <c r="F16" s="2"/>
      <c r="G16" s="3"/>
      <c r="H16" s="3">
        <v>2013</v>
      </c>
      <c r="I16" s="2" t="s">
        <v>8</v>
      </c>
      <c r="J16" s="7">
        <f t="shared" si="1"/>
        <v>228.21002659268396</v>
      </c>
      <c r="K16" s="7">
        <f t="shared" si="1"/>
        <v>282.48969728729963</v>
      </c>
      <c r="L16" s="7">
        <f t="shared" si="0"/>
        <v>-54.279670694615675</v>
      </c>
      <c r="M16" s="3"/>
      <c r="N16" s="3">
        <v>2013</v>
      </c>
      <c r="O16" s="2" t="s">
        <v>8</v>
      </c>
      <c r="P16" s="2">
        <v>19.982912849504917</v>
      </c>
      <c r="Q16" s="2">
        <v>24.775069486813972</v>
      </c>
      <c r="R16" s="8">
        <f t="shared" si="2"/>
        <v>-4.7921566373090556</v>
      </c>
      <c r="S16" s="3"/>
      <c r="T16" s="3"/>
      <c r="U16" s="3"/>
    </row>
    <row r="17" spans="1:21" x14ac:dyDescent="0.25">
      <c r="A17" s="3"/>
      <c r="B17" s="2" t="s">
        <v>9</v>
      </c>
      <c r="C17" s="5">
        <v>200617.3</v>
      </c>
      <c r="D17" s="5">
        <v>235743.8</v>
      </c>
      <c r="E17" s="6">
        <v>0.79439252336448596</v>
      </c>
      <c r="F17" s="2"/>
      <c r="G17" s="3"/>
      <c r="H17" s="3"/>
      <c r="I17" s="2" t="s">
        <v>9</v>
      </c>
      <c r="J17" s="7">
        <f t="shared" si="1"/>
        <v>252.54177764705884</v>
      </c>
      <c r="K17" s="7">
        <f t="shared" si="1"/>
        <v>296.75984235294118</v>
      </c>
      <c r="L17" s="7">
        <f t="shared" si="0"/>
        <v>-44.218064705882341</v>
      </c>
      <c r="M17" s="3"/>
      <c r="N17" s="3"/>
      <c r="O17" s="2" t="s">
        <v>9</v>
      </c>
      <c r="P17" s="2">
        <v>21.141699187088715</v>
      </c>
      <c r="Q17" s="2">
        <v>24.886303104652281</v>
      </c>
      <c r="R17" s="8">
        <f t="shared" si="2"/>
        <v>-3.7446039175635661</v>
      </c>
      <c r="S17" s="3"/>
      <c r="T17" s="3"/>
      <c r="U17" s="3"/>
    </row>
    <row r="18" spans="1:21" x14ac:dyDescent="0.25">
      <c r="A18" s="3"/>
      <c r="B18" s="2" t="s">
        <v>10</v>
      </c>
      <c r="C18" s="5">
        <v>223132.39999999997</v>
      </c>
      <c r="D18" s="5">
        <v>267515.90000000002</v>
      </c>
      <c r="E18" s="6">
        <v>0.80663873670641317</v>
      </c>
      <c r="F18" s="2"/>
      <c r="G18" s="3"/>
      <c r="H18" s="3"/>
      <c r="I18" s="2" t="s">
        <v>10</v>
      </c>
      <c r="J18" s="7">
        <f t="shared" si="1"/>
        <v>276.61999089093081</v>
      </c>
      <c r="K18" s="7">
        <f t="shared" si="1"/>
        <v>331.64276376348386</v>
      </c>
      <c r="L18" s="7">
        <f t="shared" si="0"/>
        <v>-55.022772872553048</v>
      </c>
      <c r="M18" s="3"/>
      <c r="N18" s="3"/>
      <c r="O18" s="2" t="s">
        <v>10</v>
      </c>
      <c r="P18" s="2">
        <v>22.337596299683806</v>
      </c>
      <c r="Q18" s="2">
        <v>26.77446484190617</v>
      </c>
      <c r="R18" s="8">
        <f t="shared" si="2"/>
        <v>-4.4368685422223635</v>
      </c>
      <c r="S18" s="3"/>
      <c r="T18" s="3"/>
      <c r="U18" s="3"/>
    </row>
    <row r="19" spans="1:21" x14ac:dyDescent="0.25">
      <c r="A19" s="3"/>
      <c r="B19" s="2" t="s">
        <v>11</v>
      </c>
      <c r="C19" s="5">
        <v>246341.8</v>
      </c>
      <c r="D19" s="5">
        <v>254881.8</v>
      </c>
      <c r="E19" s="6">
        <v>0.8134063809216886</v>
      </c>
      <c r="F19" s="2"/>
      <c r="G19" s="3"/>
      <c r="H19" s="3"/>
      <c r="I19" s="2" t="s">
        <v>11</v>
      </c>
      <c r="J19" s="7">
        <f t="shared" si="1"/>
        <v>302.85206236133126</v>
      </c>
      <c r="K19" s="7">
        <f t="shared" si="1"/>
        <v>313.35111941362919</v>
      </c>
      <c r="L19" s="7">
        <f t="shared" si="0"/>
        <v>-10.499057052297928</v>
      </c>
      <c r="M19" s="3"/>
      <c r="N19" s="3"/>
      <c r="O19" s="2" t="s">
        <v>11</v>
      </c>
      <c r="P19" s="2">
        <v>24.258294537209586</v>
      </c>
      <c r="Q19" s="2">
        <v>25.132714682441033</v>
      </c>
      <c r="R19" s="8">
        <f t="shared" si="2"/>
        <v>-0.87442014523144707</v>
      </c>
      <c r="S19" s="3"/>
      <c r="T19" s="3"/>
      <c r="U19" s="3"/>
    </row>
    <row r="20" spans="1:21" x14ac:dyDescent="0.25">
      <c r="A20" s="3">
        <v>2014</v>
      </c>
      <c r="B20" s="2" t="s">
        <v>8</v>
      </c>
      <c r="C20" s="5">
        <v>240039.99999999997</v>
      </c>
      <c r="D20" s="5">
        <v>268205.90000000002</v>
      </c>
      <c r="E20" s="6">
        <v>0.83016435707379954</v>
      </c>
      <c r="F20" s="2"/>
      <c r="G20" s="3"/>
      <c r="H20" s="3">
        <v>2014</v>
      </c>
      <c r="I20" s="2" t="s">
        <v>8</v>
      </c>
      <c r="J20" s="7">
        <f t="shared" si="1"/>
        <v>289.14756211180122</v>
      </c>
      <c r="K20" s="7">
        <f t="shared" si="1"/>
        <v>323.07566292701864</v>
      </c>
      <c r="L20" s="7">
        <f t="shared" si="0"/>
        <v>-33.928100815217419</v>
      </c>
      <c r="M20" s="3"/>
      <c r="N20" s="3">
        <v>2014</v>
      </c>
      <c r="O20" s="2" t="s">
        <v>8</v>
      </c>
      <c r="P20" s="2">
        <v>22.085580538481111</v>
      </c>
      <c r="Q20" s="2">
        <v>24.689576592365952</v>
      </c>
      <c r="R20" s="8">
        <f t="shared" si="2"/>
        <v>-2.6039960538848419</v>
      </c>
      <c r="S20" s="3"/>
      <c r="T20" s="3"/>
      <c r="U20" s="3"/>
    </row>
    <row r="21" spans="1:21" x14ac:dyDescent="0.25">
      <c r="A21" s="3"/>
      <c r="B21" s="2" t="s">
        <v>9</v>
      </c>
      <c r="C21" s="5">
        <v>235264.2</v>
      </c>
      <c r="D21" s="5">
        <v>255568.5</v>
      </c>
      <c r="E21" s="6">
        <v>0.84692233322591015</v>
      </c>
      <c r="F21" s="2"/>
      <c r="G21" s="3"/>
      <c r="H21" s="3"/>
      <c r="I21" s="2" t="s">
        <v>9</v>
      </c>
      <c r="J21" s="7">
        <f t="shared" si="1"/>
        <v>277.78721940639275</v>
      </c>
      <c r="K21" s="7">
        <f t="shared" si="1"/>
        <v>301.76143664383568</v>
      </c>
      <c r="L21" s="7">
        <f t="shared" si="0"/>
        <v>-23.974217237442929</v>
      </c>
      <c r="M21" s="3"/>
      <c r="N21" s="3"/>
      <c r="O21" s="2" t="s">
        <v>9</v>
      </c>
      <c r="P21" s="2">
        <v>22.320208675941362</v>
      </c>
      <c r="Q21" s="2">
        <v>24.254947871523328</v>
      </c>
      <c r="R21" s="8">
        <f t="shared" si="2"/>
        <v>-1.9347391955819653</v>
      </c>
      <c r="S21" s="3"/>
      <c r="T21" s="3"/>
      <c r="U21" s="3"/>
    </row>
    <row r="22" spans="1:21" x14ac:dyDescent="0.25">
      <c r="A22" s="3"/>
      <c r="B22" s="2" t="s">
        <v>10</v>
      </c>
      <c r="C22" s="5">
        <v>244654.70000000004</v>
      </c>
      <c r="D22" s="5">
        <v>279459.5</v>
      </c>
      <c r="E22" s="6">
        <v>0.85787947147921362</v>
      </c>
      <c r="F22" s="2"/>
      <c r="G22" s="3"/>
      <c r="H22" s="3"/>
      <c r="I22" s="2" t="s">
        <v>10</v>
      </c>
      <c r="J22" s="7">
        <f t="shared" si="1"/>
        <v>285.18539973703986</v>
      </c>
      <c r="K22" s="7">
        <f t="shared" si="1"/>
        <v>325.7561339218633</v>
      </c>
      <c r="L22" s="7">
        <f t="shared" si="0"/>
        <v>-40.570734184823436</v>
      </c>
      <c r="M22" s="3"/>
      <c r="N22" s="3"/>
      <c r="O22" s="2" t="s">
        <v>10</v>
      </c>
      <c r="P22" s="2">
        <v>22.717203428368791</v>
      </c>
      <c r="Q22" s="2">
        <v>25.973266359694868</v>
      </c>
      <c r="R22" s="8">
        <f t="shared" si="2"/>
        <v>-3.2560629313260776</v>
      </c>
      <c r="S22" s="3"/>
      <c r="T22" s="3"/>
      <c r="U22" s="3"/>
    </row>
    <row r="23" spans="1:21" x14ac:dyDescent="0.25">
      <c r="A23" s="3"/>
      <c r="B23" s="2" t="s">
        <v>11</v>
      </c>
      <c r="C23" s="5">
        <v>260219.5</v>
      </c>
      <c r="D23" s="5">
        <v>280455.39999999997</v>
      </c>
      <c r="E23" s="6">
        <v>0.85981308411214952</v>
      </c>
      <c r="F23" s="2"/>
      <c r="G23" s="3"/>
      <c r="H23" s="3"/>
      <c r="I23" s="2" t="s">
        <v>11</v>
      </c>
      <c r="J23" s="7">
        <f t="shared" si="1"/>
        <v>302.64659239130435</v>
      </c>
      <c r="K23" s="7">
        <f t="shared" si="1"/>
        <v>326.18182391304344</v>
      </c>
      <c r="L23" s="7">
        <f t="shared" si="0"/>
        <v>-23.535231521739092</v>
      </c>
      <c r="M23" s="3"/>
      <c r="N23" s="3"/>
      <c r="O23" s="2" t="s">
        <v>11</v>
      </c>
      <c r="P23" s="2">
        <v>23.220429236968702</v>
      </c>
      <c r="Q23" s="2">
        <v>25.068356917867341</v>
      </c>
      <c r="R23" s="8">
        <f t="shared" si="2"/>
        <v>-1.8479276808986391</v>
      </c>
      <c r="S23" s="3"/>
      <c r="T23" s="3"/>
      <c r="U23" s="3"/>
    </row>
    <row r="24" spans="1:21" x14ac:dyDescent="0.25">
      <c r="A24" s="3">
        <v>2015</v>
      </c>
      <c r="B24" s="2" t="s">
        <v>8</v>
      </c>
      <c r="C24" s="5">
        <v>234508.19999999998</v>
      </c>
      <c r="D24" s="5">
        <v>267460.60000000003</v>
      </c>
      <c r="E24" s="6">
        <v>0.86496938446664506</v>
      </c>
      <c r="F24" s="2"/>
      <c r="G24" s="3"/>
      <c r="H24" s="3">
        <v>2015</v>
      </c>
      <c r="I24" s="2" t="s">
        <v>8</v>
      </c>
      <c r="J24" s="7">
        <f t="shared" si="1"/>
        <v>271.11734150521607</v>
      </c>
      <c r="K24" s="7">
        <f t="shared" si="1"/>
        <v>309.21395000000007</v>
      </c>
      <c r="L24" s="7">
        <f t="shared" si="0"/>
        <v>-38.096608494783993</v>
      </c>
      <c r="M24" s="3"/>
      <c r="N24" s="3">
        <v>2015</v>
      </c>
      <c r="O24" s="2" t="s">
        <v>8</v>
      </c>
      <c r="P24" s="2">
        <v>19.945576235807959</v>
      </c>
      <c r="Q24" s="2">
        <v>22.794010377495866</v>
      </c>
      <c r="R24" s="8">
        <f t="shared" si="2"/>
        <v>-2.8484341416879069</v>
      </c>
      <c r="S24" s="3"/>
      <c r="T24" s="3"/>
      <c r="U24" s="3"/>
    </row>
    <row r="25" spans="1:21" x14ac:dyDescent="0.25">
      <c r="A25" s="3"/>
      <c r="B25" s="2" t="s">
        <v>9</v>
      </c>
      <c r="C25" s="5">
        <v>263770.3</v>
      </c>
      <c r="D25" s="5">
        <v>254790.2</v>
      </c>
      <c r="E25" s="6">
        <v>0.88495004834031588</v>
      </c>
      <c r="F25" s="2"/>
      <c r="G25" s="3"/>
      <c r="H25" s="3"/>
      <c r="I25" s="2" t="s">
        <v>9</v>
      </c>
      <c r="J25" s="7">
        <f t="shared" si="1"/>
        <v>298.0623601238164</v>
      </c>
      <c r="K25" s="7">
        <f t="shared" si="1"/>
        <v>287.91478171886382</v>
      </c>
      <c r="L25" s="7">
        <f t="shared" si="0"/>
        <v>10.147578404952583</v>
      </c>
      <c r="M25" s="3"/>
      <c r="N25" s="3"/>
      <c r="O25" s="2" t="s">
        <v>9</v>
      </c>
      <c r="P25" s="2">
        <v>21.809650108210711</v>
      </c>
      <c r="Q25" s="2">
        <v>21.071327994197834</v>
      </c>
      <c r="R25" s="8">
        <f t="shared" si="2"/>
        <v>0.73832211401287751</v>
      </c>
      <c r="S25" s="3"/>
      <c r="T25" s="3"/>
      <c r="U25" s="3"/>
    </row>
    <row r="26" spans="1:21" x14ac:dyDescent="0.25">
      <c r="A26" s="3"/>
      <c r="B26" s="2" t="s">
        <v>10</v>
      </c>
      <c r="C26" s="5">
        <v>272791.09999999998</v>
      </c>
      <c r="D26" s="5">
        <v>284926.3</v>
      </c>
      <c r="E26" s="6">
        <v>0.89687399291008696</v>
      </c>
      <c r="F26" s="2"/>
      <c r="G26" s="3"/>
      <c r="H26" s="3"/>
      <c r="I26" s="2" t="s">
        <v>10</v>
      </c>
      <c r="J26" s="7">
        <f t="shared" si="1"/>
        <v>304.15766557671577</v>
      </c>
      <c r="K26" s="7">
        <f t="shared" si="1"/>
        <v>317.68821735537193</v>
      </c>
      <c r="L26" s="7">
        <f t="shared" si="0"/>
        <v>-13.530551778656161</v>
      </c>
      <c r="M26" s="3"/>
      <c r="N26" s="3"/>
      <c r="O26" s="2" t="s">
        <v>10</v>
      </c>
      <c r="P26" s="2">
        <v>21.025230434756555</v>
      </c>
      <c r="Q26" s="2">
        <v>21.96458042160976</v>
      </c>
      <c r="R26" s="8">
        <f t="shared" si="2"/>
        <v>-0.93934998685320537</v>
      </c>
      <c r="S26" s="3"/>
      <c r="T26" s="3"/>
      <c r="U26" s="3"/>
    </row>
    <row r="27" spans="1:21" x14ac:dyDescent="0.25">
      <c r="A27" s="3"/>
      <c r="B27" s="2" t="s">
        <v>11</v>
      </c>
      <c r="C27" s="5">
        <v>268137.7</v>
      </c>
      <c r="D27" s="5">
        <v>280833.5</v>
      </c>
      <c r="E27" s="6">
        <v>0.90106348694811467</v>
      </c>
      <c r="F27" s="2"/>
      <c r="G27" s="3"/>
      <c r="H27" s="3"/>
      <c r="I27" s="2" t="s">
        <v>11</v>
      </c>
      <c r="J27" s="7">
        <f t="shared" si="1"/>
        <v>297.57914273962808</v>
      </c>
      <c r="K27" s="7">
        <f t="shared" si="1"/>
        <v>311.66893794706726</v>
      </c>
      <c r="L27" s="7">
        <f t="shared" si="0"/>
        <v>-14.089795207439181</v>
      </c>
      <c r="M27" s="3"/>
      <c r="N27" s="3"/>
      <c r="O27" s="2" t="s">
        <v>11</v>
      </c>
      <c r="P27" s="2">
        <v>18.853180173297766</v>
      </c>
      <c r="Q27" s="2">
        <v>19.859085153559683</v>
      </c>
      <c r="R27" s="8">
        <f t="shared" si="2"/>
        <v>-1.0059049802619171</v>
      </c>
      <c r="S27" s="3"/>
      <c r="T27" s="3"/>
      <c r="U27" s="3"/>
    </row>
    <row r="28" spans="1:21" x14ac:dyDescent="0.25">
      <c r="A28" s="3">
        <v>2016</v>
      </c>
      <c r="B28" s="2" t="s">
        <v>8</v>
      </c>
      <c r="C28" s="5">
        <v>257999.59999999998</v>
      </c>
      <c r="D28" s="5">
        <v>274314.8</v>
      </c>
      <c r="E28" s="6">
        <v>0.9216886883660973</v>
      </c>
      <c r="F28" s="2"/>
      <c r="G28" s="3"/>
      <c r="H28" s="3">
        <v>2016</v>
      </c>
      <c r="I28" s="2" t="s">
        <v>8</v>
      </c>
      <c r="J28" s="7">
        <f t="shared" si="1"/>
        <v>279.92054503496502</v>
      </c>
      <c r="K28" s="7">
        <f t="shared" si="1"/>
        <v>297.62196657342656</v>
      </c>
      <c r="L28" s="7">
        <f t="shared" si="0"/>
        <v>-17.701421538461545</v>
      </c>
      <c r="M28" s="3"/>
      <c r="N28" s="3">
        <v>2016</v>
      </c>
      <c r="O28" s="2" t="s">
        <v>8</v>
      </c>
      <c r="P28" s="2">
        <v>16.346331222521155</v>
      </c>
      <c r="Q28" s="2">
        <v>17.333789824923457</v>
      </c>
      <c r="R28" s="8">
        <f t="shared" si="2"/>
        <v>-0.98745860240230243</v>
      </c>
      <c r="S28" s="3"/>
      <c r="T28" s="3"/>
      <c r="U28" s="3"/>
    </row>
    <row r="29" spans="1:21" x14ac:dyDescent="0.25">
      <c r="A29" s="3"/>
      <c r="B29" s="2" t="s">
        <v>9</v>
      </c>
      <c r="C29" s="5">
        <v>301591.90000000002</v>
      </c>
      <c r="D29" s="5">
        <v>270823.60000000003</v>
      </c>
      <c r="E29" s="6">
        <v>0.94263615855623584</v>
      </c>
      <c r="F29" s="2"/>
      <c r="G29" s="3"/>
      <c r="H29" s="3"/>
      <c r="I29" s="2" t="s">
        <v>9</v>
      </c>
      <c r="J29" s="7">
        <f t="shared" si="1"/>
        <v>319.94518485470093</v>
      </c>
      <c r="K29" s="7">
        <f t="shared" si="1"/>
        <v>287.30448916239322</v>
      </c>
      <c r="L29" s="7">
        <f t="shared" si="0"/>
        <v>32.640695692307702</v>
      </c>
      <c r="M29" s="3"/>
      <c r="N29" s="3"/>
      <c r="O29" s="2" t="s">
        <v>9</v>
      </c>
      <c r="P29" s="2">
        <v>20.069345449650712</v>
      </c>
      <c r="Q29" s="2">
        <v>18.050209051042341</v>
      </c>
      <c r="R29" s="8">
        <f t="shared" si="2"/>
        <v>2.0191363986083708</v>
      </c>
      <c r="S29" s="3"/>
      <c r="T29" s="3"/>
      <c r="U29" s="3"/>
    </row>
    <row r="30" spans="1:21" x14ac:dyDescent="0.25">
      <c r="A30" s="3"/>
      <c r="B30" s="2" t="s">
        <v>10</v>
      </c>
      <c r="C30" s="5">
        <v>284877.8</v>
      </c>
      <c r="D30" s="5">
        <v>281465.80000000005</v>
      </c>
      <c r="E30" s="6">
        <v>0.95423783435385112</v>
      </c>
      <c r="F30" s="2"/>
      <c r="G30" s="3"/>
      <c r="H30" s="3"/>
      <c r="I30" s="2" t="s">
        <v>10</v>
      </c>
      <c r="J30" s="7">
        <f t="shared" si="1"/>
        <v>298.53961952043227</v>
      </c>
      <c r="K30" s="7">
        <f t="shared" si="1"/>
        <v>294.96399101654856</v>
      </c>
      <c r="L30" s="7">
        <f t="shared" si="0"/>
        <v>3.5756285038837063</v>
      </c>
      <c r="M30" s="3"/>
      <c r="N30" s="3"/>
      <c r="O30" s="2" t="s">
        <v>10</v>
      </c>
      <c r="P30" s="2">
        <v>20.253567086300936</v>
      </c>
      <c r="Q30" s="2">
        <v>20.033792213651093</v>
      </c>
      <c r="R30" s="8">
        <f t="shared" si="2"/>
        <v>0.21977487264984319</v>
      </c>
      <c r="S30" s="3"/>
      <c r="T30" s="3"/>
      <c r="U30" s="3"/>
    </row>
    <row r="31" spans="1:21" x14ac:dyDescent="0.25">
      <c r="A31" s="3"/>
      <c r="B31" s="2" t="s">
        <v>11</v>
      </c>
      <c r="C31" s="5">
        <v>280408.89999999997</v>
      </c>
      <c r="D31" s="5">
        <v>273969.5</v>
      </c>
      <c r="E31" s="6">
        <v>0.96326135997421836</v>
      </c>
      <c r="F31" s="2"/>
      <c r="G31" s="3"/>
      <c r="H31" s="3"/>
      <c r="I31" s="2" t="s">
        <v>11</v>
      </c>
      <c r="J31" s="7">
        <f t="shared" si="1"/>
        <v>291.10365229173641</v>
      </c>
      <c r="K31" s="7">
        <f t="shared" si="1"/>
        <v>284.41865456674475</v>
      </c>
      <c r="L31" s="7">
        <f t="shared" si="0"/>
        <v>6.6849977249916606</v>
      </c>
      <c r="M31" s="3"/>
      <c r="N31" s="3"/>
      <c r="O31" s="2" t="s">
        <v>11</v>
      </c>
      <c r="P31" s="2">
        <v>20.177369998027853</v>
      </c>
      <c r="Q31" s="2">
        <v>19.709106715219111</v>
      </c>
      <c r="R31" s="8">
        <f t="shared" si="2"/>
        <v>0.46826328280874208</v>
      </c>
      <c r="S31" s="3"/>
      <c r="T31" s="3"/>
      <c r="U31" s="3"/>
    </row>
    <row r="32" spans="1:21" x14ac:dyDescent="0.25">
      <c r="A32" s="9">
        <v>2017</v>
      </c>
      <c r="B32" s="9" t="s">
        <v>8</v>
      </c>
      <c r="C32" s="5">
        <v>268720.60000000003</v>
      </c>
      <c r="D32" s="5">
        <v>263712.79999999993</v>
      </c>
      <c r="E32" s="6">
        <v>0.98130841121495327</v>
      </c>
      <c r="F32" s="9"/>
      <c r="G32" s="9"/>
      <c r="H32" s="9">
        <v>2017</v>
      </c>
      <c r="I32" s="9" t="s">
        <v>8</v>
      </c>
      <c r="J32" s="7">
        <f t="shared" si="1"/>
        <v>273.83908761904769</v>
      </c>
      <c r="K32" s="7">
        <f t="shared" si="1"/>
        <v>268.73590095238092</v>
      </c>
      <c r="L32" s="7">
        <f t="shared" si="0"/>
        <v>5.1031866666667725</v>
      </c>
      <c r="M32" s="9"/>
      <c r="N32" s="9">
        <v>2017</v>
      </c>
      <c r="O32" s="9" t="s">
        <v>8</v>
      </c>
      <c r="P32" s="2">
        <v>20.352458234258364</v>
      </c>
      <c r="Q32" s="2">
        <v>19.932691506812251</v>
      </c>
      <c r="R32" s="8">
        <f t="shared" si="2"/>
        <v>0.41976672744611321</v>
      </c>
      <c r="S32" s="3"/>
      <c r="T32" s="3"/>
      <c r="U32" s="3"/>
    </row>
    <row r="33" spans="1:21" x14ac:dyDescent="0.25">
      <c r="A33" s="10"/>
      <c r="B33" s="3" t="s">
        <v>9</v>
      </c>
      <c r="C33" s="5">
        <v>289146</v>
      </c>
      <c r="D33" s="5">
        <v>273040</v>
      </c>
      <c r="E33" s="6">
        <v>0.99258781824041253</v>
      </c>
      <c r="F33" s="3"/>
      <c r="G33" s="3"/>
      <c r="H33" s="10"/>
      <c r="I33" s="3" t="s">
        <v>9</v>
      </c>
      <c r="J33" s="7">
        <f t="shared" si="1"/>
        <v>291.30520714285711</v>
      </c>
      <c r="K33" s="7">
        <f t="shared" si="1"/>
        <v>275.07893506493508</v>
      </c>
      <c r="L33" s="7">
        <f>J33-K33</f>
        <v>16.226272077922033</v>
      </c>
      <c r="M33" s="3"/>
      <c r="N33" s="10"/>
      <c r="O33" s="3" t="s">
        <v>9</v>
      </c>
      <c r="P33" s="2">
        <v>21.893816712908738</v>
      </c>
      <c r="Q33" s="2">
        <v>20.681877743804844</v>
      </c>
      <c r="R33" s="8">
        <f t="shared" si="2"/>
        <v>1.211938969103894</v>
      </c>
      <c r="S33" s="3"/>
      <c r="T33" s="3"/>
      <c r="U33" s="3"/>
    </row>
    <row r="34" spans="1:21" x14ac:dyDescent="0.25">
      <c r="B34" s="3" t="s">
        <v>10</v>
      </c>
      <c r="C34" s="5">
        <v>307149.40000000002</v>
      </c>
      <c r="D34" s="5">
        <v>279265.2</v>
      </c>
      <c r="E34" s="11">
        <v>1</v>
      </c>
      <c r="F34" s="3"/>
      <c r="G34" s="3"/>
      <c r="H34" s="10"/>
      <c r="I34" s="3" t="s">
        <v>10</v>
      </c>
      <c r="J34" s="7">
        <f t="shared" si="1"/>
        <v>307.14940000000001</v>
      </c>
      <c r="K34" s="7">
        <f t="shared" si="1"/>
        <v>279.26519999999999</v>
      </c>
      <c r="L34" s="7">
        <f t="shared" ref="L34" si="3">J34-K34</f>
        <v>27.884200000000021</v>
      </c>
      <c r="M34" s="3"/>
      <c r="N34" s="10"/>
      <c r="O34" s="3" t="s">
        <v>10</v>
      </c>
      <c r="P34" s="2">
        <v>23.32239557665299</v>
      </c>
      <c r="Q34" s="2">
        <v>21.203214558934885</v>
      </c>
      <c r="R34" s="8">
        <f t="shared" si="2"/>
        <v>2.1191810177181054</v>
      </c>
      <c r="S34" s="3"/>
      <c r="T34" s="3"/>
      <c r="U34" s="3"/>
    </row>
    <row r="35" spans="1:21" x14ac:dyDescent="0.25">
      <c r="A35" s="10" t="s">
        <v>12</v>
      </c>
      <c r="B35" s="3"/>
      <c r="C35" s="5"/>
      <c r="D35" s="5"/>
      <c r="E35" s="3"/>
      <c r="F35" s="3"/>
      <c r="G35" s="3"/>
      <c r="H35" s="10"/>
      <c r="I35" s="3"/>
      <c r="J35" s="3"/>
      <c r="K35" s="3"/>
      <c r="L35" s="3"/>
      <c r="M35" s="3"/>
      <c r="N35" s="10"/>
      <c r="O35" s="3"/>
      <c r="P35" s="3"/>
      <c r="Q35" s="3"/>
      <c r="R35" s="3"/>
      <c r="S35" s="3"/>
      <c r="T35" s="3"/>
      <c r="U35" s="3"/>
    </row>
    <row r="36" spans="1:21" x14ac:dyDescent="0.25">
      <c r="A36" s="10"/>
      <c r="B36" s="3"/>
      <c r="C36" s="5"/>
      <c r="D36" s="5"/>
      <c r="E36" s="3"/>
      <c r="F36" s="3"/>
      <c r="G36" s="3"/>
      <c r="H36" s="10"/>
      <c r="I36" s="3"/>
      <c r="J36" s="3"/>
      <c r="K36" s="3"/>
      <c r="L36" s="3"/>
      <c r="M36" s="3"/>
      <c r="N36" s="10"/>
      <c r="O36" s="3"/>
      <c r="P36" s="3"/>
      <c r="Q36" s="3"/>
      <c r="R36" s="3"/>
      <c r="S36" s="3"/>
      <c r="T36" s="3"/>
      <c r="U36" s="3"/>
    </row>
    <row r="37" spans="1:21" x14ac:dyDescent="0.25">
      <c r="A37" s="10"/>
      <c r="B37" s="3"/>
      <c r="C37" s="5"/>
      <c r="D37" s="5"/>
      <c r="E37" s="3"/>
      <c r="F37" s="3"/>
      <c r="G37" s="3"/>
      <c r="H37" s="10"/>
      <c r="I37" s="3"/>
      <c r="J37" s="3"/>
      <c r="K37" s="3"/>
      <c r="L37" s="3"/>
      <c r="M37" s="3"/>
      <c r="N37" s="10"/>
      <c r="O37" s="3"/>
      <c r="P37" s="3"/>
      <c r="Q37" s="3"/>
      <c r="R37" s="3"/>
      <c r="S37" s="3"/>
      <c r="T37" s="3"/>
      <c r="U37" s="3"/>
    </row>
    <row r="38" spans="1:21" x14ac:dyDescent="0.25">
      <c r="A38" s="10"/>
      <c r="B38" s="3"/>
      <c r="C38" s="5"/>
      <c r="D38" s="5"/>
      <c r="E38" s="3"/>
      <c r="F38" s="3"/>
      <c r="G38" s="3"/>
      <c r="H38" s="10"/>
      <c r="I38" s="3"/>
      <c r="J38" s="3"/>
      <c r="K38" s="3"/>
      <c r="L38" s="3"/>
      <c r="M38" s="3"/>
      <c r="N38" s="10"/>
      <c r="O38" s="3"/>
      <c r="P38" s="3"/>
      <c r="Q38" s="3"/>
      <c r="R38" s="3"/>
      <c r="S38" s="3"/>
      <c r="T38" s="3"/>
      <c r="U38" s="3"/>
    </row>
    <row r="39" spans="1:21" x14ac:dyDescent="0.25">
      <c r="A39" s="10"/>
      <c r="B39" s="3"/>
      <c r="C39" s="5"/>
      <c r="D39" s="5"/>
      <c r="E39" s="3"/>
      <c r="F39" s="3"/>
      <c r="G39" s="3"/>
      <c r="H39" s="10"/>
      <c r="I39" s="3"/>
      <c r="J39" s="3"/>
      <c r="K39" s="3"/>
      <c r="L39" s="3"/>
      <c r="M39" s="3"/>
      <c r="N39" s="10"/>
      <c r="O39" s="3"/>
      <c r="P39" s="3"/>
      <c r="Q39" s="3"/>
      <c r="R39" s="3"/>
      <c r="S39" s="3"/>
      <c r="T39" s="3"/>
      <c r="U39" s="3"/>
    </row>
    <row r="40" spans="1:21" x14ac:dyDescent="0.25">
      <c r="C40" s="5"/>
      <c r="D40" s="5"/>
    </row>
    <row r="41" spans="1:21" x14ac:dyDescent="0.25">
      <c r="C41" s="5"/>
      <c r="D41" s="5"/>
    </row>
    <row r="42" spans="1:21" x14ac:dyDescent="0.25">
      <c r="C42" s="5"/>
      <c r="D42" s="5"/>
    </row>
    <row r="43" spans="1:21" x14ac:dyDescent="0.25">
      <c r="C43" s="12"/>
      <c r="D43" s="12"/>
    </row>
    <row r="44" spans="1:21" x14ac:dyDescent="0.25">
      <c r="C44" s="12"/>
      <c r="D44" s="12"/>
    </row>
    <row r="45" spans="1:21" x14ac:dyDescent="0.25">
      <c r="C45" s="13"/>
      <c r="D45" s="13"/>
    </row>
    <row r="46" spans="1:21" x14ac:dyDescent="0.25">
      <c r="C46" s="5"/>
      <c r="D46" s="5"/>
    </row>
    <row r="47" spans="1:21" x14ac:dyDescent="0.25">
      <c r="C47" s="5"/>
      <c r="D47" s="5"/>
    </row>
    <row r="48" spans="1:21" x14ac:dyDescent="0.25">
      <c r="C48" s="5"/>
      <c r="D48" s="5"/>
    </row>
    <row r="49" spans="3:4" x14ac:dyDescent="0.25">
      <c r="C49" s="5"/>
      <c r="D49" s="5"/>
    </row>
    <row r="50" spans="3:4" x14ac:dyDescent="0.25">
      <c r="C50" s="5"/>
      <c r="D50" s="5"/>
    </row>
    <row r="51" spans="3:4" x14ac:dyDescent="0.25">
      <c r="C51" s="5"/>
      <c r="D51" s="5"/>
    </row>
    <row r="52" spans="3:4" x14ac:dyDescent="0.25">
      <c r="C52" s="5"/>
      <c r="D52" s="5"/>
    </row>
    <row r="53" spans="3:4" x14ac:dyDescent="0.25">
      <c r="C53" s="5"/>
      <c r="D53" s="5"/>
    </row>
    <row r="54" spans="3:4" x14ac:dyDescent="0.25">
      <c r="C54" s="5"/>
      <c r="D54" s="5"/>
    </row>
    <row r="55" spans="3:4" x14ac:dyDescent="0.25">
      <c r="C55" s="5"/>
      <c r="D55" s="5"/>
    </row>
    <row r="56" spans="3:4" x14ac:dyDescent="0.25">
      <c r="C56" s="5"/>
      <c r="D56" s="5"/>
    </row>
    <row r="57" spans="3:4" x14ac:dyDescent="0.25">
      <c r="C57" s="5"/>
      <c r="D57" s="5"/>
    </row>
    <row r="58" spans="3:4" x14ac:dyDescent="0.25">
      <c r="C58" s="5"/>
      <c r="D58" s="5"/>
    </row>
    <row r="59" spans="3:4" x14ac:dyDescent="0.25">
      <c r="C59" s="5"/>
      <c r="D59" s="5"/>
    </row>
    <row r="60" spans="3:4" x14ac:dyDescent="0.25">
      <c r="C60" s="5"/>
      <c r="D60" s="5"/>
    </row>
    <row r="61" spans="3:4" x14ac:dyDescent="0.25">
      <c r="C61" s="5"/>
      <c r="D61" s="5"/>
    </row>
    <row r="62" spans="3:4" x14ac:dyDescent="0.25">
      <c r="C62" s="5"/>
      <c r="D62" s="5"/>
    </row>
    <row r="63" spans="3:4" x14ac:dyDescent="0.25">
      <c r="C63" s="14"/>
      <c r="D63" s="14"/>
    </row>
    <row r="64" spans="3:4" x14ac:dyDescent="0.25">
      <c r="C64" s="5"/>
      <c r="D64" s="5"/>
    </row>
    <row r="65" spans="3:4" x14ac:dyDescent="0.25">
      <c r="C65" s="5"/>
      <c r="D65" s="5"/>
    </row>
    <row r="66" spans="3:4" x14ac:dyDescent="0.25">
      <c r="C66" s="5"/>
      <c r="D66" s="5"/>
    </row>
    <row r="67" spans="3:4" x14ac:dyDescent="0.25">
      <c r="C67" s="5"/>
      <c r="D67" s="5"/>
    </row>
    <row r="68" spans="3:4" x14ac:dyDescent="0.25">
      <c r="C68" s="5"/>
      <c r="D68" s="5"/>
    </row>
    <row r="69" spans="3:4" x14ac:dyDescent="0.25">
      <c r="C69" s="5"/>
      <c r="D69" s="5"/>
    </row>
    <row r="70" spans="3:4" x14ac:dyDescent="0.25">
      <c r="C70" s="5"/>
      <c r="D70" s="5"/>
    </row>
    <row r="71" spans="3:4" x14ac:dyDescent="0.25">
      <c r="C71" s="5"/>
      <c r="D71" s="5"/>
    </row>
    <row r="72" spans="3:4" x14ac:dyDescent="0.25">
      <c r="C72" s="5"/>
      <c r="D72" s="5"/>
    </row>
    <row r="73" spans="3:4" x14ac:dyDescent="0.25">
      <c r="C73" s="5"/>
      <c r="D73" s="5"/>
    </row>
    <row r="74" spans="3:4" x14ac:dyDescent="0.25">
      <c r="C74" s="5"/>
      <c r="D74" s="5"/>
    </row>
    <row r="75" spans="3:4" x14ac:dyDescent="0.25">
      <c r="C75" s="5"/>
      <c r="D75" s="5"/>
    </row>
    <row r="76" spans="3:4" x14ac:dyDescent="0.25">
      <c r="C76" s="5"/>
      <c r="D76" s="5"/>
    </row>
    <row r="77" spans="3:4" x14ac:dyDescent="0.25">
      <c r="C77" s="5"/>
      <c r="D77" s="5"/>
    </row>
    <row r="78" spans="3:4" x14ac:dyDescent="0.25">
      <c r="C78" s="15"/>
      <c r="D78" s="15"/>
    </row>
    <row r="79" spans="3:4" x14ac:dyDescent="0.25">
      <c r="C79" s="5"/>
      <c r="D79" s="5"/>
    </row>
    <row r="80" spans="3:4" x14ac:dyDescent="0.25">
      <c r="C80" s="16"/>
      <c r="D80" s="16"/>
    </row>
    <row r="81" spans="3:4" x14ac:dyDescent="0.25">
      <c r="C81" s="16"/>
      <c r="D81" s="16"/>
    </row>
    <row r="82" spans="3:4" x14ac:dyDescent="0.25">
      <c r="C82" s="17"/>
      <c r="D82" s="17"/>
    </row>
    <row r="83" spans="3:4" x14ac:dyDescent="0.25">
      <c r="C83" s="18"/>
      <c r="D83" s="18"/>
    </row>
    <row r="84" spans="3:4" x14ac:dyDescent="0.25">
      <c r="C84" s="18"/>
      <c r="D84" s="18"/>
    </row>
    <row r="85" spans="3:4" x14ac:dyDescent="0.25">
      <c r="C85" s="5"/>
      <c r="D85" s="5"/>
    </row>
    <row r="86" spans="3:4" x14ac:dyDescent="0.25">
      <c r="C86" s="5"/>
      <c r="D86" s="5"/>
    </row>
    <row r="87" spans="3:4" x14ac:dyDescent="0.25">
      <c r="C87" s="5"/>
      <c r="D87" s="5"/>
    </row>
    <row r="88" spans="3:4" x14ac:dyDescent="0.25">
      <c r="C88" s="5"/>
      <c r="D88" s="5"/>
    </row>
    <row r="89" spans="3:4" x14ac:dyDescent="0.25">
      <c r="C89" s="5"/>
      <c r="D89" s="5"/>
    </row>
    <row r="90" spans="3:4" x14ac:dyDescent="0.25">
      <c r="C90" s="5"/>
      <c r="D90" s="5"/>
    </row>
    <row r="91" spans="3:4" x14ac:dyDescent="0.25">
      <c r="C91" s="5"/>
      <c r="D91" s="5"/>
    </row>
    <row r="92" spans="3:4" x14ac:dyDescent="0.25">
      <c r="C92" s="5"/>
      <c r="D92" s="5"/>
    </row>
    <row r="93" spans="3:4" x14ac:dyDescent="0.25">
      <c r="C93" s="5"/>
      <c r="D93" s="5"/>
    </row>
    <row r="94" spans="3:4" x14ac:dyDescent="0.25">
      <c r="C94" s="5"/>
      <c r="D94" s="5"/>
    </row>
    <row r="95" spans="3:4" x14ac:dyDescent="0.25">
      <c r="C95" s="5"/>
      <c r="D95" s="5"/>
    </row>
    <row r="96" spans="3:4" x14ac:dyDescent="0.25">
      <c r="C96" s="5"/>
      <c r="D96" s="5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77" zoomScaleNormal="77" zoomScalePage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85546875" defaultRowHeight="15" x14ac:dyDescent="0.25"/>
  <cols>
    <col min="1" max="1" width="8.85546875" style="21"/>
    <col min="2" max="2" width="11" style="21" customWidth="1"/>
    <col min="3" max="3" width="12" style="21" bestFit="1" customWidth="1"/>
    <col min="4" max="5" width="10.85546875" style="21" bestFit="1" customWidth="1"/>
    <col min="6" max="16384" width="8.85546875" style="21"/>
  </cols>
  <sheetData>
    <row r="1" spans="1:11" ht="26.25" x14ac:dyDescent="0.4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2" t="s">
        <v>4</v>
      </c>
      <c r="B2" s="22"/>
      <c r="C2" s="23">
        <v>2010</v>
      </c>
      <c r="D2" s="23">
        <v>2011</v>
      </c>
      <c r="E2" s="23">
        <v>2012</v>
      </c>
      <c r="F2" s="23">
        <v>2013</v>
      </c>
      <c r="G2" s="23">
        <v>2014</v>
      </c>
      <c r="H2" s="23">
        <v>2015</v>
      </c>
      <c r="I2" s="23">
        <v>2016</v>
      </c>
      <c r="J2" s="23">
        <v>2017</v>
      </c>
    </row>
    <row r="3" spans="1:11" ht="17.25" x14ac:dyDescent="0.3">
      <c r="A3" s="20" t="s">
        <v>14</v>
      </c>
      <c r="B3" s="20" t="s">
        <v>15</v>
      </c>
      <c r="C3" s="20">
        <v>108.96584792843693</v>
      </c>
      <c r="D3" s="20">
        <v>113.84004787851718</v>
      </c>
      <c r="E3" s="20">
        <v>112.79516997876858</v>
      </c>
      <c r="F3" s="20">
        <v>131.48984194966042</v>
      </c>
      <c r="G3" s="20">
        <v>160.78808805409469</v>
      </c>
      <c r="H3" s="20">
        <v>165.45813701042039</v>
      </c>
      <c r="I3" s="20">
        <v>165.86095656872678</v>
      </c>
      <c r="J3" s="20">
        <v>158.32979999999998</v>
      </c>
      <c r="K3" s="24"/>
    </row>
    <row r="4" spans="1:11" ht="17.25" x14ac:dyDescent="0.3">
      <c r="A4" s="20"/>
      <c r="B4" s="20" t="s">
        <v>16</v>
      </c>
      <c r="C4" s="20">
        <v>12.63537509416196</v>
      </c>
      <c r="D4" s="20">
        <v>13.223020812862886</v>
      </c>
      <c r="E4" s="20">
        <v>13.119431295116774</v>
      </c>
      <c r="F4" s="20">
        <v>17.961820255693169</v>
      </c>
      <c r="G4" s="20">
        <v>20.766203869271227</v>
      </c>
      <c r="H4" s="20">
        <v>22.295439669421487</v>
      </c>
      <c r="I4" s="20">
        <v>23.610466058763933</v>
      </c>
      <c r="J4" s="20">
        <v>25.290599999999998</v>
      </c>
      <c r="K4" s="24"/>
    </row>
    <row r="5" spans="1:11" ht="17.25" x14ac:dyDescent="0.3">
      <c r="A5" s="20"/>
      <c r="B5" s="20" t="s">
        <v>17</v>
      </c>
      <c r="C5" s="20">
        <v>108.77753498116763</v>
      </c>
      <c r="D5" s="20">
        <v>129.70054939705224</v>
      </c>
      <c r="E5" s="20">
        <v>113.4000902760085</v>
      </c>
      <c r="F5" s="20">
        <v>127.16832868557729</v>
      </c>
      <c r="G5" s="20">
        <v>103.63110781367394</v>
      </c>
      <c r="H5" s="20">
        <v>116.40408889687387</v>
      </c>
      <c r="I5" s="20">
        <v>109.06819689294157</v>
      </c>
      <c r="J5" s="20">
        <v>123.529</v>
      </c>
      <c r="K5" s="24"/>
    </row>
    <row r="6" spans="1:11" ht="17.25" x14ac:dyDescent="0.3">
      <c r="A6" s="20"/>
      <c r="B6" s="20" t="s">
        <v>18</v>
      </c>
      <c r="C6" s="20">
        <f>SUM(C3:C5)</f>
        <v>230.37875800376651</v>
      </c>
      <c r="D6" s="20">
        <f t="shared" ref="D6:J6" si="0">SUM(D3:D5)</f>
        <v>256.76361808843228</v>
      </c>
      <c r="E6" s="20">
        <f t="shared" si="0"/>
        <v>239.31469154989384</v>
      </c>
      <c r="F6" s="20">
        <f t="shared" si="0"/>
        <v>276.61999089093086</v>
      </c>
      <c r="G6" s="20">
        <f t="shared" si="0"/>
        <v>285.18539973703986</v>
      </c>
      <c r="H6" s="20">
        <f t="shared" si="0"/>
        <v>304.15766557671577</v>
      </c>
      <c r="I6" s="20">
        <f t="shared" si="0"/>
        <v>298.53961952043227</v>
      </c>
      <c r="J6" s="20">
        <f t="shared" si="0"/>
        <v>307.14939999999996</v>
      </c>
      <c r="K6" s="24"/>
    </row>
    <row r="7" spans="1:11" ht="17.25" x14ac:dyDescent="0.3">
      <c r="A7" s="22" t="s">
        <v>19</v>
      </c>
      <c r="B7" s="22"/>
      <c r="C7" s="23">
        <v>2010</v>
      </c>
      <c r="D7" s="23">
        <v>2011</v>
      </c>
      <c r="E7" s="23">
        <v>2012</v>
      </c>
      <c r="F7" s="23">
        <v>2013</v>
      </c>
      <c r="G7" s="23">
        <v>2014</v>
      </c>
      <c r="H7" s="23">
        <v>2015</v>
      </c>
      <c r="I7" s="23">
        <v>2016</v>
      </c>
      <c r="J7" s="23">
        <v>2017</v>
      </c>
      <c r="K7" s="24"/>
    </row>
    <row r="8" spans="1:11" ht="17.25" x14ac:dyDescent="0.3">
      <c r="A8" s="20"/>
      <c r="B8" s="20" t="s">
        <v>15</v>
      </c>
      <c r="C8" s="20">
        <v>10.175122511535699</v>
      </c>
      <c r="D8" s="20">
        <v>11.517577591390923</v>
      </c>
      <c r="E8" s="20">
        <v>10.355584858237874</v>
      </c>
      <c r="F8" s="20">
        <v>10.615587232238518</v>
      </c>
      <c r="G8" s="20">
        <v>12.811326278394732</v>
      </c>
      <c r="H8" s="20">
        <v>11.432920590307944</v>
      </c>
      <c r="I8" s="20">
        <v>11.256274879818337</v>
      </c>
      <c r="J8" s="20">
        <v>12.022573798696129</v>
      </c>
      <c r="K8" s="24"/>
    </row>
    <row r="9" spans="1:11" ht="17.25" x14ac:dyDescent="0.3">
      <c r="A9" s="20"/>
      <c r="B9" s="20" t="s">
        <v>16</v>
      </c>
      <c r="C9" s="20">
        <v>1.1785910253384273</v>
      </c>
      <c r="D9" s="20">
        <v>1.3474423691181578</v>
      </c>
      <c r="E9" s="20">
        <v>1.2046315656327795</v>
      </c>
      <c r="F9" s="20">
        <v>1.4506134479290558</v>
      </c>
      <c r="G9" s="20">
        <v>1.6568763907973858</v>
      </c>
      <c r="H9" s="20">
        <v>1.5439120217696276</v>
      </c>
      <c r="I9" s="20">
        <v>1.6028562585083446</v>
      </c>
      <c r="J9" s="20">
        <v>1.9201432866171426</v>
      </c>
      <c r="K9" s="24"/>
    </row>
    <row r="10" spans="1:11" ht="17.25" x14ac:dyDescent="0.3">
      <c r="A10" s="20"/>
      <c r="B10" s="20" t="s">
        <v>17</v>
      </c>
      <c r="C10" s="20">
        <v>10.164084290563908</v>
      </c>
      <c r="D10" s="20">
        <v>13.103085812653596</v>
      </c>
      <c r="E10" s="20">
        <v>10.412005843760028</v>
      </c>
      <c r="F10" s="20">
        <v>10.271395619516236</v>
      </c>
      <c r="G10" s="20">
        <v>8.2490007591766705</v>
      </c>
      <c r="H10" s="20">
        <v>8.0483978226789858</v>
      </c>
      <c r="I10" s="20">
        <v>7.3944359479742561</v>
      </c>
      <c r="J10" s="20">
        <v>9.3796784913397211</v>
      </c>
      <c r="K10" s="24"/>
    </row>
    <row r="11" spans="1:11" ht="17.25" x14ac:dyDescent="0.3">
      <c r="A11" s="20"/>
      <c r="B11" s="20" t="s">
        <v>18</v>
      </c>
      <c r="C11" s="20">
        <f>SUM(C8:C10)</f>
        <v>21.517797827438034</v>
      </c>
      <c r="D11" s="20">
        <f t="shared" ref="D11:J11" si="1">SUM(D8:D10)</f>
        <v>25.968105773162677</v>
      </c>
      <c r="E11" s="20">
        <f t="shared" si="1"/>
        <v>21.972222267630681</v>
      </c>
      <c r="F11" s="20">
        <f t="shared" si="1"/>
        <v>22.33759629968381</v>
      </c>
      <c r="G11" s="20">
        <f t="shared" si="1"/>
        <v>22.717203428368791</v>
      </c>
      <c r="H11" s="20">
        <f t="shared" si="1"/>
        <v>21.025230434756558</v>
      </c>
      <c r="I11" s="20">
        <f t="shared" si="1"/>
        <v>20.253567086300936</v>
      </c>
      <c r="J11" s="20">
        <f t="shared" si="1"/>
        <v>23.322395576652994</v>
      </c>
      <c r="K11" s="24"/>
    </row>
    <row r="12" spans="1:11" ht="17.25" x14ac:dyDescent="0.3">
      <c r="A12" s="20"/>
      <c r="B12" s="20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7.25" x14ac:dyDescent="0.3">
      <c r="A13" s="22" t="s">
        <v>5</v>
      </c>
      <c r="B13" s="22"/>
      <c r="C13" s="23">
        <v>2010</v>
      </c>
      <c r="D13" s="23">
        <v>2011</v>
      </c>
      <c r="E13" s="23">
        <v>2012</v>
      </c>
      <c r="F13" s="23">
        <v>2013</v>
      </c>
      <c r="G13" s="23">
        <v>2014</v>
      </c>
      <c r="H13" s="23">
        <v>2015</v>
      </c>
      <c r="I13" s="23">
        <v>2016</v>
      </c>
      <c r="J13" s="23">
        <v>2017</v>
      </c>
      <c r="K13" s="24"/>
    </row>
    <row r="14" spans="1:11" ht="17.25" x14ac:dyDescent="0.3">
      <c r="A14" s="20" t="s">
        <v>14</v>
      </c>
      <c r="B14" s="20" t="s">
        <v>15</v>
      </c>
      <c r="C14" s="20">
        <v>176.00744854048966</v>
      </c>
      <c r="D14" s="20">
        <v>198.86460388566326</v>
      </c>
      <c r="E14" s="20">
        <v>209.99364738853501</v>
      </c>
      <c r="F14" s="20">
        <v>249.10370759089096</v>
      </c>
      <c r="G14" s="20">
        <v>239.58412205108942</v>
      </c>
      <c r="H14" s="20">
        <v>255.73993873517784</v>
      </c>
      <c r="I14" s="20">
        <v>234.01671151637959</v>
      </c>
      <c r="J14" s="20">
        <v>225.77139999999997</v>
      </c>
      <c r="K14" s="24"/>
    </row>
    <row r="15" spans="1:11" ht="17.25" x14ac:dyDescent="0.3">
      <c r="A15" s="20"/>
      <c r="B15" s="20" t="s">
        <v>16</v>
      </c>
      <c r="C15" s="20">
        <v>5.3782411487758957</v>
      </c>
      <c r="D15" s="20">
        <v>7.0343443948191151</v>
      </c>
      <c r="E15" s="20">
        <v>8.5326570700636957</v>
      </c>
      <c r="F15" s="20">
        <v>9.7207084698361967</v>
      </c>
      <c r="G15" s="20">
        <v>11.122891172051089</v>
      </c>
      <c r="H15" s="20">
        <v>12.084529249011858</v>
      </c>
      <c r="I15" s="20">
        <v>14.066933333333335</v>
      </c>
      <c r="J15" s="20">
        <v>12.2446</v>
      </c>
      <c r="K15" s="24"/>
    </row>
    <row r="16" spans="1:11" ht="17.25" x14ac:dyDescent="0.3">
      <c r="A16" s="20"/>
      <c r="B16" s="20" t="s">
        <v>17</v>
      </c>
      <c r="C16" s="20">
        <v>47.57334354990585</v>
      </c>
      <c r="D16" s="20">
        <v>57.968447119249674</v>
      </c>
      <c r="E16" s="20">
        <v>63.837999235668796</v>
      </c>
      <c r="F16" s="20">
        <v>72.818347702756697</v>
      </c>
      <c r="G16" s="20">
        <v>75.04912069872276</v>
      </c>
      <c r="H16" s="20">
        <v>49.86374937118218</v>
      </c>
      <c r="I16" s="20">
        <v>46.88034616683553</v>
      </c>
      <c r="J16" s="20">
        <v>41.249199999999995</v>
      </c>
      <c r="K16" s="24"/>
    </row>
    <row r="17" spans="1:11" ht="17.25" x14ac:dyDescent="0.3">
      <c r="A17" s="20"/>
      <c r="B17" s="20" t="s">
        <v>18</v>
      </c>
      <c r="C17" s="20">
        <f>SUM(C14:C16)</f>
        <v>228.95903323917139</v>
      </c>
      <c r="D17" s="20">
        <f t="shared" ref="D17:J17" si="2">SUM(D14:D16)</f>
        <v>263.86739539973206</v>
      </c>
      <c r="E17" s="20">
        <f t="shared" si="2"/>
        <v>282.36430369426751</v>
      </c>
      <c r="F17" s="20">
        <f t="shared" si="2"/>
        <v>331.64276376348386</v>
      </c>
      <c r="G17" s="20">
        <f t="shared" si="2"/>
        <v>325.75613392186324</v>
      </c>
      <c r="H17" s="20">
        <f t="shared" si="2"/>
        <v>317.68821735537188</v>
      </c>
      <c r="I17" s="20">
        <f t="shared" si="2"/>
        <v>294.96399101654845</v>
      </c>
      <c r="J17" s="20">
        <f t="shared" si="2"/>
        <v>279.26519999999994</v>
      </c>
      <c r="K17" s="24"/>
    </row>
    <row r="18" spans="1:11" ht="17.25" x14ac:dyDescent="0.3">
      <c r="A18" s="22" t="s">
        <v>19</v>
      </c>
      <c r="B18" s="22"/>
      <c r="C18" s="23">
        <v>2010</v>
      </c>
      <c r="D18" s="23">
        <v>2011</v>
      </c>
      <c r="E18" s="23">
        <v>2012</v>
      </c>
      <c r="F18" s="23">
        <v>2013</v>
      </c>
      <c r="G18" s="23">
        <v>2014</v>
      </c>
      <c r="H18" s="23">
        <v>2015</v>
      </c>
      <c r="I18" s="23">
        <v>2016</v>
      </c>
      <c r="J18" s="23">
        <v>2017</v>
      </c>
      <c r="K18" s="24"/>
    </row>
    <row r="19" spans="1:11" ht="17.25" x14ac:dyDescent="0.3">
      <c r="A19" s="20"/>
      <c r="B19" s="20" t="s">
        <v>15</v>
      </c>
      <c r="C19" s="20">
        <v>16.441842301920186</v>
      </c>
      <c r="D19" s="20">
        <v>20.14011046240924</v>
      </c>
      <c r="E19" s="20">
        <v>19.279397299271306</v>
      </c>
      <c r="F19" s="20">
        <v>20.11247101507427</v>
      </c>
      <c r="G19" s="20">
        <v>19.106664322033797</v>
      </c>
      <c r="H19" s="20">
        <v>17.676039932076726</v>
      </c>
      <c r="I19" s="20">
        <v>15.888030915408885</v>
      </c>
      <c r="J19" s="20">
        <v>17.141920701168278</v>
      </c>
      <c r="K19" s="24"/>
    </row>
    <row r="20" spans="1:11" ht="17.25" x14ac:dyDescent="0.3">
      <c r="A20" s="20"/>
      <c r="B20" s="20" t="s">
        <v>16</v>
      </c>
      <c r="C20" s="20">
        <v>0.50251514257203966</v>
      </c>
      <c r="D20" s="20">
        <v>0.71258657322885421</v>
      </c>
      <c r="E20" s="20">
        <v>0.78332053469094098</v>
      </c>
      <c r="F20" s="20">
        <v>0.78529327121429904</v>
      </c>
      <c r="G20" s="20">
        <v>0.88439071394440838</v>
      </c>
      <c r="H20" s="20">
        <v>0.83107327604905368</v>
      </c>
      <c r="I20" s="20">
        <v>0.95615312261833796</v>
      </c>
      <c r="J20" s="20">
        <v>0.93009417449236209</v>
      </c>
      <c r="K20" s="24"/>
    </row>
    <row r="21" spans="1:11" ht="17.25" x14ac:dyDescent="0.3">
      <c r="A21" s="20"/>
      <c r="B21" s="20" t="s">
        <v>17</v>
      </c>
      <c r="C21" s="20">
        <v>4.4384109445411672</v>
      </c>
      <c r="D21" s="20">
        <v>5.885012673371306</v>
      </c>
      <c r="E21" s="20">
        <v>5.8598628319969173</v>
      </c>
      <c r="F21" s="20">
        <v>5.8767005556176022</v>
      </c>
      <c r="G21" s="20">
        <v>5.9822113237166619</v>
      </c>
      <c r="H21" s="20">
        <v>3.4574672134839868</v>
      </c>
      <c r="I21" s="20">
        <v>3.1896081756238694</v>
      </c>
      <c r="J21" s="20">
        <v>3.1311996832742452</v>
      </c>
      <c r="K21" s="24"/>
    </row>
    <row r="22" spans="1:11" ht="17.25" x14ac:dyDescent="0.3">
      <c r="A22" s="20"/>
      <c r="B22" s="20" t="s">
        <v>18</v>
      </c>
      <c r="C22" s="20">
        <f>SUM(C19:C21)</f>
        <v>21.382768389033394</v>
      </c>
      <c r="D22" s="20">
        <f t="shared" ref="D22:J22" si="3">SUM(D19:D21)</f>
        <v>26.737709709009401</v>
      </c>
      <c r="E22" s="20">
        <f t="shared" si="3"/>
        <v>25.922580665959163</v>
      </c>
      <c r="F22" s="20">
        <f t="shared" si="3"/>
        <v>26.774464841906173</v>
      </c>
      <c r="G22" s="20">
        <f t="shared" si="3"/>
        <v>25.973266359694868</v>
      </c>
      <c r="H22" s="20">
        <f t="shared" si="3"/>
        <v>21.964580421609767</v>
      </c>
      <c r="I22" s="20">
        <f t="shared" si="3"/>
        <v>20.033792213651093</v>
      </c>
      <c r="J22" s="20">
        <f t="shared" si="3"/>
        <v>21.203214558934885</v>
      </c>
      <c r="K22" s="24"/>
    </row>
    <row r="23" spans="1:1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1" x14ac:dyDescent="0.25">
      <c r="A24" s="25" t="s">
        <v>12</v>
      </c>
      <c r="B24" s="26"/>
      <c r="C24" s="26"/>
      <c r="D24" s="26"/>
      <c r="E24" s="26"/>
      <c r="F24" s="26"/>
      <c r="G24" s="26"/>
      <c r="H24" s="26"/>
      <c r="I24" s="25"/>
      <c r="J24" s="26"/>
    </row>
    <row r="25" spans="1:1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1" x14ac:dyDescent="0.25">
      <c r="E26" s="20"/>
      <c r="F26" s="20"/>
      <c r="G26" s="20"/>
      <c r="H26" s="20"/>
      <c r="I26" s="20"/>
    </row>
    <row r="27" spans="1:11" x14ac:dyDescent="0.25">
      <c r="B27" s="20"/>
      <c r="C27" s="20"/>
      <c r="D27" s="20"/>
      <c r="E27" s="20"/>
      <c r="F27" s="20"/>
      <c r="G27" s="20"/>
      <c r="H27" s="20"/>
      <c r="I27" s="20"/>
    </row>
    <row r="28" spans="1:11" x14ac:dyDescent="0.25">
      <c r="B28" s="20"/>
      <c r="C28" s="20"/>
      <c r="D28" s="20"/>
      <c r="E28" s="20"/>
      <c r="F28" s="20"/>
      <c r="G28" s="20"/>
      <c r="H28" s="20"/>
      <c r="I28" s="20"/>
    </row>
    <row r="29" spans="1:11" x14ac:dyDescent="0.25">
      <c r="B29" s="20"/>
      <c r="C29" s="20"/>
      <c r="D29" s="20"/>
      <c r="E29" s="20"/>
      <c r="F29" s="20"/>
      <c r="G29" s="20"/>
      <c r="H29" s="20"/>
      <c r="I29" s="20"/>
    </row>
    <row r="30" spans="1:11" x14ac:dyDescent="0.25">
      <c r="B30" s="20"/>
      <c r="C30" s="20"/>
      <c r="D30" s="20"/>
      <c r="E30" s="20"/>
      <c r="F30" s="20"/>
      <c r="G30" s="20"/>
      <c r="H30" s="20"/>
      <c r="I30" s="20"/>
    </row>
    <row r="31" spans="1:11" x14ac:dyDescent="0.25">
      <c r="B31" s="20"/>
      <c r="C31" s="20"/>
      <c r="D31" s="20"/>
      <c r="E31" s="20"/>
      <c r="F31" s="20"/>
      <c r="G31" s="20"/>
      <c r="H31" s="20"/>
      <c r="I31" s="20"/>
    </row>
    <row r="32" spans="1:11" x14ac:dyDescent="0.25">
      <c r="B32" s="20"/>
      <c r="C32" s="20"/>
      <c r="D32" s="20"/>
      <c r="E32" s="20"/>
      <c r="F32" s="20"/>
      <c r="G32" s="20"/>
      <c r="H32" s="20"/>
      <c r="I32" s="20"/>
    </row>
    <row r="33" spans="2:9" x14ac:dyDescent="0.25">
      <c r="B33" s="20"/>
      <c r="C33" s="20"/>
      <c r="D33" s="20"/>
      <c r="E33" s="20"/>
      <c r="F33" s="20"/>
      <c r="G33" s="20"/>
      <c r="H33" s="20"/>
      <c r="I33" s="20"/>
    </row>
    <row r="34" spans="2:9" x14ac:dyDescent="0.25">
      <c r="B34" s="20"/>
      <c r="C34" s="20"/>
      <c r="D34" s="20"/>
      <c r="E34" s="20"/>
      <c r="F34" s="20"/>
      <c r="G34" s="20"/>
      <c r="H34" s="2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78" zoomScaleNormal="78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A39" sqref="A39"/>
    </sheetView>
  </sheetViews>
  <sheetFormatPr defaultRowHeight="15" x14ac:dyDescent="0.25"/>
  <cols>
    <col min="1" max="1" width="20.140625" style="35" customWidth="1"/>
    <col min="2" max="2" width="15.7109375" style="5" customWidth="1"/>
    <col min="3" max="3" width="12.7109375" style="5" customWidth="1"/>
    <col min="4" max="4" width="14.5703125" style="5" customWidth="1"/>
    <col min="5" max="8" width="13.85546875" style="5" customWidth="1"/>
    <col min="9" max="10" width="10.85546875" style="5" customWidth="1"/>
    <col min="11" max="11" width="6.28515625" style="28" bestFit="1" customWidth="1"/>
    <col min="12" max="12" width="10.85546875" style="34" customWidth="1"/>
    <col min="13" max="13" width="13.5703125" style="5" customWidth="1"/>
    <col min="14" max="14" width="10.85546875" style="5" bestFit="1" customWidth="1"/>
    <col min="15" max="16384" width="9.140625" style="5"/>
  </cols>
  <sheetData>
    <row r="1" spans="1:13" ht="26.25" x14ac:dyDescent="0.4">
      <c r="A1" s="1" t="s">
        <v>38</v>
      </c>
    </row>
    <row r="2" spans="1:13" x14ac:dyDescent="0.25">
      <c r="A2" s="35" t="s">
        <v>37</v>
      </c>
    </row>
    <row r="4" spans="1:13" x14ac:dyDescent="0.25">
      <c r="B4" s="5" t="s">
        <v>36</v>
      </c>
      <c r="F4" s="5" t="s">
        <v>35</v>
      </c>
      <c r="K4" s="28" t="s">
        <v>35</v>
      </c>
    </row>
    <row r="5" spans="1:13" ht="56.25" customHeight="1" x14ac:dyDescent="0.25">
      <c r="B5" s="41" t="s">
        <v>33</v>
      </c>
      <c r="C5" s="41" t="s">
        <v>32</v>
      </c>
      <c r="D5" s="41" t="s">
        <v>31</v>
      </c>
      <c r="E5" s="41" t="s">
        <v>34</v>
      </c>
      <c r="F5" s="41" t="s">
        <v>33</v>
      </c>
      <c r="G5" s="41" t="s">
        <v>32</v>
      </c>
      <c r="H5" s="41" t="s">
        <v>31</v>
      </c>
      <c r="I5" s="41"/>
      <c r="J5" s="41" t="s">
        <v>30</v>
      </c>
      <c r="K5" s="43"/>
      <c r="L5" s="42" t="s">
        <v>29</v>
      </c>
      <c r="M5" s="41" t="s">
        <v>28</v>
      </c>
    </row>
    <row r="6" spans="1:13" x14ac:dyDescent="0.25">
      <c r="A6" s="35">
        <v>2010</v>
      </c>
      <c r="B6" s="37">
        <v>84.168185690802687</v>
      </c>
      <c r="C6" s="5">
        <v>19.392749999999999</v>
      </c>
      <c r="D6" s="5">
        <v>29.258564309197336</v>
      </c>
      <c r="E6" s="28">
        <f>L6/M6</f>
        <v>0.19558883639622665</v>
      </c>
      <c r="F6" s="28"/>
      <c r="G6" s="28"/>
      <c r="H6" s="28"/>
      <c r="J6" s="5">
        <f>B6+C6+D6</f>
        <v>132.81950000000003</v>
      </c>
      <c r="L6" s="39">
        <v>531278</v>
      </c>
      <c r="M6" s="38">
        <v>2716300.2234121864</v>
      </c>
    </row>
    <row r="7" spans="1:13" x14ac:dyDescent="0.25">
      <c r="B7" s="37">
        <v>85.630394598777769</v>
      </c>
      <c r="C7" s="5">
        <v>19.059534279222703</v>
      </c>
      <c r="D7" s="5">
        <v>28.268553480713656</v>
      </c>
      <c r="E7" s="28">
        <f>L7/M7</f>
        <v>0.19452170190905088</v>
      </c>
      <c r="F7" s="28">
        <f>B7/B6-1</f>
        <v>1.7372465569670315E-2</v>
      </c>
      <c r="G7" s="28">
        <f>C7/C6-1</f>
        <v>-1.7182489372435383E-2</v>
      </c>
      <c r="H7" s="28">
        <f>D7/D6-1</f>
        <v>-3.3836616794367891E-2</v>
      </c>
      <c r="J7" s="5">
        <f>B7+C7+D7</f>
        <v>132.95848235871412</v>
      </c>
      <c r="K7" s="28">
        <f>(J7-J6)/J6</f>
        <v>1.0464002553396761E-3</v>
      </c>
      <c r="L7" s="39">
        <v>531833.92943485652</v>
      </c>
      <c r="M7" s="38">
        <v>2734059.6150218593</v>
      </c>
    </row>
    <row r="8" spans="1:13" x14ac:dyDescent="0.25">
      <c r="B8" s="37">
        <v>85.70270199446837</v>
      </c>
      <c r="C8" s="5">
        <v>18.925292410846495</v>
      </c>
      <c r="D8" s="5">
        <v>27.519674436822267</v>
      </c>
      <c r="E8" s="28">
        <f>L8/M8</f>
        <v>0.1915731083660327</v>
      </c>
      <c r="F8" s="28">
        <f>B8/B7-1</f>
        <v>8.4441273486346446E-4</v>
      </c>
      <c r="G8" s="28">
        <f>C8/C7-1</f>
        <v>-7.0432921607401777E-3</v>
      </c>
      <c r="H8" s="28">
        <f>D8/D7-1</f>
        <v>-2.6491594074748659E-2</v>
      </c>
      <c r="J8" s="5">
        <f>B8+C8+D8</f>
        <v>132.14766884213714</v>
      </c>
      <c r="K8" s="28">
        <f>(J8-J7)/J7</f>
        <v>-6.0982458748999428E-3</v>
      </c>
      <c r="L8" s="39">
        <v>528590.6753685486</v>
      </c>
      <c r="M8" s="38">
        <v>2759211.2477424913</v>
      </c>
    </row>
    <row r="9" spans="1:13" x14ac:dyDescent="0.25">
      <c r="B9" s="37">
        <v>86.015717715951212</v>
      </c>
      <c r="C9" s="5">
        <v>18.826423309930824</v>
      </c>
      <c r="D9" s="5">
        <v>26.663207773266723</v>
      </c>
      <c r="E9" s="28">
        <f>L9/M9</f>
        <v>0.18902882624765757</v>
      </c>
      <c r="F9" s="28">
        <f>B9/B8-1</f>
        <v>3.652343674100722E-3</v>
      </c>
      <c r="G9" s="28">
        <f>C9/C8-1</f>
        <v>-5.2241782461974751E-3</v>
      </c>
      <c r="H9" s="28">
        <f>D9/D8-1</f>
        <v>-3.112197658884952E-2</v>
      </c>
      <c r="J9" s="5">
        <f>B9+C9+D9</f>
        <v>131.50534879914875</v>
      </c>
      <c r="K9" s="28">
        <f>(J9-J8)/J8</f>
        <v>-4.8606233361233155E-3</v>
      </c>
      <c r="L9" s="39">
        <v>526021.395196595</v>
      </c>
      <c r="M9" s="38">
        <v>2782757.5594603969</v>
      </c>
    </row>
    <row r="10" spans="1:13" x14ac:dyDescent="0.25">
      <c r="A10" s="35">
        <v>2011</v>
      </c>
      <c r="B10" s="37">
        <v>89.371533737958558</v>
      </c>
      <c r="C10" s="5">
        <v>19.121777756592191</v>
      </c>
      <c r="D10" s="5">
        <v>27.106899478255411</v>
      </c>
      <c r="E10" s="28">
        <f>L10/M10</f>
        <v>0.19340404302689004</v>
      </c>
      <c r="F10" s="28">
        <f>B10/B9-1</f>
        <v>3.9013986177377724E-2</v>
      </c>
      <c r="G10" s="28">
        <f>C10/C9-1</f>
        <v>1.5688293086747462E-2</v>
      </c>
      <c r="H10" s="28">
        <f>D10/D9-1</f>
        <v>1.6640597364040444E-2</v>
      </c>
      <c r="J10" s="5">
        <f>B10+C10+D10</f>
        <v>135.60021097280617</v>
      </c>
      <c r="K10" s="28">
        <f>(J10-J9)/J9</f>
        <v>3.1138369739709969E-2</v>
      </c>
      <c r="L10" s="39">
        <v>542400.84389122459</v>
      </c>
      <c r="M10" s="38">
        <v>2804495.8905838984</v>
      </c>
    </row>
    <row r="11" spans="1:13" x14ac:dyDescent="0.25">
      <c r="B11" s="37">
        <v>91.103793911559976</v>
      </c>
      <c r="C11" s="5">
        <v>19.524014916011296</v>
      </c>
      <c r="D11" s="5">
        <v>27.34019799760231</v>
      </c>
      <c r="E11" s="28">
        <f>L11/M11</f>
        <v>0.19583639263925895</v>
      </c>
      <c r="F11" s="28">
        <f>B11/B10-1</f>
        <v>1.9382683737760198E-2</v>
      </c>
      <c r="G11" s="28">
        <f>C11/C10-1</f>
        <v>2.1035552475262564E-2</v>
      </c>
      <c r="H11" s="28">
        <f>D11/D10-1</f>
        <v>8.6066102666608746E-3</v>
      </c>
      <c r="J11" s="5">
        <f>B11+C11+D11</f>
        <v>137.96800682517357</v>
      </c>
      <c r="K11" s="28">
        <f>(J11-J10)/J10</f>
        <v>1.746159416258029E-2</v>
      </c>
      <c r="L11" s="39">
        <v>551872.02730069426</v>
      </c>
      <c r="M11" s="38">
        <v>2818025.9034758257</v>
      </c>
    </row>
    <row r="12" spans="1:13" x14ac:dyDescent="0.25">
      <c r="B12" s="37">
        <v>94.455240326341254</v>
      </c>
      <c r="C12" s="5">
        <v>19.907502307604656</v>
      </c>
      <c r="D12" s="5">
        <v>27.583771437805812</v>
      </c>
      <c r="E12" s="28">
        <f>L12/M12</f>
        <v>0.20009443409070082</v>
      </c>
      <c r="F12" s="28">
        <f>B12/B11-1</f>
        <v>3.6787122367645031E-2</v>
      </c>
      <c r="G12" s="28">
        <f>C12/C11-1</f>
        <v>1.9641830496598622E-2</v>
      </c>
      <c r="H12" s="28">
        <f>D12/D11-1</f>
        <v>8.9089859636299895E-3</v>
      </c>
      <c r="J12" s="5">
        <f>B12+C12+D12</f>
        <v>141.94651407175172</v>
      </c>
      <c r="K12" s="28">
        <f>(J12-J11)/J11</f>
        <v>2.8836447942743131E-2</v>
      </c>
      <c r="L12" s="39">
        <v>567786.05628700694</v>
      </c>
      <c r="M12" s="38">
        <v>2837590.4550630087</v>
      </c>
    </row>
    <row r="13" spans="1:13" x14ac:dyDescent="0.25">
      <c r="B13" s="37">
        <v>94.921547886470734</v>
      </c>
      <c r="C13" s="5">
        <v>20.743505086920425</v>
      </c>
      <c r="D13" s="5">
        <v>27.575566321164956</v>
      </c>
      <c r="E13" s="28">
        <f>L13/M13</f>
        <v>0.20064839586205807</v>
      </c>
      <c r="F13" s="28">
        <f>B13/B12-1</f>
        <v>4.9368098426132434E-3</v>
      </c>
      <c r="G13" s="28">
        <f>C13/C12-1</f>
        <v>4.1994358026341549E-2</v>
      </c>
      <c r="H13" s="28">
        <f>D13/D12-1</f>
        <v>-2.9746173975364609E-4</v>
      </c>
      <c r="J13" s="5">
        <f>B13+C13+D13</f>
        <v>143.2406192945561</v>
      </c>
      <c r="K13" s="28">
        <f>(J13-J12)/J12</f>
        <v>9.1168510284812352E-3</v>
      </c>
      <c r="L13" s="39">
        <v>572962.47717822448</v>
      </c>
      <c r="M13" s="38">
        <v>2855554.736515936</v>
      </c>
    </row>
    <row r="14" spans="1:13" x14ac:dyDescent="0.25">
      <c r="A14" s="35">
        <v>2012</v>
      </c>
      <c r="B14" s="37">
        <v>93.242780805679672</v>
      </c>
      <c r="C14" s="5">
        <v>21.41867412819817</v>
      </c>
      <c r="D14" s="5">
        <v>26.901216911022601</v>
      </c>
      <c r="E14" s="28">
        <f>L14/M14</f>
        <v>0.19712274596898768</v>
      </c>
      <c r="F14" s="28">
        <f>B14/B13-1</f>
        <v>-1.7685837601372878E-2</v>
      </c>
      <c r="G14" s="28">
        <f>C14/C13-1</f>
        <v>3.2548454971742746E-2</v>
      </c>
      <c r="H14" s="28">
        <f>D14/D13-1</f>
        <v>-2.4454598766473046E-2</v>
      </c>
      <c r="J14" s="5">
        <f>B14+C14+D14</f>
        <v>141.56267184490045</v>
      </c>
      <c r="K14" s="28">
        <f>(J14-J13)/J13</f>
        <v>-1.1714187343781041E-2</v>
      </c>
      <c r="L14" s="39">
        <v>566250.68737960188</v>
      </c>
      <c r="M14" s="38">
        <v>2872579.1363959955</v>
      </c>
    </row>
    <row r="15" spans="1:13" x14ac:dyDescent="0.25">
      <c r="B15" s="37">
        <v>94.834610772509635</v>
      </c>
      <c r="C15" s="5">
        <v>21.417732311528766</v>
      </c>
      <c r="D15" s="5">
        <v>27.94685963854705</v>
      </c>
      <c r="E15" s="28">
        <f>L15/M15</f>
        <v>0.19925816826051237</v>
      </c>
      <c r="F15" s="28">
        <f>B15/B14-1</f>
        <v>1.7071884311852248E-2</v>
      </c>
      <c r="G15" s="28">
        <f>C15/C14-1</f>
        <v>-4.3971753982852135E-5</v>
      </c>
      <c r="H15" s="28">
        <f>D15/D14-1</f>
        <v>3.8869718458572899E-2</v>
      </c>
      <c r="J15" s="5">
        <f>B15+C15+D15</f>
        <v>144.19920272258545</v>
      </c>
      <c r="K15" s="28">
        <f>(J15-J14)/J14</f>
        <v>1.8624478072677607E-2</v>
      </c>
      <c r="L15" s="39">
        <v>576796.81089034188</v>
      </c>
      <c r="M15" s="38">
        <v>2894721.0341521921</v>
      </c>
    </row>
    <row r="16" spans="1:13" x14ac:dyDescent="0.25">
      <c r="B16" s="37">
        <v>92.843295370408399</v>
      </c>
      <c r="C16" s="5">
        <v>21.150624458957736</v>
      </c>
      <c r="D16" s="5">
        <v>29.079551796861217</v>
      </c>
      <c r="E16" s="28">
        <f>L16/M16</f>
        <v>0.19675372839230873</v>
      </c>
      <c r="F16" s="28">
        <f>B16/B15-1</f>
        <v>-2.0997770601684951E-2</v>
      </c>
      <c r="G16" s="28">
        <f>C16/C15-1</f>
        <v>-1.2471341442027994E-2</v>
      </c>
      <c r="H16" s="28">
        <f>D16/D15-1</f>
        <v>4.0530212444758851E-2</v>
      </c>
      <c r="J16" s="5">
        <f>B16+C16+D16</f>
        <v>143.07347162622736</v>
      </c>
      <c r="K16" s="28">
        <f>(J16-J15)/J15</f>
        <v>-7.8067775348509274E-3</v>
      </c>
      <c r="L16" s="39">
        <v>572293.88650490937</v>
      </c>
      <c r="M16" s="38">
        <v>2908681.2797966823</v>
      </c>
    </row>
    <row r="17" spans="1:13" x14ac:dyDescent="0.25">
      <c r="B17" s="37">
        <v>93.534275296158498</v>
      </c>
      <c r="C17" s="5">
        <v>21.117137745479422</v>
      </c>
      <c r="D17" s="5">
        <v>29.822795212262708</v>
      </c>
      <c r="E17" s="28">
        <f>L17/M17</f>
        <v>0.19745834277671476</v>
      </c>
      <c r="F17" s="28">
        <f>B17/B16-1</f>
        <v>7.442432143251354E-3</v>
      </c>
      <c r="G17" s="28">
        <f>C17/C16-1</f>
        <v>-1.5832493997184338E-3</v>
      </c>
      <c r="H17" s="28">
        <f>D17/D16-1</f>
        <v>2.5558970805104275E-2</v>
      </c>
      <c r="J17" s="5">
        <f>B17+C17+D17</f>
        <v>144.47420825390063</v>
      </c>
      <c r="K17" s="28">
        <f>(J17-J16)/J16</f>
        <v>9.7903308821122755E-3</v>
      </c>
      <c r="L17" s="39">
        <v>577896.83301560255</v>
      </c>
      <c r="M17" s="38">
        <v>2926677.2165159229</v>
      </c>
    </row>
    <row r="18" spans="1:13" x14ac:dyDescent="0.25">
      <c r="A18" s="35">
        <v>2013</v>
      </c>
      <c r="B18" s="37">
        <v>95.95654629941717</v>
      </c>
      <c r="C18" s="5">
        <v>21.606812810950373</v>
      </c>
      <c r="D18" s="5">
        <v>30.319808568697944</v>
      </c>
      <c r="E18" s="28">
        <f>L18/M18</f>
        <v>0.20118859675529988</v>
      </c>
      <c r="F18" s="28">
        <f>B18/B17-1</f>
        <v>2.5897148351115229E-2</v>
      </c>
      <c r="G18" s="28">
        <f>C18/C17-1</f>
        <v>2.3188515004869847E-2</v>
      </c>
      <c r="H18" s="28">
        <f>D18/D17-1</f>
        <v>1.6665552403715367E-2</v>
      </c>
      <c r="J18" s="5">
        <f>B18+C18+D18</f>
        <v>147.88316767906548</v>
      </c>
      <c r="K18" s="28">
        <f>(J18-J17)/J17</f>
        <v>2.3595626280740072E-2</v>
      </c>
      <c r="L18" s="39">
        <v>591532.67071626196</v>
      </c>
      <c r="M18" s="38">
        <v>2940189.8529851907</v>
      </c>
    </row>
    <row r="19" spans="1:13" x14ac:dyDescent="0.25">
      <c r="B19" s="37">
        <v>99.772179580351946</v>
      </c>
      <c r="C19" s="5">
        <v>22.109945899588666</v>
      </c>
      <c r="D19" s="5">
        <v>30.238911863042357</v>
      </c>
      <c r="E19" s="28">
        <f>L19/M19</f>
        <v>0.20442589941274983</v>
      </c>
      <c r="F19" s="28">
        <f>B19/B18-1</f>
        <v>3.9764178975644882E-2</v>
      </c>
      <c r="G19" s="28">
        <f>C19/C18-1</f>
        <v>2.3285854005423046E-2</v>
      </c>
      <c r="H19" s="28">
        <f>D19/D18-1</f>
        <v>-2.66811399789324E-3</v>
      </c>
      <c r="J19" s="5">
        <f>B19+C19+D19</f>
        <v>152.12103734298296</v>
      </c>
      <c r="K19" s="28">
        <f>(J19-J18)/J18</f>
        <v>2.8656876441235421E-2</v>
      </c>
      <c r="L19" s="39">
        <v>608484.14937193191</v>
      </c>
      <c r="M19" s="38">
        <v>2976551.1665591891</v>
      </c>
    </row>
    <row r="20" spans="1:13" x14ac:dyDescent="0.25">
      <c r="B20" s="37">
        <v>102.98105672586331</v>
      </c>
      <c r="C20" s="5">
        <v>22.649316565842916</v>
      </c>
      <c r="D20" s="5">
        <v>30.681735701775594</v>
      </c>
      <c r="E20" s="28">
        <f>L20/M20</f>
        <v>0.20957565157491378</v>
      </c>
      <c r="F20" s="28">
        <f>B20/B19-1</f>
        <v>3.2162043156800824E-2</v>
      </c>
      <c r="G20" s="28">
        <f>C20/C19-1</f>
        <v>2.4394933786983319E-2</v>
      </c>
      <c r="H20" s="28">
        <f>D20/D19-1</f>
        <v>1.4644172407356049E-2</v>
      </c>
      <c r="J20" s="5">
        <f>B20+C20+D20</f>
        <v>156.31210899348184</v>
      </c>
      <c r="K20" s="28">
        <f>(J20-J19)/J19</f>
        <v>2.7550901069977551E-2</v>
      </c>
      <c r="L20" s="39">
        <v>625248.43597392726</v>
      </c>
      <c r="M20" s="38">
        <v>2983402.0854776124</v>
      </c>
    </row>
    <row r="21" spans="1:13" x14ac:dyDescent="0.25">
      <c r="B21" s="37">
        <v>103.89367974598551</v>
      </c>
      <c r="C21" s="5">
        <v>24.187486492833788</v>
      </c>
      <c r="D21" s="5">
        <v>30.104657900145128</v>
      </c>
      <c r="E21" s="28">
        <f>L21/M21</f>
        <v>0.20921095089999031</v>
      </c>
      <c r="F21" s="28">
        <f>B21/B20-1</f>
        <v>8.8620475370688734E-3</v>
      </c>
      <c r="G21" s="28">
        <f>C21/C20-1</f>
        <v>6.7912421221157704E-2</v>
      </c>
      <c r="H21" s="28">
        <f>D21/D20-1</f>
        <v>-1.8808512244536058E-2</v>
      </c>
      <c r="J21" s="5">
        <f>B21+C21+D21</f>
        <v>158.18582413896442</v>
      </c>
      <c r="K21" s="28">
        <f>(J21-J20)/J20</f>
        <v>1.1987012123038472E-2</v>
      </c>
      <c r="L21" s="39">
        <v>632743.29655585776</v>
      </c>
      <c r="M21" s="38">
        <v>3024427.2292339504</v>
      </c>
    </row>
    <row r="22" spans="1:13" x14ac:dyDescent="0.25">
      <c r="A22" s="35">
        <v>2014</v>
      </c>
      <c r="B22" s="37">
        <v>100.22742517140925</v>
      </c>
      <c r="C22" s="5">
        <v>25.395525868472603</v>
      </c>
      <c r="D22" s="5">
        <v>29.095566839991317</v>
      </c>
      <c r="E22" s="28">
        <f>L22/M22</f>
        <v>0.20589929934532342</v>
      </c>
      <c r="F22" s="28">
        <f>B22/B21-1</f>
        <v>-3.528852364782975E-2</v>
      </c>
      <c r="G22" s="28">
        <f>C22/C21-1</f>
        <v>4.9944808279137609E-2</v>
      </c>
      <c r="H22" s="28">
        <f>D22/D21-1</f>
        <v>-3.3519432889783651E-2</v>
      </c>
      <c r="J22" s="5">
        <f>B22+C22+D22</f>
        <v>154.71851787987316</v>
      </c>
      <c r="K22" s="28">
        <f>(J22-J21)/J21</f>
        <v>-2.1919197108618726E-2</v>
      </c>
      <c r="L22" s="39">
        <v>618874.07151949266</v>
      </c>
      <c r="M22" s="38">
        <v>3005712.3724425589</v>
      </c>
    </row>
    <row r="23" spans="1:13" x14ac:dyDescent="0.25">
      <c r="B23" s="37">
        <v>99.481353138054388</v>
      </c>
      <c r="C23" s="5">
        <v>25.280581062239083</v>
      </c>
      <c r="D23" s="5">
        <v>29.740620094055036</v>
      </c>
      <c r="E23" s="28">
        <f>L23/M23</f>
        <v>0.20510128498460192</v>
      </c>
      <c r="F23" s="28">
        <f>B23/B22-1</f>
        <v>-7.4437912784741656E-3</v>
      </c>
      <c r="G23" s="28">
        <f>C23/C22-1</f>
        <v>-4.52618334539856E-3</v>
      </c>
      <c r="H23" s="28">
        <f>D23/D22-1</f>
        <v>2.2170155942007774E-2</v>
      </c>
      <c r="J23" s="5">
        <f>B23+C23+D23</f>
        <v>154.5025542943485</v>
      </c>
      <c r="K23" s="28">
        <f>(J23-J22)/J22</f>
        <v>-1.3958483346663186E-3</v>
      </c>
      <c r="L23" s="39">
        <v>618010.21717739408</v>
      </c>
      <c r="M23" s="38">
        <v>3013195.2475275397</v>
      </c>
    </row>
    <row r="24" spans="1:13" x14ac:dyDescent="0.25">
      <c r="B24" s="37">
        <v>102.14977532009131</v>
      </c>
      <c r="C24" s="5">
        <v>23.704310900472322</v>
      </c>
      <c r="D24" s="5">
        <v>31.077923546056063</v>
      </c>
      <c r="E24" s="28">
        <f>L24/M24</f>
        <v>0.20731904275385885</v>
      </c>
      <c r="F24" s="28">
        <f>B24/B23-1</f>
        <v>2.6823340232755344E-2</v>
      </c>
      <c r="G24" s="28">
        <f>C24/C23-1</f>
        <v>-6.2351025788770054E-2</v>
      </c>
      <c r="H24" s="28">
        <f>D24/D23-1</f>
        <v>4.4965553770290878E-2</v>
      </c>
      <c r="J24" s="5">
        <f>B24+C24+D24</f>
        <v>156.9320097666197</v>
      </c>
      <c r="K24" s="28">
        <f>(J24-J23)/J23</f>
        <v>1.5724370922973581E-2</v>
      </c>
      <c r="L24" s="39">
        <v>627728.03906647884</v>
      </c>
      <c r="M24" s="38">
        <v>3027835.8935496043</v>
      </c>
    </row>
    <row r="25" spans="1:13" x14ac:dyDescent="0.25">
      <c r="B25" s="37">
        <v>103.90895658570008</v>
      </c>
      <c r="C25" s="5">
        <v>24.091660916895908</v>
      </c>
      <c r="D25" s="5">
        <v>30.694042932273163</v>
      </c>
      <c r="E25" s="28">
        <f>L25/M25</f>
        <v>0.20736379120156581</v>
      </c>
      <c r="F25" s="28">
        <f>B25/B24-1</f>
        <v>1.722158722421363E-2</v>
      </c>
      <c r="G25" s="28">
        <f>C25/C24-1</f>
        <v>1.6340910227256034E-2</v>
      </c>
      <c r="H25" s="28">
        <f>D25/D24-1</f>
        <v>-1.2352196349733835E-2</v>
      </c>
      <c r="J25" s="5">
        <f>B25+C25+D25</f>
        <v>158.69466043486915</v>
      </c>
      <c r="K25" s="28">
        <f>(J25-J24)/J24</f>
        <v>1.1231938409957041E-2</v>
      </c>
      <c r="L25" s="39">
        <v>634778.64173947659</v>
      </c>
      <c r="M25" s="38">
        <v>3061183.6235307185</v>
      </c>
    </row>
    <row r="26" spans="1:13" x14ac:dyDescent="0.25">
      <c r="A26" s="35">
        <v>2015</v>
      </c>
      <c r="B26" s="37">
        <v>102.03211121660676</v>
      </c>
      <c r="C26" s="5">
        <v>25.494420401398123</v>
      </c>
      <c r="D26" s="5">
        <v>32.383373613049869</v>
      </c>
      <c r="E26" s="28">
        <f>L26/M26</f>
        <v>0.20802962184210175</v>
      </c>
      <c r="F26" s="28">
        <f>B26/B25-1</f>
        <v>-1.8062402229449437E-2</v>
      </c>
      <c r="G26" s="28">
        <f>C26/C25-1</f>
        <v>5.8225935079404767E-2</v>
      </c>
      <c r="H26" s="28">
        <f>D26/D25-1</f>
        <v>5.5037737599580305E-2</v>
      </c>
      <c r="J26" s="5">
        <f>B26+C26+D26</f>
        <v>159.90990523105478</v>
      </c>
      <c r="K26" s="28">
        <f>(J26-J25)/J25</f>
        <v>7.657754790586579E-3</v>
      </c>
      <c r="L26" s="39">
        <v>639639.62092421902</v>
      </c>
      <c r="M26" s="38">
        <v>3074752.6013853792</v>
      </c>
    </row>
    <row r="27" spans="1:13" x14ac:dyDescent="0.25">
      <c r="B27" s="37">
        <v>99.743291786959958</v>
      </c>
      <c r="C27" s="5">
        <v>27.522785984455034</v>
      </c>
      <c r="D27" s="5">
        <v>31.805993341001141</v>
      </c>
      <c r="E27" s="28">
        <f>L27/M27</f>
        <v>0.20838646669056626</v>
      </c>
      <c r="F27" s="28">
        <f>B27/B26-1</f>
        <v>-2.2432344115548175E-2</v>
      </c>
      <c r="G27" s="28">
        <f>C27/C26-1</f>
        <v>7.9561156955961776E-2</v>
      </c>
      <c r="H27" s="28">
        <f>D27/D26-1</f>
        <v>-1.7829528169234776E-2</v>
      </c>
      <c r="J27" s="5">
        <f>B27+C27+D27</f>
        <v>159.07207111241613</v>
      </c>
      <c r="K27" s="28">
        <f>(J27-J26)/J26</f>
        <v>-5.2394135149293093E-3</v>
      </c>
      <c r="L27" s="39">
        <v>636288.28444966453</v>
      </c>
      <c r="M27" s="38">
        <v>3053405.0245906375</v>
      </c>
    </row>
    <row r="28" spans="1:13" x14ac:dyDescent="0.25">
      <c r="B28" s="37">
        <v>100.10340097685501</v>
      </c>
      <c r="C28" s="5">
        <v>29.49531913228774</v>
      </c>
      <c r="D28" s="5">
        <v>31.592042339475704</v>
      </c>
      <c r="E28" s="28">
        <f>L28/M28</f>
        <v>0.21097031497947794</v>
      </c>
      <c r="F28" s="28">
        <f>B28/B27-1</f>
        <v>3.6103599895640492E-3</v>
      </c>
      <c r="G28" s="28">
        <f>C28/C27-1</f>
        <v>7.1669094434945624E-2</v>
      </c>
      <c r="H28" s="28">
        <f>D28/D27-1</f>
        <v>-6.726751126166941E-3</v>
      </c>
      <c r="J28" s="5">
        <f>B28+C28+D28</f>
        <v>161.19076244861847</v>
      </c>
      <c r="K28" s="28">
        <f>(J28-J27)/J27</f>
        <v>1.3319065511538278E-2</v>
      </c>
      <c r="L28" s="39">
        <v>644763.04979447392</v>
      </c>
      <c r="M28" s="38">
        <v>3056179.0167360418</v>
      </c>
    </row>
    <row r="29" spans="1:13" x14ac:dyDescent="0.25">
      <c r="B29" s="37">
        <v>98.092325419541481</v>
      </c>
      <c r="C29" s="5">
        <v>29.114566520056535</v>
      </c>
      <c r="D29" s="5">
        <v>32.003703726667915</v>
      </c>
      <c r="E29" s="28">
        <f>L29/M29</f>
        <v>0.20756093533484257</v>
      </c>
      <c r="F29" s="28">
        <f>B29/B28-1</f>
        <v>-2.0089982335150802E-2</v>
      </c>
      <c r="G29" s="28">
        <f>C29/C28-1</f>
        <v>-1.2908916513956425E-2</v>
      </c>
      <c r="H29" s="28">
        <f>D29/D28-1</f>
        <v>1.3030540500315269E-2</v>
      </c>
      <c r="J29" s="5">
        <f>B29+C29+D29</f>
        <v>159.21059566626593</v>
      </c>
      <c r="K29" s="28">
        <f>(J29-J28)/J28</f>
        <v>-1.2284617010752976E-2</v>
      </c>
      <c r="L29" s="39">
        <v>636842.38266506372</v>
      </c>
      <c r="M29" s="38">
        <v>3068218.8902150271</v>
      </c>
    </row>
    <row r="30" spans="1:13" x14ac:dyDescent="0.25">
      <c r="A30" s="35">
        <v>2016</v>
      </c>
      <c r="B30" s="37">
        <v>94.529709486609406</v>
      </c>
      <c r="C30" s="5">
        <v>28.170321637411313</v>
      </c>
      <c r="D30" s="5">
        <v>32.198179975211481</v>
      </c>
      <c r="E30" s="28">
        <f>L30/M30</f>
        <v>0.20279003028792938</v>
      </c>
      <c r="F30" s="28">
        <f>B30/B29-1</f>
        <v>-3.6319007809171078E-2</v>
      </c>
      <c r="G30" s="28">
        <f>C30/C29-1</f>
        <v>-3.2432043320814952E-2</v>
      </c>
      <c r="H30" s="28">
        <f>D30/D29-1</f>
        <v>6.0766794432456361E-3</v>
      </c>
      <c r="J30" s="5">
        <f>B30+C30+D30</f>
        <v>154.89821109923219</v>
      </c>
      <c r="K30" s="28">
        <f>(J30-J29)/J29</f>
        <v>-2.7086040027595151E-2</v>
      </c>
      <c r="L30" s="39">
        <v>619592.84439692879</v>
      </c>
      <c r="M30" s="38">
        <v>3055341.7419840912</v>
      </c>
    </row>
    <row r="31" spans="1:13" x14ac:dyDescent="0.25">
      <c r="B31" s="37">
        <v>93.63695522637434</v>
      </c>
      <c r="C31" s="5">
        <v>27.511731008684411</v>
      </c>
      <c r="D31" s="5">
        <v>32.67060933417897</v>
      </c>
      <c r="E31" s="28">
        <f>L31/M31</f>
        <v>0.19959346753906565</v>
      </c>
      <c r="F31" s="28">
        <f>B31/B30-1</f>
        <v>-9.444165914436975E-3</v>
      </c>
      <c r="G31" s="28">
        <f>C31/C30-1</f>
        <v>-2.3378882115860145E-2</v>
      </c>
      <c r="H31" s="28">
        <f>D31/D30-1</f>
        <v>1.467254855184974E-2</v>
      </c>
      <c r="J31" s="5">
        <f>B31+C31+D31</f>
        <v>153.81929556923771</v>
      </c>
      <c r="K31" s="28">
        <f>(J31-J30)/J30</f>
        <v>-6.9653194981270077E-3</v>
      </c>
      <c r="L31" s="39">
        <v>615277.18227695092</v>
      </c>
      <c r="M31" s="38">
        <v>3082651.9017037726</v>
      </c>
    </row>
    <row r="32" spans="1:13" x14ac:dyDescent="0.25">
      <c r="B32" s="37">
        <v>92.435691717166961</v>
      </c>
      <c r="C32" s="5">
        <v>27.955758010019597</v>
      </c>
      <c r="D32" s="5">
        <v>32.047153526955832</v>
      </c>
      <c r="E32" s="28">
        <f>L32/M32</f>
        <v>0.19758739452601196</v>
      </c>
      <c r="F32" s="28">
        <f>B32/B31-1</f>
        <v>-1.2828946715570111E-2</v>
      </c>
      <c r="G32" s="28">
        <f>C32/C31-1</f>
        <v>1.6139551567839305E-2</v>
      </c>
      <c r="H32" s="28">
        <f>D32/D31-1</f>
        <v>-1.9083078642518569E-2</v>
      </c>
      <c r="J32" s="5">
        <f>B32+C32+D32</f>
        <v>152.43860325414238</v>
      </c>
      <c r="K32" s="28">
        <f>(J32-J31)/J31</f>
        <v>-8.9760670791386426E-3</v>
      </c>
      <c r="L32" s="39">
        <v>609754.41301656957</v>
      </c>
      <c r="M32" s="38">
        <v>3085998.5500557665</v>
      </c>
    </row>
    <row r="33" spans="1:16" x14ac:dyDescent="0.25">
      <c r="B33" s="37">
        <v>92.055233747139809</v>
      </c>
      <c r="C33" s="5">
        <v>29.245619836653443</v>
      </c>
      <c r="D33" s="5">
        <v>31.767431106901821</v>
      </c>
      <c r="E33" s="28">
        <f>L33/M33</f>
        <v>0.19847791929237793</v>
      </c>
      <c r="F33" s="28">
        <f>B33/B32-1</f>
        <v>-4.1159206250250824E-3</v>
      </c>
      <c r="G33" s="28">
        <f>C33/C32-1</f>
        <v>4.6139397335301924E-2</v>
      </c>
      <c r="H33" s="28">
        <f>D33/D32-1</f>
        <v>-8.7284638187515862E-3</v>
      </c>
      <c r="J33" s="5">
        <f>B33+C33+D33</f>
        <v>153.06828469069507</v>
      </c>
      <c r="K33" s="28">
        <f>(J33-J32)/J32</f>
        <v>4.1307216355354268E-3</v>
      </c>
      <c r="L33" s="39">
        <v>612273.13876278023</v>
      </c>
      <c r="M33" s="38">
        <v>3084842.5907812966</v>
      </c>
    </row>
    <row r="34" spans="1:16" x14ac:dyDescent="0.25">
      <c r="A34" s="35">
        <v>2017</v>
      </c>
      <c r="B34" s="37">
        <v>92.71734531976611</v>
      </c>
      <c r="C34" s="5">
        <v>29.161262905390419</v>
      </c>
      <c r="D34" s="5">
        <v>31.685391248071063</v>
      </c>
      <c r="E34" s="28">
        <f>L34/M34</f>
        <v>0.19945281605378556</v>
      </c>
      <c r="F34" s="28">
        <f>B34/B33-1</f>
        <v>7.1925467534526E-3</v>
      </c>
      <c r="G34" s="28">
        <f>C34/C33-1</f>
        <v>-2.8844295909673523E-3</v>
      </c>
      <c r="H34" s="28">
        <f>D34/D33-1</f>
        <v>-2.5825147319807895E-3</v>
      </c>
      <c r="J34" s="5">
        <f>B34+C34+D34</f>
        <v>153.5639994732276</v>
      </c>
      <c r="K34" s="28">
        <f>(J34-J33)/J33</f>
        <v>3.2385205304562023E-3</v>
      </c>
      <c r="L34" s="39">
        <v>614255.99789291038</v>
      </c>
      <c r="M34" s="38">
        <v>3079705.8173762094</v>
      </c>
      <c r="N34" s="40"/>
      <c r="O34" s="39"/>
      <c r="P34" s="40"/>
    </row>
    <row r="35" spans="1:16" x14ac:dyDescent="0.25">
      <c r="B35" s="37">
        <v>90.715206783633846</v>
      </c>
      <c r="C35" s="5">
        <v>30.347019569913019</v>
      </c>
      <c r="D35" s="5">
        <v>31.744552041883161</v>
      </c>
      <c r="E35" s="28">
        <f>L35/M35</f>
        <v>0.1971303180690866</v>
      </c>
      <c r="F35" s="28">
        <f>B35/B34-1</f>
        <v>-2.1594001955375641E-2</v>
      </c>
      <c r="G35" s="28">
        <f>C35/C34-1</f>
        <v>4.0662047743598162E-2</v>
      </c>
      <c r="H35" s="28">
        <f>D35/D34-1</f>
        <v>1.8671315543783429E-3</v>
      </c>
      <c r="J35" s="5">
        <f>B35+C35+D35</f>
        <v>152.80677839543003</v>
      </c>
      <c r="K35" s="28">
        <f>(J35-J34)/J34</f>
        <v>-4.9309804406962006E-3</v>
      </c>
      <c r="L35" s="39">
        <v>611227.11358172004</v>
      </c>
      <c r="M35" s="38">
        <v>3100624.5998523091</v>
      </c>
      <c r="N35" s="40"/>
      <c r="O35" s="39"/>
      <c r="P35" s="38"/>
    </row>
    <row r="36" spans="1:16" x14ac:dyDescent="0.25">
      <c r="B36" s="37">
        <v>91.62247795269252</v>
      </c>
      <c r="C36" s="5">
        <v>30.674115546672631</v>
      </c>
      <c r="D36" s="5">
        <v>32.115170151403845</v>
      </c>
      <c r="E36" s="28">
        <f>L36/M36</f>
        <v>0.19815343953307626</v>
      </c>
      <c r="F36" s="28">
        <f>B36/B35-1</f>
        <v>1.0001312913529681E-2</v>
      </c>
      <c r="G36" s="28">
        <f>C36/C35-1</f>
        <v>1.0778520638774935E-2</v>
      </c>
      <c r="H36" s="28">
        <f>D36/D35-1</f>
        <v>1.1675014630280423E-2</v>
      </c>
      <c r="J36" s="5">
        <f>B36+C36+D36</f>
        <v>154.41176365076899</v>
      </c>
      <c r="K36" s="28">
        <f>(J36-J35)/J35</f>
        <v>1.0503364262975391E-2</v>
      </c>
      <c r="L36" s="39">
        <v>617647.05460307607</v>
      </c>
      <c r="M36" s="38">
        <v>3117014.047591018</v>
      </c>
      <c r="N36" s="40"/>
      <c r="O36" s="39"/>
      <c r="P36" s="38"/>
    </row>
    <row r="37" spans="1:16" x14ac:dyDescent="0.25">
      <c r="B37" s="37"/>
      <c r="E37" s="36"/>
      <c r="F37" s="36"/>
      <c r="G37" s="36"/>
      <c r="H37" s="36"/>
    </row>
    <row r="38" spans="1:16" x14ac:dyDescent="0.25">
      <c r="A38" s="35" t="s">
        <v>27</v>
      </c>
      <c r="B38" s="36">
        <f>B36/B25-1</f>
        <v>-0.11824272937313296</v>
      </c>
      <c r="C38" s="36">
        <f>C36/C25-1</f>
        <v>0.27322543898002194</v>
      </c>
      <c r="D38" s="36">
        <f>D36/D25-1</f>
        <v>4.6299772964624397E-2</v>
      </c>
    </row>
    <row r="39" spans="1:16" x14ac:dyDescent="0.25">
      <c r="A39" t="s">
        <v>26</v>
      </c>
    </row>
    <row r="40" spans="1:16" x14ac:dyDescent="0.25">
      <c r="A40" s="5"/>
    </row>
    <row r="41" spans="1:16" x14ac:dyDescent="0.25">
      <c r="A41" s="5"/>
      <c r="M41" s="34"/>
    </row>
    <row r="42" spans="1:16" x14ac:dyDescent="0.25">
      <c r="A42" s="5"/>
      <c r="L42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0" zoomScaleNormal="80" workbookViewId="0">
      <pane xSplit="1" ySplit="4" topLeftCell="B5" activePane="bottomRight" state="frozen"/>
      <selection activeCell="T37" sqref="T37"/>
      <selection pane="topRight" activeCell="T37" sqref="T37"/>
      <selection pane="bottomLeft" activeCell="T37" sqref="T37"/>
      <selection pane="bottomRight" activeCell="F25" sqref="F25"/>
    </sheetView>
  </sheetViews>
  <sheetFormatPr defaultRowHeight="15" x14ac:dyDescent="0.25"/>
  <cols>
    <col min="1" max="2" width="19.7109375" customWidth="1"/>
    <col min="7" max="7" width="17.140625" customWidth="1"/>
    <col min="8" max="8" width="12" bestFit="1" customWidth="1"/>
  </cols>
  <sheetData>
    <row r="1" spans="1:11" ht="26.25" x14ac:dyDescent="0.4">
      <c r="A1" s="1" t="s">
        <v>224</v>
      </c>
    </row>
    <row r="2" spans="1:11" ht="14.45" x14ac:dyDescent="0.3">
      <c r="A2" t="s">
        <v>223</v>
      </c>
    </row>
    <row r="4" spans="1:11" ht="14.45" x14ac:dyDescent="0.3">
      <c r="A4" s="35"/>
      <c r="B4" s="27" t="s">
        <v>32</v>
      </c>
      <c r="C4" s="27" t="s">
        <v>31</v>
      </c>
      <c r="D4" s="27" t="s">
        <v>33</v>
      </c>
      <c r="E4" s="5" t="s">
        <v>85</v>
      </c>
      <c r="F4" s="27"/>
    </row>
    <row r="5" spans="1:11" x14ac:dyDescent="0.25">
      <c r="A5" s="69" t="s">
        <v>222</v>
      </c>
      <c r="B5" s="28">
        <f>(B14/B10)^(1/4)-1</f>
        <v>8.3554141836550855E-2</v>
      </c>
      <c r="C5" s="28">
        <f>(C14/C10)^(1/4)-1</f>
        <v>3.9840764707353538E-2</v>
      </c>
      <c r="D5" s="28">
        <f>(D14/D10)^(1/4)-1</f>
        <v>3.1389891237006751E-2</v>
      </c>
      <c r="E5" s="28">
        <f>(E14/E10)^(1/4)-1</f>
        <v>4.0950905160016982E-2</v>
      </c>
      <c r="F5" s="28"/>
      <c r="G5" s="69"/>
      <c r="H5" s="36"/>
      <c r="I5" s="36"/>
      <c r="J5" s="36"/>
      <c r="K5" s="36"/>
    </row>
    <row r="6" spans="1:11" x14ac:dyDescent="0.25">
      <c r="A6" s="69" t="s">
        <v>192</v>
      </c>
      <c r="B6" s="28">
        <f>B15/B14-1</f>
        <v>5.5936741226719544E-2</v>
      </c>
      <c r="C6" s="28">
        <f>C15/C14-1</f>
        <v>1.6730298198389448E-2</v>
      </c>
      <c r="D6" s="28">
        <f>D15/D14-1</f>
        <v>-6.5800866231410682E-2</v>
      </c>
      <c r="E6" s="28">
        <f>E15/E14-1</f>
        <v>-2.9116039438842445E-2</v>
      </c>
      <c r="F6" s="28"/>
      <c r="G6" s="69"/>
      <c r="H6" s="28"/>
      <c r="I6" s="28"/>
      <c r="J6" s="28"/>
      <c r="K6" s="28"/>
    </row>
    <row r="7" spans="1:11" ht="14.45" x14ac:dyDescent="0.3">
      <c r="A7" s="35" t="s">
        <v>191</v>
      </c>
      <c r="B7" s="28">
        <f>B16/B15-1</f>
        <v>6.0545653233437191E-2</v>
      </c>
      <c r="C7" s="28">
        <f>C16/C15-1</f>
        <v>-1.6868307770237623E-2</v>
      </c>
      <c r="D7" s="28">
        <f>D16/D15-1</f>
        <v>-3.341053066148203E-2</v>
      </c>
      <c r="E7" s="28">
        <f>E16/E15-1</f>
        <v>-1.2934241499905519E-2</v>
      </c>
      <c r="F7" s="28"/>
      <c r="G7" s="35"/>
      <c r="H7" s="28"/>
      <c r="I7" s="28"/>
      <c r="J7" s="28"/>
      <c r="K7" s="28"/>
    </row>
    <row r="8" spans="1:11" ht="14.45" x14ac:dyDescent="0.3">
      <c r="A8" s="35" t="s">
        <v>221</v>
      </c>
      <c r="B8" s="28">
        <f>(B19/B18)^(1/4)-1</f>
        <v>3.3785784334083857E-3</v>
      </c>
      <c r="C8" s="28">
        <f>(C19/C18)^(1/4)-1</f>
        <v>2.3242172060150335E-2</v>
      </c>
      <c r="D8" s="28">
        <f>(D19/D18)^(1/4)-1</f>
        <v>7.6188334363509469E-3</v>
      </c>
      <c r="E8" s="28">
        <f>(E19/E18)^(1/4)-1</f>
        <v>1.0090347148975498E-2</v>
      </c>
      <c r="F8" s="28"/>
      <c r="G8" s="35"/>
      <c r="H8" s="28"/>
      <c r="I8" s="28"/>
      <c r="J8" s="28"/>
      <c r="K8" s="28"/>
    </row>
    <row r="9" spans="1:11" ht="14.45" x14ac:dyDescent="0.3">
      <c r="A9" s="35"/>
      <c r="B9" s="5"/>
      <c r="C9" s="5"/>
      <c r="D9" s="5"/>
      <c r="E9" s="5"/>
    </row>
    <row r="10" spans="1:11" x14ac:dyDescent="0.25">
      <c r="A10" s="35">
        <v>2011</v>
      </c>
      <c r="B10" s="5">
        <v>77392.659604168672</v>
      </c>
      <c r="C10" s="5">
        <v>108692.89243565736</v>
      </c>
      <c r="D10" s="5">
        <v>358925.63140941004</v>
      </c>
      <c r="E10" s="67">
        <v>545011.18344923609</v>
      </c>
      <c r="G10" s="118"/>
      <c r="H10" s="121"/>
      <c r="I10" s="121"/>
      <c r="J10" s="121"/>
      <c r="K10" s="121"/>
    </row>
    <row r="11" spans="1:11" x14ac:dyDescent="0.25">
      <c r="A11" s="35">
        <v>2012</v>
      </c>
      <c r="B11" s="5">
        <v>84750.107660855356</v>
      </c>
      <c r="C11" s="5">
        <v>112273.27737083726</v>
      </c>
      <c r="D11" s="5">
        <v>375843.00413238566</v>
      </c>
      <c r="E11" s="67">
        <v>572866.38916407828</v>
      </c>
      <c r="G11" s="122"/>
      <c r="H11" s="121"/>
      <c r="I11" s="121"/>
      <c r="J11" s="121"/>
      <c r="K11" s="121"/>
    </row>
    <row r="12" spans="1:11" x14ac:dyDescent="0.25">
      <c r="A12" s="35">
        <v>2013</v>
      </c>
      <c r="B12" s="5">
        <v>87533.783374095845</v>
      </c>
      <c r="C12" s="5">
        <v>118788.72405530693</v>
      </c>
      <c r="D12" s="5">
        <v>393351.22238186805</v>
      </c>
      <c r="E12" s="67">
        <v>599673.72981127084</v>
      </c>
      <c r="G12" s="122"/>
      <c r="H12" s="121"/>
      <c r="I12" s="121"/>
      <c r="J12" s="121"/>
      <c r="K12" s="121"/>
    </row>
    <row r="13" spans="1:11" x14ac:dyDescent="0.25">
      <c r="A13" s="35">
        <v>2014</v>
      </c>
      <c r="B13" s="5">
        <v>98567.995273269567</v>
      </c>
      <c r="C13" s="5">
        <v>120857.66600514235</v>
      </c>
      <c r="D13" s="5">
        <v>405502.1924537149</v>
      </c>
      <c r="E13" s="67">
        <v>624927.85373212688</v>
      </c>
      <c r="G13" s="122"/>
      <c r="H13" s="121"/>
      <c r="I13" s="121"/>
      <c r="J13" s="121"/>
      <c r="K13" s="121"/>
    </row>
    <row r="14" spans="1:11" x14ac:dyDescent="0.25">
      <c r="A14" s="35">
        <v>2015</v>
      </c>
      <c r="B14" s="5">
        <v>106684.72391436732</v>
      </c>
      <c r="C14" s="5">
        <v>127077.45307555243</v>
      </c>
      <c r="D14" s="5">
        <v>406158.8821854408</v>
      </c>
      <c r="E14" s="67">
        <v>639921.05917536048</v>
      </c>
      <c r="G14" s="122"/>
      <c r="H14" s="121"/>
      <c r="I14" s="121"/>
      <c r="J14" s="121"/>
      <c r="K14" s="121"/>
    </row>
    <row r="15" spans="1:11" x14ac:dyDescent="0.25">
      <c r="A15" s="35">
        <v>2016</v>
      </c>
      <c r="B15" s="5">
        <v>112652.31970880931</v>
      </c>
      <c r="C15" s="5">
        <v>129203.49675979826</v>
      </c>
      <c r="D15" s="5">
        <v>379433.2759100573</v>
      </c>
      <c r="E15" s="67">
        <v>621289.09237866488</v>
      </c>
      <c r="G15" s="118"/>
      <c r="H15" s="121"/>
      <c r="I15" s="121"/>
      <c r="J15" s="121"/>
      <c r="K15" s="121"/>
    </row>
    <row r="16" spans="1:11" x14ac:dyDescent="0.25">
      <c r="A16" s="35">
        <v>2017</v>
      </c>
      <c r="B16" s="5">
        <v>119472.92799384118</v>
      </c>
      <c r="C16" s="5">
        <v>127024.05241146308</v>
      </c>
      <c r="D16" s="5">
        <v>366756.20881127776</v>
      </c>
      <c r="E16" s="67">
        <v>613253.1892165821</v>
      </c>
      <c r="G16" s="40"/>
      <c r="H16" s="38"/>
      <c r="I16" s="38"/>
      <c r="J16" s="38"/>
      <c r="K16" s="38"/>
    </row>
    <row r="17" spans="1:5" x14ac:dyDescent="0.25">
      <c r="A17" s="35" t="s">
        <v>216</v>
      </c>
      <c r="B17" s="5">
        <v>29174.67754830328</v>
      </c>
      <c r="C17" s="5">
        <v>28894.275433660881</v>
      </c>
      <c r="D17" s="5">
        <v>90827.601101027249</v>
      </c>
      <c r="E17" s="67">
        <v>148896.55408299141</v>
      </c>
    </row>
    <row r="18" spans="1:5" x14ac:dyDescent="0.25">
      <c r="A18" s="120" t="s">
        <v>151</v>
      </c>
      <c r="B18" s="5">
        <v>30343.720039038275</v>
      </c>
      <c r="C18" s="5">
        <v>31560.59280521678</v>
      </c>
      <c r="D18" s="5">
        <v>89998.571637088782</v>
      </c>
      <c r="E18" s="67">
        <v>151902.88448134385</v>
      </c>
    </row>
    <row r="19" spans="1:5" x14ac:dyDescent="0.25">
      <c r="A19" s="35" t="s">
        <v>152</v>
      </c>
      <c r="B19" s="5">
        <v>30755.877479919429</v>
      </c>
      <c r="C19" s="5">
        <v>34598.627871304554</v>
      </c>
      <c r="D19" s="5">
        <v>92772.812333085458</v>
      </c>
      <c r="E19" s="67">
        <v>158127.31768430944</v>
      </c>
    </row>
    <row r="20" spans="1:5" ht="14.45" x14ac:dyDescent="0.3">
      <c r="A20" t="s">
        <v>199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="77" zoomScaleNormal="77" workbookViewId="0">
      <pane xSplit="1" ySplit="5" topLeftCell="B6" activePane="bottomRight" state="frozen"/>
      <selection activeCell="E35" sqref="E35"/>
      <selection pane="topRight" activeCell="E35" sqref="E35"/>
      <selection pane="bottomLeft" activeCell="E35" sqref="E35"/>
      <selection pane="bottomRight" activeCell="F15" sqref="F15"/>
    </sheetView>
  </sheetViews>
  <sheetFormatPr defaultColWidth="9.140625" defaultRowHeight="15" x14ac:dyDescent="0.25"/>
  <cols>
    <col min="2" max="2" width="13.5703125" bestFit="1" customWidth="1"/>
    <col min="3" max="3" width="14.140625" bestFit="1" customWidth="1"/>
    <col min="5" max="5" width="12.28515625" bestFit="1" customWidth="1"/>
    <col min="6" max="6" width="14.140625" bestFit="1" customWidth="1"/>
    <col min="12" max="15" width="10.7109375" customWidth="1"/>
    <col min="16" max="16" width="11.7109375" bestFit="1" customWidth="1"/>
    <col min="19" max="20" width="9.7109375" bestFit="1" customWidth="1"/>
    <col min="21" max="21" width="10.7109375" bestFit="1" customWidth="1"/>
  </cols>
  <sheetData>
    <row r="1" spans="1:22" ht="26.25" x14ac:dyDescent="0.4">
      <c r="A1" s="1" t="s">
        <v>101</v>
      </c>
      <c r="B1" s="55"/>
      <c r="C1" s="55"/>
      <c r="D1" s="55"/>
      <c r="E1" s="55"/>
      <c r="F1" s="55"/>
    </row>
    <row r="2" spans="1:22" x14ac:dyDescent="0.25">
      <c r="A2" s="5" t="s">
        <v>100</v>
      </c>
      <c r="B2" s="55"/>
      <c r="C2" s="55"/>
      <c r="D2" s="55"/>
      <c r="E2" s="55"/>
      <c r="F2" s="55"/>
    </row>
    <row r="3" spans="1:22" x14ac:dyDescent="0.25">
      <c r="A3" s="62" t="s">
        <v>99</v>
      </c>
      <c r="B3" s="55"/>
      <c r="C3" s="55"/>
      <c r="D3" s="55"/>
      <c r="E3" s="55"/>
      <c r="F3" s="55"/>
    </row>
    <row r="4" spans="1:22" x14ac:dyDescent="0.25">
      <c r="A4" s="55"/>
      <c r="B4" s="61"/>
      <c r="C4" s="61"/>
      <c r="D4" s="61"/>
      <c r="E4" s="61"/>
      <c r="F4" s="61"/>
      <c r="G4" s="15" t="s">
        <v>98</v>
      </c>
      <c r="H4" s="15"/>
      <c r="I4" s="15"/>
      <c r="J4" s="15"/>
      <c r="K4" s="15"/>
      <c r="L4" s="15" t="s">
        <v>97</v>
      </c>
      <c r="M4" s="15"/>
      <c r="N4" s="15"/>
      <c r="O4" s="15"/>
      <c r="P4" s="15"/>
    </row>
    <row r="5" spans="1:22" s="58" customFormat="1" ht="14.45" x14ac:dyDescent="0.3">
      <c r="A5" s="59"/>
      <c r="B5" s="15" t="s">
        <v>96</v>
      </c>
      <c r="C5" s="15" t="s">
        <v>95</v>
      </c>
      <c r="D5" s="15" t="s">
        <v>94</v>
      </c>
      <c r="E5" s="15" t="s">
        <v>93</v>
      </c>
      <c r="F5" s="59"/>
      <c r="G5" s="15" t="s">
        <v>96</v>
      </c>
      <c r="H5" s="15" t="s">
        <v>95</v>
      </c>
      <c r="I5" s="15" t="s">
        <v>94</v>
      </c>
      <c r="J5" s="15" t="s">
        <v>93</v>
      </c>
      <c r="K5" s="15" t="s">
        <v>18</v>
      </c>
      <c r="L5" s="15" t="s">
        <v>96</v>
      </c>
      <c r="M5" s="15" t="s">
        <v>95</v>
      </c>
      <c r="N5" s="15" t="s">
        <v>94</v>
      </c>
      <c r="O5" s="15" t="s">
        <v>93</v>
      </c>
      <c r="P5" s="15" t="s">
        <v>18</v>
      </c>
      <c r="Q5" s="15"/>
      <c r="R5" s="15"/>
      <c r="S5" s="15"/>
      <c r="T5" s="15"/>
      <c r="U5" s="15"/>
      <c r="V5" s="15"/>
    </row>
    <row r="6" spans="1:22" s="58" customFormat="1" ht="14.45" x14ac:dyDescent="0.3">
      <c r="A6" s="59">
        <v>2011</v>
      </c>
      <c r="B6" s="60">
        <f>G6/L6</f>
        <v>5.4656980910400069E-2</v>
      </c>
      <c r="C6" s="60">
        <f>H6/M6</f>
        <v>9.144080165132866E-2</v>
      </c>
      <c r="D6" s="60">
        <f>I6/N6</f>
        <v>5.864804658494327E-2</v>
      </c>
      <c r="E6" s="60">
        <f>J6/O6</f>
        <v>6.1799113436238201E-2</v>
      </c>
      <c r="F6" s="59"/>
      <c r="G6" s="15">
        <v>87181</v>
      </c>
      <c r="H6" s="15">
        <v>126120</v>
      </c>
      <c r="I6" s="15">
        <v>9004</v>
      </c>
      <c r="J6" s="15">
        <v>251849</v>
      </c>
      <c r="K6" s="15">
        <v>474154</v>
      </c>
      <c r="L6" s="15">
        <v>1595057</v>
      </c>
      <c r="M6" s="15">
        <v>1379253</v>
      </c>
      <c r="N6" s="15">
        <v>153526</v>
      </c>
      <c r="O6" s="15">
        <v>4075285</v>
      </c>
      <c r="P6" s="15">
        <v>7203121</v>
      </c>
      <c r="Q6" s="53"/>
      <c r="R6" s="53"/>
      <c r="S6" s="53"/>
      <c r="T6" s="53"/>
      <c r="U6" s="53"/>
      <c r="V6" s="53"/>
    </row>
    <row r="7" spans="1:22" s="58" customFormat="1" ht="14.45" x14ac:dyDescent="0.3">
      <c r="A7" s="59">
        <v>2012</v>
      </c>
      <c r="B7" s="60">
        <f>G7/L7</f>
        <v>5.3517593079423317E-2</v>
      </c>
      <c r="C7" s="60">
        <f>H7/M7</f>
        <v>0.10724375493031817</v>
      </c>
      <c r="D7" s="60">
        <f>I7/N7</f>
        <v>7.141630429555744E-2</v>
      </c>
      <c r="E7" s="60">
        <f>J7/O7</f>
        <v>7.4591348842378849E-2</v>
      </c>
      <c r="F7" s="59"/>
      <c r="G7" s="15">
        <v>96800</v>
      </c>
      <c r="H7" s="15">
        <v>152943</v>
      </c>
      <c r="I7" s="15">
        <v>10396</v>
      </c>
      <c r="J7" s="15">
        <v>320793</v>
      </c>
      <c r="K7" s="15">
        <v>580932</v>
      </c>
      <c r="L7" s="15">
        <v>1808751</v>
      </c>
      <c r="M7" s="15">
        <v>1426125</v>
      </c>
      <c r="N7" s="15">
        <v>145569</v>
      </c>
      <c r="O7" s="15">
        <v>4300673</v>
      </c>
      <c r="P7" s="15">
        <v>7681118</v>
      </c>
      <c r="Q7" s="53"/>
      <c r="R7" s="53"/>
      <c r="S7" s="53"/>
      <c r="T7" s="53"/>
      <c r="U7" s="53"/>
      <c r="V7" s="53"/>
    </row>
    <row r="8" spans="1:22" s="58" customFormat="1" ht="14.45" x14ac:dyDescent="0.3">
      <c r="A8" s="59">
        <v>2013</v>
      </c>
      <c r="B8" s="60">
        <f>G8/L8</f>
        <v>2.0166840104443699E-2</v>
      </c>
      <c r="C8" s="60">
        <f>H8/M8</f>
        <v>0.10067939335632209</v>
      </c>
      <c r="D8" s="60">
        <f>I8/N8</f>
        <v>0.13704590925811286</v>
      </c>
      <c r="E8" s="60">
        <f>J8/O8</f>
        <v>6.6022538648009207E-2</v>
      </c>
      <c r="F8" s="59"/>
      <c r="G8" s="15">
        <v>39166</v>
      </c>
      <c r="H8" s="15">
        <v>149020</v>
      </c>
      <c r="I8" s="15">
        <v>15275</v>
      </c>
      <c r="J8" s="15">
        <v>301853</v>
      </c>
      <c r="K8" s="15">
        <v>505314</v>
      </c>
      <c r="L8" s="15">
        <v>1942099</v>
      </c>
      <c r="M8" s="15">
        <v>1480144</v>
      </c>
      <c r="N8" s="15">
        <v>111459</v>
      </c>
      <c r="O8" s="15">
        <v>4571969</v>
      </c>
      <c r="P8" s="15">
        <v>8105671</v>
      </c>
      <c r="Q8" s="53"/>
      <c r="R8" s="53"/>
      <c r="S8" s="53"/>
      <c r="T8" s="53"/>
      <c r="U8" s="53"/>
      <c r="V8" s="53"/>
    </row>
    <row r="9" spans="1:22" s="58" customFormat="1" ht="14.45" x14ac:dyDescent="0.3">
      <c r="A9" s="59">
        <v>2014</v>
      </c>
      <c r="B9" s="60">
        <f>G9/L9</f>
        <v>1.4435559682490884E-2</v>
      </c>
      <c r="C9" s="60">
        <f>H9/M9</f>
        <v>0.10525683222368547</v>
      </c>
      <c r="D9" s="60">
        <f>I9/N9</f>
        <v>0.13099050328026793</v>
      </c>
      <c r="E9" s="60">
        <f>J9/O9</f>
        <v>7.4291825431393205E-2</v>
      </c>
      <c r="F9" s="59"/>
      <c r="G9" s="15">
        <v>27610</v>
      </c>
      <c r="H9" s="15">
        <v>163769</v>
      </c>
      <c r="I9" s="15">
        <v>14276</v>
      </c>
      <c r="J9" s="15">
        <v>372692</v>
      </c>
      <c r="K9" s="15">
        <v>578347</v>
      </c>
      <c r="L9" s="15">
        <v>1912638</v>
      </c>
      <c r="M9" s="15">
        <v>1555899</v>
      </c>
      <c r="N9" s="15">
        <v>108985</v>
      </c>
      <c r="O9" s="15">
        <v>5016595</v>
      </c>
      <c r="P9" s="15">
        <v>8594117</v>
      </c>
      <c r="Q9" s="53"/>
      <c r="R9" s="53"/>
      <c r="S9" s="53"/>
      <c r="T9" s="53"/>
      <c r="U9" s="53"/>
      <c r="V9" s="53"/>
    </row>
    <row r="10" spans="1:22" s="58" customFormat="1" ht="14.45" x14ac:dyDescent="0.3">
      <c r="A10" s="59">
        <v>2015</v>
      </c>
      <c r="B10" s="60">
        <f>G10/L10</f>
        <v>1.5822770004669166E-3</v>
      </c>
      <c r="C10" s="60">
        <f>H10/M10</f>
        <v>9.1142618232221473E-2</v>
      </c>
      <c r="D10" s="60">
        <f>I10/N10</f>
        <v>9.3890516576715502E-2</v>
      </c>
      <c r="E10" s="60">
        <f>J10/O10</f>
        <v>7.1780994605814816E-2</v>
      </c>
      <c r="F10" s="59"/>
      <c r="G10" s="15">
        <v>3382</v>
      </c>
      <c r="H10" s="15">
        <v>152815</v>
      </c>
      <c r="I10" s="15">
        <v>15222</v>
      </c>
      <c r="J10" s="15">
        <v>408608</v>
      </c>
      <c r="K10" s="15">
        <v>580027</v>
      </c>
      <c r="L10" s="15">
        <v>2137426</v>
      </c>
      <c r="M10" s="15">
        <v>1676658</v>
      </c>
      <c r="N10" s="15">
        <v>162125</v>
      </c>
      <c r="O10" s="15">
        <v>5692426</v>
      </c>
      <c r="P10" s="15">
        <v>9668635</v>
      </c>
      <c r="Q10" s="53"/>
      <c r="R10" s="53"/>
      <c r="S10" s="53"/>
      <c r="T10" s="53"/>
      <c r="U10" s="53"/>
      <c r="V10" s="53"/>
    </row>
    <row r="11" spans="1:22" s="58" customFormat="1" ht="14.45" x14ac:dyDescent="0.3">
      <c r="A11" s="59">
        <v>2016</v>
      </c>
      <c r="B11" s="60">
        <f>G11/L11</f>
        <v>-5.2600439938307502E-3</v>
      </c>
      <c r="C11" s="60">
        <f>H11/M11</f>
        <v>8.1719522184156609E-2</v>
      </c>
      <c r="D11" s="60">
        <f>I11/N11</f>
        <v>9.7592509050097379E-2</v>
      </c>
      <c r="E11" s="60">
        <f>J11/O11</f>
        <v>5.52353584714316E-2</v>
      </c>
      <c r="F11" s="59"/>
      <c r="G11" s="15">
        <v>-10402</v>
      </c>
      <c r="H11" s="15">
        <v>155238</v>
      </c>
      <c r="I11" s="15">
        <v>17739</v>
      </c>
      <c r="J11" s="15">
        <v>368517</v>
      </c>
      <c r="K11" s="15">
        <v>531092</v>
      </c>
      <c r="L11" s="15">
        <v>1977550</v>
      </c>
      <c r="M11" s="15">
        <v>1899644</v>
      </c>
      <c r="N11" s="15">
        <v>181766</v>
      </c>
      <c r="O11" s="15">
        <v>6671759</v>
      </c>
      <c r="P11" s="15">
        <v>10730719</v>
      </c>
      <c r="Q11" s="53"/>
      <c r="R11" s="53"/>
      <c r="S11" s="53"/>
      <c r="T11" s="53"/>
      <c r="U11" s="53"/>
      <c r="V11" s="53"/>
    </row>
    <row r="12" spans="1:22" s="58" customFormat="1" ht="14.45" x14ac:dyDescent="0.3">
      <c r="A12" s="59">
        <v>2017</v>
      </c>
      <c r="B12" s="60">
        <f>G12/L12</f>
        <v>2.8441890018605521E-2</v>
      </c>
      <c r="C12" s="60">
        <f>H12/M12</f>
        <v>9.6779233597260816E-2</v>
      </c>
      <c r="D12" s="60">
        <f>I12/N12</f>
        <v>6.1455603874420117E-2</v>
      </c>
      <c r="E12" s="60">
        <f>J12/O12</f>
        <v>6.4809877207028618E-2</v>
      </c>
      <c r="F12" s="59"/>
      <c r="G12" s="15">
        <v>54207</v>
      </c>
      <c r="H12" s="15">
        <v>203170</v>
      </c>
      <c r="I12" s="15">
        <v>8889</v>
      </c>
      <c r="J12" s="15">
        <v>526489</v>
      </c>
      <c r="K12" s="15">
        <v>792755</v>
      </c>
      <c r="L12" s="15">
        <v>1905886</v>
      </c>
      <c r="M12" s="15">
        <v>2099314</v>
      </c>
      <c r="N12" s="15">
        <v>144641</v>
      </c>
      <c r="O12" s="15">
        <v>8123592</v>
      </c>
      <c r="P12" s="15">
        <v>12273433</v>
      </c>
      <c r="Q12" s="53"/>
      <c r="R12" s="53"/>
      <c r="S12" s="53"/>
      <c r="T12" s="53"/>
      <c r="U12" s="53"/>
      <c r="V12" s="53"/>
    </row>
    <row r="13" spans="1:22" x14ac:dyDescent="0.25">
      <c r="A13" s="57"/>
      <c r="B13" s="54"/>
      <c r="C13" s="54"/>
      <c r="D13" s="54"/>
      <c r="E13" s="54"/>
      <c r="F13" s="54"/>
    </row>
    <row r="14" spans="1:22" x14ac:dyDescent="0.25">
      <c r="A14" s="35" t="s">
        <v>92</v>
      </c>
      <c r="B14" s="54"/>
      <c r="C14" s="54"/>
      <c r="D14" s="55"/>
      <c r="E14" s="55"/>
      <c r="F14" s="55"/>
    </row>
    <row r="15" spans="1:22" x14ac:dyDescent="0.25">
      <c r="A15" s="5"/>
      <c r="B15" s="55"/>
      <c r="C15" s="55"/>
      <c r="D15" s="55"/>
      <c r="E15" s="55"/>
      <c r="F15" s="55"/>
      <c r="R15" s="15"/>
      <c r="S15" s="15"/>
    </row>
    <row r="16" spans="1:22" x14ac:dyDescent="0.25">
      <c r="A16" s="35"/>
      <c r="B16" s="54"/>
      <c r="C16" s="54"/>
      <c r="D16" s="54"/>
      <c r="E16" s="54"/>
      <c r="F16" s="54"/>
    </row>
    <row r="17" spans="1:21" x14ac:dyDescent="0.25">
      <c r="A17" s="57"/>
      <c r="B17" s="54"/>
      <c r="C17" s="54"/>
      <c r="D17" s="54"/>
      <c r="E17" s="54"/>
      <c r="F17" s="54"/>
      <c r="U17" s="53"/>
    </row>
    <row r="18" spans="1:21" x14ac:dyDescent="0.25">
      <c r="A18" s="57"/>
      <c r="B18" s="54"/>
      <c r="C18" s="54"/>
      <c r="D18" s="54"/>
      <c r="E18" s="54"/>
      <c r="F18" s="54"/>
      <c r="U18" s="53"/>
    </row>
    <row r="19" spans="1:21" x14ac:dyDescent="0.25">
      <c r="A19" s="57"/>
      <c r="B19" s="55"/>
      <c r="C19" s="55"/>
      <c r="D19" s="55"/>
      <c r="E19" s="54"/>
      <c r="F19" s="55"/>
      <c r="S19" s="56"/>
      <c r="U19" s="53"/>
    </row>
    <row r="20" spans="1:21" x14ac:dyDescent="0.25">
      <c r="A20" s="5"/>
      <c r="B20" s="55"/>
      <c r="C20" s="55"/>
      <c r="D20" s="55"/>
      <c r="E20" s="55"/>
      <c r="F20" s="55"/>
      <c r="S20" s="52"/>
      <c r="U20" s="53"/>
    </row>
    <row r="21" spans="1:21" x14ac:dyDescent="0.25">
      <c r="D21" s="54"/>
      <c r="E21" s="54"/>
      <c r="F21" s="54"/>
      <c r="S21" s="52"/>
      <c r="U21" s="53"/>
    </row>
    <row r="22" spans="1:21" ht="14.45" x14ac:dyDescent="0.3">
      <c r="S22" s="52"/>
      <c r="U22" s="53"/>
    </row>
    <row r="23" spans="1:21" ht="14.45" x14ac:dyDescent="0.3">
      <c r="S23" s="52"/>
      <c r="U23" s="53"/>
    </row>
    <row r="24" spans="1:21" ht="14.45" x14ac:dyDescent="0.3">
      <c r="S24" s="52"/>
      <c r="U24" s="53"/>
    </row>
    <row r="25" spans="1:21" x14ac:dyDescent="0.25">
      <c r="S25" s="52"/>
      <c r="T25" s="51"/>
    </row>
    <row r="26" spans="1:21" x14ac:dyDescent="0.25">
      <c r="S26" s="52"/>
      <c r="T26" s="51"/>
    </row>
  </sheetData>
  <conditionalFormatting sqref="B13:C13 B18:D18 F13 F18">
    <cfRule type="cellIs" dxfId="48" priority="31" stopIfTrue="1" operator="lessThan">
      <formula>0</formula>
    </cfRule>
  </conditionalFormatting>
  <conditionalFormatting sqref="Q8">
    <cfRule type="cellIs" dxfId="47" priority="17" stopIfTrue="1" operator="lessThan">
      <formula>0</formula>
    </cfRule>
  </conditionalFormatting>
  <conditionalFormatting sqref="A13">
    <cfRule type="cellIs" dxfId="46" priority="30" stopIfTrue="1" operator="lessThan">
      <formula>0</formula>
    </cfRule>
  </conditionalFormatting>
  <conditionalFormatting sqref="A18">
    <cfRule type="cellIs" dxfId="45" priority="29" stopIfTrue="1" operator="lessThan">
      <formula>0</formula>
    </cfRule>
  </conditionalFormatting>
  <conditionalFormatting sqref="A19">
    <cfRule type="cellIs" dxfId="44" priority="28" stopIfTrue="1" operator="lessThan">
      <formula>0</formula>
    </cfRule>
  </conditionalFormatting>
  <conditionalFormatting sqref="A10 F10 K10 P10">
    <cfRule type="cellIs" dxfId="43" priority="27" stopIfTrue="1" operator="lessThan">
      <formula>0</formula>
    </cfRule>
  </conditionalFormatting>
  <conditionalFormatting sqref="K12 A8 F8 K8 P8 P12">
    <cfRule type="cellIs" dxfId="42" priority="26" stopIfTrue="1" operator="lessThan">
      <formula>0</formula>
    </cfRule>
  </conditionalFormatting>
  <conditionalFormatting sqref="U10">
    <cfRule type="cellIs" dxfId="41" priority="25" stopIfTrue="1" operator="lessThan">
      <formula>0</formula>
    </cfRule>
  </conditionalFormatting>
  <conditionalFormatting sqref="U8">
    <cfRule type="cellIs" dxfId="40" priority="24" stopIfTrue="1" operator="lessThan">
      <formula>0</formula>
    </cfRule>
  </conditionalFormatting>
  <conditionalFormatting sqref="T8">
    <cfRule type="cellIs" dxfId="39" priority="23" stopIfTrue="1" operator="lessThan">
      <formula>0</formula>
    </cfRule>
  </conditionalFormatting>
  <conditionalFormatting sqref="T10">
    <cfRule type="cellIs" dxfId="38" priority="22" stopIfTrue="1" operator="lessThan">
      <formula>0</formula>
    </cfRule>
  </conditionalFormatting>
  <conditionalFormatting sqref="T11">
    <cfRule type="cellIs" dxfId="37" priority="21" stopIfTrue="1" operator="lessThan">
      <formula>0</formula>
    </cfRule>
  </conditionalFormatting>
  <conditionalFormatting sqref="V8">
    <cfRule type="cellIs" dxfId="36" priority="20" stopIfTrue="1" operator="lessThan">
      <formula>0</formula>
    </cfRule>
  </conditionalFormatting>
  <conditionalFormatting sqref="V10">
    <cfRule type="cellIs" dxfId="35" priority="19" stopIfTrue="1" operator="lessThan">
      <formula>0</formula>
    </cfRule>
  </conditionalFormatting>
  <conditionalFormatting sqref="V11">
    <cfRule type="cellIs" dxfId="34" priority="18" stopIfTrue="1" operator="lessThan">
      <formula>0</formula>
    </cfRule>
  </conditionalFormatting>
  <conditionalFormatting sqref="Q10">
    <cfRule type="cellIs" dxfId="33" priority="16" stopIfTrue="1" operator="lessThan">
      <formula>0</formula>
    </cfRule>
  </conditionalFormatting>
  <conditionalFormatting sqref="Q11">
    <cfRule type="cellIs" dxfId="32" priority="15" stopIfTrue="1" operator="lessThan">
      <formula>0</formula>
    </cfRule>
  </conditionalFormatting>
  <conditionalFormatting sqref="Q12">
    <cfRule type="cellIs" dxfId="31" priority="14" stopIfTrue="1" operator="lessThan">
      <formula>0</formula>
    </cfRule>
  </conditionalFormatting>
  <conditionalFormatting sqref="N12 N8">
    <cfRule type="cellIs" dxfId="30" priority="2" stopIfTrue="1" operator="lessThan">
      <formula>0</formula>
    </cfRule>
  </conditionalFormatting>
  <conditionalFormatting sqref="L10">
    <cfRule type="cellIs" dxfId="29" priority="13" stopIfTrue="1" operator="lessThan">
      <formula>0</formula>
    </cfRule>
  </conditionalFormatting>
  <conditionalFormatting sqref="L8 L12">
    <cfRule type="cellIs" dxfId="28" priority="12" stopIfTrue="1" operator="lessThan">
      <formula>0</formula>
    </cfRule>
  </conditionalFormatting>
  <conditionalFormatting sqref="G10">
    <cfRule type="cellIs" dxfId="27" priority="11" stopIfTrue="1" operator="lessThan">
      <formula>0</formula>
    </cfRule>
  </conditionalFormatting>
  <conditionalFormatting sqref="G12 G8">
    <cfRule type="cellIs" dxfId="26" priority="10" stopIfTrue="1" operator="lessThan">
      <formula>0</formula>
    </cfRule>
  </conditionalFormatting>
  <conditionalFormatting sqref="H10">
    <cfRule type="cellIs" dxfId="25" priority="9" stopIfTrue="1" operator="lessThan">
      <formula>0</formula>
    </cfRule>
  </conditionalFormatting>
  <conditionalFormatting sqref="H12 H8">
    <cfRule type="cellIs" dxfId="24" priority="8" stopIfTrue="1" operator="lessThan">
      <formula>0</formula>
    </cfRule>
  </conditionalFormatting>
  <conditionalFormatting sqref="M10">
    <cfRule type="cellIs" dxfId="23" priority="7" stopIfTrue="1" operator="lessThan">
      <formula>0</formula>
    </cfRule>
  </conditionalFormatting>
  <conditionalFormatting sqref="M12 M8">
    <cfRule type="cellIs" dxfId="22" priority="6" stopIfTrue="1" operator="lessThan">
      <formula>0</formula>
    </cfRule>
  </conditionalFormatting>
  <conditionalFormatting sqref="I10">
    <cfRule type="cellIs" dxfId="21" priority="5" stopIfTrue="1" operator="lessThan">
      <formula>0</formula>
    </cfRule>
  </conditionalFormatting>
  <conditionalFormatting sqref="I12 I8">
    <cfRule type="cellIs" dxfId="20" priority="4" stopIfTrue="1" operator="lessThan">
      <formula>0</formula>
    </cfRule>
  </conditionalFormatting>
  <conditionalFormatting sqref="N10">
    <cfRule type="cellIs" dxfId="19" priority="3" stopIfTrue="1" operator="lessThan">
      <formula>0</formula>
    </cfRule>
  </conditionalFormatting>
  <conditionalFormatting sqref="U19">
    <cfRule type="cellIs" dxfId="18" priority="1" stopIfTrue="1" operator="lessThan">
      <formula>0</formula>
    </cfRule>
  </conditionalFormatting>
  <pageMargins left="0.7" right="0.7" top="0.75" bottom="0.75" header="0.3" footer="0.3"/>
  <pageSetup paperSize="0" orientation="portrait" horizontalDpi="0" verticalDpi="0" copies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="73" zoomScaleNormal="73" workbookViewId="0">
      <pane xSplit="1" ySplit="3" topLeftCell="D10" activePane="bottomRight" state="frozen"/>
      <selection activeCell="E35" sqref="E35"/>
      <selection pane="topRight" activeCell="E35" sqref="E35"/>
      <selection pane="bottomLeft" activeCell="E35" sqref="E35"/>
      <selection pane="bottomRight"/>
    </sheetView>
  </sheetViews>
  <sheetFormatPr defaultColWidth="9.140625" defaultRowHeight="15" x14ac:dyDescent="0.25"/>
  <cols>
    <col min="1" max="1" width="13.7109375" style="5" bestFit="1" customWidth="1"/>
    <col min="2" max="2" width="10.85546875" style="5" bestFit="1" customWidth="1"/>
    <col min="3" max="6" width="10.85546875" style="5" customWidth="1"/>
    <col min="7" max="7" width="10.85546875" style="5" bestFit="1" customWidth="1"/>
    <col min="8" max="12" width="10.85546875" style="5" customWidth="1"/>
    <col min="13" max="13" width="10.85546875" style="5" bestFit="1" customWidth="1"/>
    <col min="14" max="16" width="10.85546875" style="5" customWidth="1"/>
    <col min="17" max="17" width="10.85546875" style="5" bestFit="1" customWidth="1"/>
    <col min="18" max="19" width="10.85546875" style="5" customWidth="1"/>
    <col min="20" max="20" width="10.85546875" style="5" bestFit="1" customWidth="1"/>
    <col min="21" max="26" width="10.85546875" style="5" customWidth="1"/>
    <col min="27" max="16384" width="9.140625" style="5"/>
  </cols>
  <sheetData>
    <row r="1" spans="1:27" ht="26.25" x14ac:dyDescent="0.4">
      <c r="A1" s="1" t="s">
        <v>106</v>
      </c>
    </row>
    <row r="2" spans="1:27" x14ac:dyDescent="0.25">
      <c r="B2" s="5" t="s">
        <v>36</v>
      </c>
      <c r="G2" s="5" t="s">
        <v>105</v>
      </c>
      <c r="M2" s="68" t="s">
        <v>104</v>
      </c>
      <c r="Q2" s="68" t="s">
        <v>6</v>
      </c>
      <c r="R2" s="68" t="s">
        <v>103</v>
      </c>
      <c r="S2" s="68"/>
      <c r="T2" s="5" t="s">
        <v>6</v>
      </c>
      <c r="U2" s="68" t="s">
        <v>103</v>
      </c>
    </row>
    <row r="3" spans="1:27" s="67" customFormat="1" x14ac:dyDescent="0.25">
      <c r="A3" s="69"/>
      <c r="B3" s="68" t="s">
        <v>17</v>
      </c>
      <c r="C3" s="68" t="s">
        <v>15</v>
      </c>
      <c r="D3" s="68" t="s">
        <v>40</v>
      </c>
      <c r="E3" s="68" t="s">
        <v>86</v>
      </c>
      <c r="F3" s="68"/>
      <c r="G3" s="68" t="s">
        <v>17</v>
      </c>
      <c r="H3" s="68" t="s">
        <v>15</v>
      </c>
      <c r="I3" s="68" t="s">
        <v>40</v>
      </c>
      <c r="J3" s="68" t="s">
        <v>86</v>
      </c>
      <c r="K3" s="68" t="s">
        <v>102</v>
      </c>
      <c r="L3" s="68"/>
      <c r="M3" s="67" t="s">
        <v>17</v>
      </c>
      <c r="N3" s="68" t="s">
        <v>15</v>
      </c>
      <c r="O3" s="68" t="s">
        <v>40</v>
      </c>
      <c r="P3" s="68" t="s">
        <v>86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x14ac:dyDescent="0.25">
      <c r="A4" s="35">
        <v>2010</v>
      </c>
      <c r="B4" s="44">
        <f>M4/1000</f>
        <v>14.014441260744986</v>
      </c>
      <c r="C4" s="44">
        <f>N4/1000</f>
        <v>39.853199617956065</v>
      </c>
      <c r="D4" s="44">
        <f>O4/1000</f>
        <v>3.2668003820439355</v>
      </c>
      <c r="E4" s="44">
        <f>P4/1000</f>
        <v>79.687277936962758</v>
      </c>
      <c r="F4" s="44"/>
      <c r="G4" s="52">
        <v>9528</v>
      </c>
      <c r="H4" s="52">
        <v>27095</v>
      </c>
      <c r="I4" s="52">
        <v>2221</v>
      </c>
      <c r="J4" s="52">
        <f>K4-G4-H4-I4</f>
        <v>54177</v>
      </c>
      <c r="K4" s="52">
        <v>93021</v>
      </c>
      <c r="L4" s="52"/>
      <c r="M4" s="44">
        <f>G4/$R$4</f>
        <v>14014.441260744987</v>
      </c>
      <c r="N4" s="44">
        <f>H4/$R$4</f>
        <v>39853.199617956067</v>
      </c>
      <c r="O4" s="44">
        <f>I4/$R$4</f>
        <v>3266.8003820439353</v>
      </c>
      <c r="P4" s="44">
        <f>J4/$R$4</f>
        <v>79687.277936962753</v>
      </c>
      <c r="Q4" s="65">
        <v>0.69799999999999995</v>
      </c>
      <c r="R4" s="65">
        <f>Q4/$Q$33</f>
        <v>0.67987012987012985</v>
      </c>
      <c r="S4" s="64"/>
      <c r="T4" s="63">
        <v>0.69799999999999995</v>
      </c>
      <c r="U4" s="63">
        <f>Q4/$Q$33</f>
        <v>0.67987012987012985</v>
      </c>
      <c r="V4" s="44"/>
      <c r="W4" s="44"/>
      <c r="X4" s="44"/>
      <c r="Y4" s="44"/>
      <c r="Z4" s="44"/>
      <c r="AA4" s="44"/>
    </row>
    <row r="5" spans="1:27" x14ac:dyDescent="0.25">
      <c r="A5" s="35"/>
      <c r="B5" s="44">
        <f>M5/1000</f>
        <v>27.322627599243852</v>
      </c>
      <c r="C5" s="44">
        <f>N5/1000</f>
        <v>41.454820415879013</v>
      </c>
      <c r="D5" s="44">
        <f>O5/1000</f>
        <v>6.4875047258979199</v>
      </c>
      <c r="E5" s="44">
        <f>P5/1000</f>
        <v>80.959168241965969</v>
      </c>
      <c r="F5" s="44"/>
      <c r="G5" s="52">
        <v>18771</v>
      </c>
      <c r="H5" s="52">
        <v>28480</v>
      </c>
      <c r="I5" s="52">
        <v>4457</v>
      </c>
      <c r="J5" s="52">
        <f>K5-G5-H5-I5</f>
        <v>55620</v>
      </c>
      <c r="K5" s="52">
        <v>107328</v>
      </c>
      <c r="L5" s="52"/>
      <c r="M5" s="44">
        <f>G5/$R$5</f>
        <v>27322.627599243853</v>
      </c>
      <c r="N5" s="44">
        <f>H5/$R$5</f>
        <v>41454.82041587901</v>
      </c>
      <c r="O5" s="44">
        <f>I5/$R$5</f>
        <v>6487.5047258979203</v>
      </c>
      <c r="P5" s="44">
        <f>J5/$R$5</f>
        <v>80959.168241965963</v>
      </c>
      <c r="Q5" s="65">
        <v>0.70533333333333337</v>
      </c>
      <c r="R5" s="65">
        <f>Q5/$Q$33</f>
        <v>0.68701298701298708</v>
      </c>
      <c r="S5" s="64"/>
      <c r="T5" s="63">
        <v>0.70533333333333337</v>
      </c>
      <c r="U5" s="63">
        <f>Q5/$Q$33</f>
        <v>0.68701298701298708</v>
      </c>
      <c r="V5" s="44"/>
      <c r="W5" s="44"/>
      <c r="X5" s="44"/>
      <c r="Y5" s="44"/>
      <c r="Z5" s="44"/>
      <c r="AA5" s="44"/>
    </row>
    <row r="6" spans="1:27" x14ac:dyDescent="0.25">
      <c r="A6" s="35"/>
      <c r="B6" s="44">
        <f>M6/1000</f>
        <v>24.694871073605249</v>
      </c>
      <c r="C6" s="44">
        <f>N6/1000</f>
        <v>40.633473980309418</v>
      </c>
      <c r="D6" s="44">
        <f>O6/1000</f>
        <v>4.80699484294421</v>
      </c>
      <c r="E6" s="44">
        <f>P6/1000</f>
        <v>90.362550398499764</v>
      </c>
      <c r="F6" s="44"/>
      <c r="G6" s="52">
        <v>17102</v>
      </c>
      <c r="H6" s="52">
        <v>28140</v>
      </c>
      <c r="I6" s="52">
        <v>3329</v>
      </c>
      <c r="J6" s="52">
        <f>K6-G6-H6-I6</f>
        <v>62579</v>
      </c>
      <c r="K6" s="52">
        <v>111150</v>
      </c>
      <c r="L6" s="52"/>
      <c r="M6" s="44">
        <f>G6/$R$6</f>
        <v>24694.871073605249</v>
      </c>
      <c r="N6" s="44">
        <f>H6/$R$6</f>
        <v>40633.47398030942</v>
      </c>
      <c r="O6" s="44">
        <f>I6/$R$6</f>
        <v>4806.9948429442102</v>
      </c>
      <c r="P6" s="44">
        <f>J6/$R$6</f>
        <v>90362.550398499763</v>
      </c>
      <c r="Q6" s="29">
        <v>0.71099999999999997</v>
      </c>
      <c r="R6" s="65">
        <f>Q6/$Q$33</f>
        <v>0.69253246753246755</v>
      </c>
      <c r="S6" s="64"/>
      <c r="T6" s="36">
        <v>0.71099999999999997</v>
      </c>
      <c r="U6" s="63">
        <f>Q6/$Q$33</f>
        <v>0.69253246753246755</v>
      </c>
    </row>
    <row r="7" spans="1:27" x14ac:dyDescent="0.25">
      <c r="A7" s="35"/>
      <c r="B7" s="44">
        <f>M7/1000</f>
        <v>40.479999999999997</v>
      </c>
      <c r="C7" s="44">
        <f>N7/1000</f>
        <v>53.159477124183006</v>
      </c>
      <c r="D7" s="44">
        <f>O7/1000</f>
        <v>5.1850980392156858</v>
      </c>
      <c r="E7" s="44">
        <f>P7/1000</f>
        <v>86.777777777777786</v>
      </c>
      <c r="F7" s="44"/>
      <c r="G7" s="52">
        <v>28152</v>
      </c>
      <c r="H7" s="52">
        <v>36970</v>
      </c>
      <c r="I7" s="52">
        <v>3606</v>
      </c>
      <c r="J7" s="52">
        <f>K7-G7-H7-I7</f>
        <v>60350</v>
      </c>
      <c r="K7" s="52">
        <v>129078</v>
      </c>
      <c r="L7" s="52"/>
      <c r="M7" s="44">
        <f>G7/$R$7</f>
        <v>40480</v>
      </c>
      <c r="N7" s="44">
        <f>H7/$R$7</f>
        <v>53159.477124183009</v>
      </c>
      <c r="O7" s="44">
        <f>I7/$R$7</f>
        <v>5185.0980392156862</v>
      </c>
      <c r="P7" s="44">
        <f>J7/$R$7</f>
        <v>86777.777777777781</v>
      </c>
      <c r="Q7" s="29">
        <v>0.71399999999999997</v>
      </c>
      <c r="R7" s="65">
        <f>Q7/$Q$33</f>
        <v>0.69545454545454544</v>
      </c>
      <c r="S7" s="64"/>
      <c r="T7" s="36">
        <v>0.71399999999999997</v>
      </c>
      <c r="U7" s="63">
        <f>Q7/$Q$33</f>
        <v>0.69545454545454544</v>
      </c>
    </row>
    <row r="8" spans="1:27" x14ac:dyDescent="0.25">
      <c r="A8" s="35">
        <v>2011</v>
      </c>
      <c r="B8" s="44">
        <f>M8/1000</f>
        <v>28.247028518859246</v>
      </c>
      <c r="C8" s="44">
        <f>N8/1000</f>
        <v>42.890487580496782</v>
      </c>
      <c r="D8" s="44">
        <f>O8/1000</f>
        <v>1.7482612695492181</v>
      </c>
      <c r="E8" s="44">
        <f>P8/1000</f>
        <v>96.715400183992656</v>
      </c>
      <c r="F8" s="44"/>
      <c r="G8" s="66">
        <v>19938</v>
      </c>
      <c r="H8" s="66">
        <v>30274</v>
      </c>
      <c r="I8" s="52">
        <v>1234</v>
      </c>
      <c r="J8" s="52">
        <f>K8-G8-H8-I8</f>
        <v>68266</v>
      </c>
      <c r="K8" s="66">
        <v>119712</v>
      </c>
      <c r="L8" s="66"/>
      <c r="M8" s="44">
        <f>G8/$R$8</f>
        <v>28247.028518859246</v>
      </c>
      <c r="N8" s="44">
        <f>H8/$R$8</f>
        <v>42890.487580496781</v>
      </c>
      <c r="O8" s="44">
        <f>I8/$R$8</f>
        <v>1748.261269549218</v>
      </c>
      <c r="P8" s="44">
        <f>J8/$R$8</f>
        <v>96715.40018399265</v>
      </c>
      <c r="Q8" s="29">
        <v>0.72466666666666657</v>
      </c>
      <c r="R8" s="65">
        <f>Q8/$Q$33</f>
        <v>0.70584415584415583</v>
      </c>
      <c r="S8" s="64"/>
      <c r="T8" s="36">
        <v>0.72466666666666657</v>
      </c>
      <c r="U8" s="63">
        <f>Q8/$Q$33</f>
        <v>0.70584415584415583</v>
      </c>
    </row>
    <row r="9" spans="1:27" x14ac:dyDescent="0.25">
      <c r="A9" s="35"/>
      <c r="B9" s="44">
        <f>M9/1000</f>
        <v>30.589936766034327</v>
      </c>
      <c r="C9" s="44">
        <f>N9/1000</f>
        <v>42.758301716350502</v>
      </c>
      <c r="D9" s="44">
        <f>O9/1000</f>
        <v>1.1616079494128275</v>
      </c>
      <c r="E9" s="44">
        <f>P9/1000</f>
        <v>84.378644986449871</v>
      </c>
      <c r="F9" s="44"/>
      <c r="G9" s="52">
        <v>21989</v>
      </c>
      <c r="H9" s="52">
        <v>30736</v>
      </c>
      <c r="I9" s="52">
        <v>835</v>
      </c>
      <c r="J9" s="52">
        <f>K9-G9-H9-I9</f>
        <v>60654</v>
      </c>
      <c r="K9" s="52">
        <v>114214</v>
      </c>
      <c r="L9" s="52"/>
      <c r="M9" s="44">
        <f>G9/$R$9</f>
        <v>30589.936766034327</v>
      </c>
      <c r="N9" s="44">
        <f>H9/$R$9</f>
        <v>42758.301716350499</v>
      </c>
      <c r="O9" s="44">
        <f>I9/$R$9</f>
        <v>1161.6079494128276</v>
      </c>
      <c r="P9" s="44">
        <f>J9/$R$9</f>
        <v>84378.644986449872</v>
      </c>
      <c r="Q9" s="29">
        <v>0.73799999999999999</v>
      </c>
      <c r="R9" s="65">
        <f>Q9/$Q$33</f>
        <v>0.71883116883116882</v>
      </c>
      <c r="S9" s="64"/>
      <c r="T9" s="36">
        <v>0.73799999999999999</v>
      </c>
      <c r="U9" s="63">
        <f>Q9/$Q$33</f>
        <v>0.71883116883116882</v>
      </c>
    </row>
    <row r="10" spans="1:27" x14ac:dyDescent="0.25">
      <c r="A10" s="35"/>
      <c r="B10" s="44">
        <f>M10/1000</f>
        <v>33.638861209964411</v>
      </c>
      <c r="C10" s="44">
        <f>N10/1000</f>
        <v>47.638612099644114</v>
      </c>
      <c r="D10" s="44">
        <f>O10/1000</f>
        <v>5.2461387900355865</v>
      </c>
      <c r="E10" s="44">
        <f>P10/1000</f>
        <v>126.44578291814945</v>
      </c>
      <c r="F10" s="44"/>
      <c r="G10" s="66">
        <v>24552</v>
      </c>
      <c r="H10" s="66">
        <v>34770</v>
      </c>
      <c r="I10" s="66">
        <v>3829</v>
      </c>
      <c r="J10" s="52">
        <f>K10-G10-H10-I10</f>
        <v>92289</v>
      </c>
      <c r="K10" s="66">
        <v>155440</v>
      </c>
      <c r="L10" s="66"/>
      <c r="M10" s="44">
        <f>G10/$R$10</f>
        <v>33638.861209964409</v>
      </c>
      <c r="N10" s="44">
        <f>H10/$R$10</f>
        <v>47638.612099644117</v>
      </c>
      <c r="O10" s="44">
        <f>I10/$R$10</f>
        <v>5246.1387900355867</v>
      </c>
      <c r="P10" s="44">
        <f>J10/$R$10</f>
        <v>126445.78291814945</v>
      </c>
      <c r="Q10" s="29">
        <v>0.74933333333333341</v>
      </c>
      <c r="R10" s="65">
        <f>Q10/$Q$33</f>
        <v>0.72987012987013</v>
      </c>
      <c r="S10" s="64"/>
      <c r="T10" s="36">
        <v>0.74933333333333341</v>
      </c>
      <c r="U10" s="63">
        <f>Q10/$Q$33</f>
        <v>0.72987012987013</v>
      </c>
    </row>
    <row r="11" spans="1:27" x14ac:dyDescent="0.25">
      <c r="A11" s="35"/>
      <c r="B11" s="44">
        <f>M11/1000</f>
        <v>34.690669014084513</v>
      </c>
      <c r="C11" s="44">
        <f>N11/1000</f>
        <v>56.670915492957739</v>
      </c>
      <c r="D11" s="44">
        <f>O11/1000</f>
        <v>3.1382922535211266</v>
      </c>
      <c r="E11" s="44">
        <f>P11/1000</f>
        <v>110.20218309859155</v>
      </c>
      <c r="F11" s="44"/>
      <c r="G11" s="66">
        <v>25590</v>
      </c>
      <c r="H11" s="66">
        <v>41804</v>
      </c>
      <c r="I11" s="66">
        <v>2315</v>
      </c>
      <c r="J11" s="52">
        <f>K11-G11-H11-I11</f>
        <v>81292</v>
      </c>
      <c r="K11" s="66">
        <v>151001</v>
      </c>
      <c r="L11" s="66"/>
      <c r="M11" s="44">
        <f>G11/$R$11</f>
        <v>34690.669014084509</v>
      </c>
      <c r="N11" s="44">
        <f>H11/$R$11</f>
        <v>56670.915492957742</v>
      </c>
      <c r="O11" s="44">
        <f>I11/$R$11</f>
        <v>3138.2922535211264</v>
      </c>
      <c r="P11" s="44">
        <f>J11/$R$11</f>
        <v>110202.18309859154</v>
      </c>
      <c r="Q11" s="65">
        <v>0.7573333333333333</v>
      </c>
      <c r="R11" s="65">
        <f>Q11/$Q$33</f>
        <v>0.73766233766233769</v>
      </c>
      <c r="S11" s="64"/>
      <c r="T11" s="63">
        <v>0.7573333333333333</v>
      </c>
      <c r="U11" s="63">
        <f>Q11/$Q$33</f>
        <v>0.73766233766233769</v>
      </c>
    </row>
    <row r="12" spans="1:27" x14ac:dyDescent="0.25">
      <c r="A12" s="35">
        <v>2012</v>
      </c>
      <c r="B12" s="44">
        <f>M12/1000</f>
        <v>28.305013009540332</v>
      </c>
      <c r="C12" s="44">
        <f>N12/1000</f>
        <v>52.454830875975723</v>
      </c>
      <c r="D12" s="44">
        <f>O12/1000</f>
        <v>1.6067823070251519</v>
      </c>
      <c r="E12" s="44">
        <f>P12/1000</f>
        <v>93.443139635732877</v>
      </c>
      <c r="F12" s="44"/>
      <c r="G12" s="66">
        <v>21192</v>
      </c>
      <c r="H12" s="66">
        <v>39273</v>
      </c>
      <c r="I12" s="52">
        <v>1203</v>
      </c>
      <c r="J12" s="52">
        <f>K12-G12-H12-I12</f>
        <v>69961</v>
      </c>
      <c r="K12" s="66">
        <v>131629</v>
      </c>
      <c r="L12" s="66"/>
      <c r="M12" s="44">
        <f>G12/$R$12</f>
        <v>28305.013009540333</v>
      </c>
      <c r="N12" s="44">
        <f>H12/$R$12</f>
        <v>52454.83087597572</v>
      </c>
      <c r="O12" s="44">
        <f>I12/$R$12</f>
        <v>1606.7823070251518</v>
      </c>
      <c r="P12" s="44">
        <f>J12/$R$12</f>
        <v>93443.139635732878</v>
      </c>
      <c r="Q12" s="65">
        <v>0.76866666666666661</v>
      </c>
      <c r="R12" s="65">
        <f>Q12/$Q$33</f>
        <v>0.74870129870129865</v>
      </c>
      <c r="S12" s="64"/>
      <c r="T12" s="63">
        <v>0.76866666666666661</v>
      </c>
      <c r="U12" s="63">
        <f>Q12/$Q$33</f>
        <v>0.74870129870129865</v>
      </c>
    </row>
    <row r="13" spans="1:27" x14ac:dyDescent="0.25">
      <c r="A13" s="35"/>
      <c r="B13" s="44">
        <f>M13/1000</f>
        <v>33.519350427350425</v>
      </c>
      <c r="C13" s="44">
        <f>N13/1000</f>
        <v>48.82721367521367</v>
      </c>
      <c r="D13" s="44">
        <f>O13/1000</f>
        <v>4.0132136752136747</v>
      </c>
      <c r="E13" s="44">
        <f>P13/1000</f>
        <v>101.68080341880341</v>
      </c>
      <c r="F13" s="44"/>
      <c r="G13" s="52">
        <v>25466</v>
      </c>
      <c r="H13" s="52">
        <v>37096</v>
      </c>
      <c r="I13" s="52">
        <v>3049</v>
      </c>
      <c r="J13" s="52">
        <f>K13-G13-H13-I13</f>
        <v>77251</v>
      </c>
      <c r="K13" s="52">
        <v>142862</v>
      </c>
      <c r="L13" s="52"/>
      <c r="M13" s="44">
        <f>G13/$R$13</f>
        <v>33519.350427350422</v>
      </c>
      <c r="N13" s="44">
        <f>H13/$R$13</f>
        <v>48827.213675213672</v>
      </c>
      <c r="O13" s="44">
        <f>I13/$R$13</f>
        <v>4013.2136752136748</v>
      </c>
      <c r="P13" s="44">
        <f>J13/$R$13</f>
        <v>101680.80341880341</v>
      </c>
      <c r="Q13" s="65">
        <v>0.78</v>
      </c>
      <c r="R13" s="65">
        <f>Q13/$Q$33</f>
        <v>0.75974025974025983</v>
      </c>
      <c r="S13" s="64"/>
      <c r="T13" s="63">
        <v>0.78</v>
      </c>
      <c r="U13" s="63">
        <f>Q13/$Q$33</f>
        <v>0.75974025974025983</v>
      </c>
    </row>
    <row r="14" spans="1:27" x14ac:dyDescent="0.25">
      <c r="A14" s="35"/>
      <c r="B14" s="44">
        <f>M14/1000</f>
        <v>15.199272111722388</v>
      </c>
      <c r="C14" s="44">
        <f>N14/1000</f>
        <v>50.107676682183673</v>
      </c>
      <c r="D14" s="44">
        <f>O14/1000</f>
        <v>6.1743377063055442</v>
      </c>
      <c r="E14" s="44">
        <f>P14/1000</f>
        <v>125.36108336859925</v>
      </c>
      <c r="F14" s="44"/>
      <c r="G14" s="52">
        <v>11661</v>
      </c>
      <c r="H14" s="52">
        <v>38443</v>
      </c>
      <c r="I14" s="52">
        <v>4737</v>
      </c>
      <c r="J14" s="52">
        <f>K14-G14-H14-I14</f>
        <v>96178</v>
      </c>
      <c r="K14" s="52">
        <v>151019</v>
      </c>
      <c r="L14" s="52"/>
      <c r="M14" s="44">
        <f>G14/$R$14</f>
        <v>15199.272111722388</v>
      </c>
      <c r="N14" s="44">
        <f>H14/$R$14</f>
        <v>50107.676682183672</v>
      </c>
      <c r="O14" s="44">
        <f>I14/$R$14</f>
        <v>6174.3377063055441</v>
      </c>
      <c r="P14" s="44">
        <f>J14/$R$14</f>
        <v>125361.08336859925</v>
      </c>
      <c r="Q14" s="65">
        <v>0.78766666666666652</v>
      </c>
      <c r="R14" s="65">
        <f>Q14/$Q$33</f>
        <v>0.76720779220779212</v>
      </c>
      <c r="S14" s="64"/>
      <c r="T14" s="63">
        <v>0.78766666666666663</v>
      </c>
      <c r="U14" s="63">
        <f>Q14/$Q$33</f>
        <v>0.76720779220779212</v>
      </c>
    </row>
    <row r="15" spans="1:27" x14ac:dyDescent="0.25">
      <c r="A15" s="35"/>
      <c r="B15" s="44">
        <f>M15/1000</f>
        <v>6.343516666666666</v>
      </c>
      <c r="C15" s="44">
        <f>N15/1000</f>
        <v>48.960449999999994</v>
      </c>
      <c r="D15" s="44">
        <f>O15/1000</f>
        <v>5.7210999999999999</v>
      </c>
      <c r="E15" s="44">
        <f>P15/1000</f>
        <v>100.75834999999999</v>
      </c>
      <c r="F15" s="44"/>
      <c r="G15" s="52">
        <v>4943</v>
      </c>
      <c r="H15" s="52">
        <v>38151</v>
      </c>
      <c r="I15" s="52">
        <v>4458</v>
      </c>
      <c r="J15" s="52">
        <f>K15-G15-H15-I15</f>
        <v>78513</v>
      </c>
      <c r="K15" s="52">
        <v>126065</v>
      </c>
      <c r="L15" s="52"/>
      <c r="M15" s="44">
        <f>G15/$R$15</f>
        <v>6343.5166666666664</v>
      </c>
      <c r="N15" s="44">
        <f>H15/$R$15</f>
        <v>48960.45</v>
      </c>
      <c r="O15" s="44">
        <f>I15/$R$15</f>
        <v>5721.0999999999995</v>
      </c>
      <c r="P15" s="44">
        <f>J15/$R$15</f>
        <v>100758.34999999999</v>
      </c>
      <c r="Q15" s="65">
        <v>0.8</v>
      </c>
      <c r="R15" s="65">
        <f>Q15/$Q$33</f>
        <v>0.77922077922077926</v>
      </c>
      <c r="S15" s="64"/>
      <c r="T15" s="63">
        <v>0.8</v>
      </c>
      <c r="U15" s="63">
        <f>Q15/$Q$33</f>
        <v>0.77922077922077926</v>
      </c>
    </row>
    <row r="16" spans="1:27" x14ac:dyDescent="0.25">
      <c r="A16" s="35">
        <v>2013</v>
      </c>
      <c r="B16" s="44">
        <f>M16/1000</f>
        <v>19.537407711238725</v>
      </c>
      <c r="C16" s="44">
        <f>N16/1000</f>
        <v>48.542214930270717</v>
      </c>
      <c r="D16" s="44">
        <f>O16/1000</f>
        <v>0.78073831009023797</v>
      </c>
      <c r="E16" s="44">
        <f>P16/1000</f>
        <v>55.221443806398696</v>
      </c>
      <c r="F16" s="44"/>
      <c r="G16" s="52">
        <v>15465</v>
      </c>
      <c r="H16" s="52">
        <v>38424</v>
      </c>
      <c r="I16" s="52">
        <v>618</v>
      </c>
      <c r="J16" s="52">
        <f>K16-G16-H16-I16</f>
        <v>43711</v>
      </c>
      <c r="K16" s="52">
        <v>98218</v>
      </c>
      <c r="L16" s="52"/>
      <c r="M16" s="44">
        <f>G16/$R$16</f>
        <v>19537.407711238724</v>
      </c>
      <c r="N16" s="44">
        <f>H16/$R$16</f>
        <v>48542.214930270718</v>
      </c>
      <c r="O16" s="44">
        <f>I16/$R$16</f>
        <v>780.73831009023797</v>
      </c>
      <c r="P16" s="44">
        <f>J16/$R$16</f>
        <v>55221.443806398696</v>
      </c>
      <c r="Q16" s="65">
        <v>0.81266666666666654</v>
      </c>
      <c r="R16" s="65">
        <f>Q16/$Q$33</f>
        <v>0.79155844155844146</v>
      </c>
      <c r="S16" s="64"/>
      <c r="T16" s="63">
        <v>0.81266666666666665</v>
      </c>
      <c r="U16" s="63">
        <f>Q16/$Q$33</f>
        <v>0.79155844155844146</v>
      </c>
    </row>
    <row r="17" spans="1:21" x14ac:dyDescent="0.25">
      <c r="A17" s="35"/>
      <c r="B17" s="44">
        <f>M17/1000</f>
        <v>8.83896482005661</v>
      </c>
      <c r="C17" s="44">
        <f>N17/1000</f>
        <v>42.347820460978561</v>
      </c>
      <c r="D17" s="44">
        <f>O17/1000</f>
        <v>6.8026526486049326</v>
      </c>
      <c r="E17" s="44">
        <f>P17/1000</f>
        <v>103.93412050141526</v>
      </c>
      <c r="F17" s="44"/>
      <c r="G17" s="52">
        <v>7097</v>
      </c>
      <c r="H17" s="52">
        <v>34002</v>
      </c>
      <c r="I17" s="52">
        <v>5462</v>
      </c>
      <c r="J17" s="52">
        <f>K17-G17-H17-I17</f>
        <v>83451</v>
      </c>
      <c r="K17" s="52">
        <v>130012</v>
      </c>
      <c r="L17" s="52"/>
      <c r="M17" s="44">
        <f>G17/$R$17</f>
        <v>8838.9648200566098</v>
      </c>
      <c r="N17" s="44">
        <f>H17/$R$17</f>
        <v>42347.820460978561</v>
      </c>
      <c r="O17" s="44">
        <f>I17/$R$17</f>
        <v>6802.6526486049324</v>
      </c>
      <c r="P17" s="44">
        <f>J17/$R$17</f>
        <v>103934.12050141527</v>
      </c>
      <c r="Q17" s="65">
        <v>0.82433333333333336</v>
      </c>
      <c r="R17" s="65">
        <f>Q17/$Q$33</f>
        <v>0.80292207792207804</v>
      </c>
      <c r="S17" s="64"/>
      <c r="T17" s="63">
        <v>0.82433333333333336</v>
      </c>
      <c r="U17" s="63">
        <f>Q17/$Q$33</f>
        <v>0.80292207792207804</v>
      </c>
    </row>
    <row r="18" spans="1:21" x14ac:dyDescent="0.25">
      <c r="A18" s="35"/>
      <c r="B18" s="44">
        <f>M18/1000</f>
        <v>0.12025498007968127</v>
      </c>
      <c r="C18" s="44">
        <f>N18/1000</f>
        <v>60.914055776892425</v>
      </c>
      <c r="D18" s="44">
        <f>O18/1000</f>
        <v>7.1220398406374494</v>
      </c>
      <c r="E18" s="44">
        <f>P18/1000</f>
        <v>131.408015936255</v>
      </c>
      <c r="F18" s="44"/>
      <c r="G18" s="66">
        <v>98</v>
      </c>
      <c r="H18" s="66">
        <v>49641</v>
      </c>
      <c r="I18" s="66">
        <v>5804</v>
      </c>
      <c r="J18" s="52">
        <f>K18-G18-H18-I18</f>
        <v>107089</v>
      </c>
      <c r="K18" s="52">
        <v>162632</v>
      </c>
      <c r="L18" s="66"/>
      <c r="M18" s="44">
        <f>G18/$R$18</f>
        <v>120.25498007968127</v>
      </c>
      <c r="N18" s="44">
        <f>H18/$R$18</f>
        <v>60914.055776892426</v>
      </c>
      <c r="O18" s="44">
        <f>I18/$R$18</f>
        <v>7122.0398406374497</v>
      </c>
      <c r="P18" s="44">
        <f>J18/$R$18</f>
        <v>131408.01593625499</v>
      </c>
      <c r="Q18" s="29">
        <v>0.83666666666666667</v>
      </c>
      <c r="R18" s="65">
        <f>Q18/$Q$33</f>
        <v>0.81493506493506496</v>
      </c>
      <c r="S18" s="64"/>
      <c r="T18" s="36">
        <v>0.83666666666666667</v>
      </c>
      <c r="U18" s="63">
        <f>Q18/$Q$33</f>
        <v>0.81493506493506496</v>
      </c>
    </row>
    <row r="19" spans="1:21" x14ac:dyDescent="0.25">
      <c r="A19" s="35"/>
      <c r="B19" s="44">
        <f>M19/1000</f>
        <v>-1.8212173913043479</v>
      </c>
      <c r="C19" s="44">
        <f>N19/1000</f>
        <v>51.521217391304354</v>
      </c>
      <c r="D19" s="44">
        <f>O19/1000</f>
        <v>5.004695652173913</v>
      </c>
      <c r="E19" s="44">
        <f>P19/1000</f>
        <v>132.00173913043477</v>
      </c>
      <c r="F19" s="44"/>
      <c r="G19" s="66">
        <v>-1496</v>
      </c>
      <c r="H19" s="66">
        <v>42321</v>
      </c>
      <c r="I19" s="66">
        <v>4111</v>
      </c>
      <c r="J19" s="52">
        <f>K19-G19-H19-I19</f>
        <v>108430</v>
      </c>
      <c r="K19" s="52">
        <v>153366</v>
      </c>
      <c r="L19" s="66"/>
      <c r="M19" s="44">
        <f>G19/$R$19</f>
        <v>-1821.217391304348</v>
      </c>
      <c r="N19" s="44">
        <f>H19/$R$19</f>
        <v>51521.217391304352</v>
      </c>
      <c r="O19" s="44">
        <f>I19/$R$19</f>
        <v>5004.695652173913</v>
      </c>
      <c r="P19" s="44">
        <f>J19/$R$19</f>
        <v>132001.73913043478</v>
      </c>
      <c r="Q19" s="29">
        <v>0.84333333333333327</v>
      </c>
      <c r="R19" s="65">
        <f>Q19/$Q$33</f>
        <v>0.8214285714285714</v>
      </c>
      <c r="S19" s="64"/>
      <c r="T19" s="36">
        <v>0.84333333333333327</v>
      </c>
      <c r="U19" s="63">
        <f>Q19/$Q$33</f>
        <v>0.8214285714285714</v>
      </c>
    </row>
    <row r="20" spans="1:21" x14ac:dyDescent="0.25">
      <c r="A20" s="35">
        <v>2014</v>
      </c>
      <c r="B20" s="44">
        <f>M20/1000</f>
        <v>23.312845528455281</v>
      </c>
      <c r="C20" s="44">
        <f>N20/1000</f>
        <v>48.866233062330622</v>
      </c>
      <c r="D20" s="44">
        <f>O20/1000</f>
        <v>2.4563685636856367</v>
      </c>
      <c r="E20" s="44">
        <f>P20/1000</f>
        <v>77.581897018970182</v>
      </c>
      <c r="F20" s="44"/>
      <c r="G20" s="52">
        <v>19551</v>
      </c>
      <c r="H20" s="52">
        <v>40981</v>
      </c>
      <c r="I20" s="52">
        <v>2060</v>
      </c>
      <c r="J20" s="52">
        <f>K20-G20-H20-I20</f>
        <v>65063</v>
      </c>
      <c r="K20" s="52">
        <v>127655</v>
      </c>
      <c r="L20" s="52"/>
      <c r="M20" s="44">
        <f>G20/$R$20</f>
        <v>23312.84552845528</v>
      </c>
      <c r="N20" s="44">
        <f>H20/$R$20</f>
        <v>48866.233062330619</v>
      </c>
      <c r="O20" s="44">
        <f>I20/$R$20</f>
        <v>2456.3685636856367</v>
      </c>
      <c r="P20" s="44">
        <f>J20/$R$20</f>
        <v>77581.897018970179</v>
      </c>
      <c r="Q20" s="29">
        <v>0.8610000000000001</v>
      </c>
      <c r="R20" s="65">
        <f>Q20/$Q$33</f>
        <v>0.83863636363636374</v>
      </c>
      <c r="S20" s="64"/>
      <c r="T20" s="36">
        <v>0.8610000000000001</v>
      </c>
      <c r="U20" s="63">
        <f>Q20/$Q$33</f>
        <v>0.83863636363636374</v>
      </c>
    </row>
    <row r="21" spans="1:21" x14ac:dyDescent="0.25">
      <c r="A21" s="35"/>
      <c r="B21" s="44">
        <f>M21/1000</f>
        <v>11.06249905051272</v>
      </c>
      <c r="C21" s="44">
        <f>N21/1000</f>
        <v>36.059278389669579</v>
      </c>
      <c r="D21" s="44">
        <f>O21/1000</f>
        <v>2.6916369160653244</v>
      </c>
      <c r="E21" s="44">
        <f>P21/1000</f>
        <v>107.74736042537027</v>
      </c>
      <c r="F21" s="44"/>
      <c r="G21" s="52">
        <v>9457</v>
      </c>
      <c r="H21" s="66">
        <v>30826</v>
      </c>
      <c r="I21" s="66">
        <v>2301</v>
      </c>
      <c r="J21" s="52">
        <f>K21-G21-H21-I21</f>
        <v>92110</v>
      </c>
      <c r="K21" s="52">
        <v>134694</v>
      </c>
      <c r="L21" s="52"/>
      <c r="M21" s="44">
        <f>G21/$R$21</f>
        <v>11062.499050512721</v>
      </c>
      <c r="N21" s="44">
        <f>H21/$R$21</f>
        <v>36059.278389669576</v>
      </c>
      <c r="O21" s="44">
        <f>I21/$R$21</f>
        <v>2691.6369160653244</v>
      </c>
      <c r="P21" s="44">
        <f>J21/$R$21</f>
        <v>107747.36042537028</v>
      </c>
      <c r="Q21" s="29">
        <v>0.87766666666666671</v>
      </c>
      <c r="R21" s="65">
        <f>Q21/$Q$33</f>
        <v>0.85487012987013</v>
      </c>
      <c r="S21" s="64"/>
      <c r="T21" s="36">
        <v>0.87766666666666671</v>
      </c>
      <c r="U21" s="63">
        <f>Q21/$Q$33</f>
        <v>0.85487012987013</v>
      </c>
    </row>
    <row r="22" spans="1:21" x14ac:dyDescent="0.25">
      <c r="A22" s="35"/>
      <c r="B22" s="44">
        <f>M22/1000</f>
        <v>13.889448818897639</v>
      </c>
      <c r="C22" s="44">
        <f>N22/1000</f>
        <v>46.934488188976381</v>
      </c>
      <c r="D22" s="44">
        <f>O22/1000</f>
        <v>2.3686089238845147</v>
      </c>
      <c r="E22" s="44">
        <f>P22/1000</f>
        <v>145.13301837270342</v>
      </c>
      <c r="F22" s="44"/>
      <c r="G22" s="52">
        <v>12027</v>
      </c>
      <c r="H22" s="52">
        <v>40641</v>
      </c>
      <c r="I22" s="52">
        <v>2051</v>
      </c>
      <c r="J22" s="52">
        <f>K22-G22-H22-I22</f>
        <v>125672</v>
      </c>
      <c r="K22" s="52">
        <v>180391</v>
      </c>
      <c r="L22" s="52"/>
      <c r="M22" s="44">
        <f>G22/$R$22</f>
        <v>13889.448818897639</v>
      </c>
      <c r="N22" s="44">
        <f>H22/$R$22</f>
        <v>46934.488188976378</v>
      </c>
      <c r="O22" s="44">
        <f>I22/$R$22</f>
        <v>2368.6089238845148</v>
      </c>
      <c r="P22" s="44">
        <f>J22/$R$22</f>
        <v>145133.01837270343</v>
      </c>
      <c r="Q22" s="29">
        <v>0.8889999999999999</v>
      </c>
      <c r="R22" s="65">
        <f>Q22/$Q$33</f>
        <v>0.86590909090909085</v>
      </c>
      <c r="S22" s="64"/>
      <c r="T22" s="36">
        <v>0.8889999999999999</v>
      </c>
      <c r="U22" s="63">
        <f>Q22/$Q$33</f>
        <v>0.86590909090909085</v>
      </c>
    </row>
    <row r="23" spans="1:21" x14ac:dyDescent="0.25">
      <c r="A23" s="35"/>
      <c r="B23" s="44">
        <f>M23/1000</f>
        <v>3.8770680628272247</v>
      </c>
      <c r="C23" s="44">
        <f>N23/1000</f>
        <v>38.687748691099472</v>
      </c>
      <c r="D23" s="44">
        <f>O23/1000</f>
        <v>2.5927748691099475</v>
      </c>
      <c r="E23" s="44">
        <f>P23/1000</f>
        <v>123.3750785340314</v>
      </c>
      <c r="F23" s="44"/>
      <c r="G23" s="66">
        <v>3366</v>
      </c>
      <c r="H23" s="66">
        <v>33588</v>
      </c>
      <c r="I23" s="66">
        <v>2251</v>
      </c>
      <c r="J23" s="52">
        <f>K23-G23-H23-I23</f>
        <v>107112</v>
      </c>
      <c r="K23" s="52">
        <v>146317</v>
      </c>
      <c r="L23" s="66"/>
      <c r="M23" s="44">
        <f>G23/$R$23</f>
        <v>3877.0680628272248</v>
      </c>
      <c r="N23" s="44">
        <f>H23/$R$23</f>
        <v>38687.74869109947</v>
      </c>
      <c r="O23" s="44">
        <f>I23/$R$23</f>
        <v>2592.7748691099473</v>
      </c>
      <c r="P23" s="44">
        <f>J23/$R$23</f>
        <v>123375.0785340314</v>
      </c>
      <c r="Q23" s="29">
        <v>0.89133333333333342</v>
      </c>
      <c r="R23" s="65">
        <f>Q23/$Q$33</f>
        <v>0.86818181818181828</v>
      </c>
      <c r="S23" s="64"/>
      <c r="T23" s="36">
        <v>0.89133333333333331</v>
      </c>
      <c r="U23" s="63">
        <f>Q23/$Q$33</f>
        <v>0.86818181818181828</v>
      </c>
    </row>
    <row r="24" spans="1:21" x14ac:dyDescent="0.25">
      <c r="A24" s="35">
        <v>2015</v>
      </c>
      <c r="B24" s="44">
        <f>M24/1000</f>
        <v>-0.1167881040892193</v>
      </c>
      <c r="C24" s="44">
        <f>N24/1000</f>
        <v>39.484684014869877</v>
      </c>
      <c r="D24" s="44">
        <f>O24/1000</f>
        <v>5.6905576208178426</v>
      </c>
      <c r="E24" s="44">
        <f>P24/1000</f>
        <v>110.14721189591076</v>
      </c>
      <c r="F24" s="44"/>
      <c r="G24" s="52">
        <v>-102</v>
      </c>
      <c r="H24" s="52">
        <v>34485</v>
      </c>
      <c r="I24" s="52">
        <v>4970</v>
      </c>
      <c r="J24" s="52">
        <f>K24-G24-H24-I24</f>
        <v>96200</v>
      </c>
      <c r="K24" s="52">
        <v>135553</v>
      </c>
      <c r="L24" s="52"/>
      <c r="M24" s="44">
        <f>G24/$R$24</f>
        <v>-116.7881040892193</v>
      </c>
      <c r="N24" s="44">
        <f>H24/$R$24</f>
        <v>39484.684014869876</v>
      </c>
      <c r="O24" s="44">
        <f>I24/$R$24</f>
        <v>5690.5576208178427</v>
      </c>
      <c r="P24" s="44">
        <f>J24/$R$24</f>
        <v>110147.21189591076</v>
      </c>
      <c r="Q24" s="29">
        <v>0.89666666666666683</v>
      </c>
      <c r="R24" s="65">
        <f>Q24/$Q$33</f>
        <v>0.87337662337662358</v>
      </c>
      <c r="S24" s="64"/>
      <c r="T24" s="36">
        <v>0.89666666666666672</v>
      </c>
      <c r="U24" s="63">
        <f>Q24/$Q$33</f>
        <v>0.87337662337662358</v>
      </c>
    </row>
    <row r="25" spans="1:21" x14ac:dyDescent="0.25">
      <c r="A25" s="35"/>
      <c r="B25" s="44">
        <f>M25/1000</f>
        <v>-13.323545223392665</v>
      </c>
      <c r="C25" s="44">
        <f>N25/1000</f>
        <v>49.339295314202694</v>
      </c>
      <c r="D25" s="44">
        <f>O25/1000</f>
        <v>6.6567381038866706</v>
      </c>
      <c r="E25" s="44">
        <f>P25/1000</f>
        <v>89.081699963676016</v>
      </c>
      <c r="F25" s="44"/>
      <c r="G25" s="52">
        <v>-11909</v>
      </c>
      <c r="H25" s="52">
        <v>44101</v>
      </c>
      <c r="I25" s="52">
        <v>5950</v>
      </c>
      <c r="J25" s="52">
        <f>K25-G25-H25-I25</f>
        <v>79624</v>
      </c>
      <c r="K25" s="52">
        <v>117766</v>
      </c>
      <c r="L25" s="52"/>
      <c r="M25" s="44">
        <f>G25/$R$25</f>
        <v>-13323.545223392666</v>
      </c>
      <c r="N25" s="44">
        <f>H25/$R$25</f>
        <v>49339.295314202696</v>
      </c>
      <c r="O25" s="44">
        <f>I25/$R$25</f>
        <v>6656.7381038866706</v>
      </c>
      <c r="P25" s="44">
        <f>J25/$R$25</f>
        <v>89081.699963676016</v>
      </c>
      <c r="Q25" s="29">
        <v>0.91766666666666641</v>
      </c>
      <c r="R25" s="65">
        <f>Q25/$Q$33</f>
        <v>0.89383116883116864</v>
      </c>
      <c r="S25" s="64"/>
      <c r="T25" s="36">
        <v>0.91766666666666652</v>
      </c>
      <c r="U25" s="63">
        <f>Q25/$Q$33</f>
        <v>0.89383116883116864</v>
      </c>
    </row>
    <row r="26" spans="1:21" x14ac:dyDescent="0.25">
      <c r="A26" s="35"/>
      <c r="B26" s="44">
        <f>M26/1000</f>
        <v>-6.959498746867169</v>
      </c>
      <c r="C26" s="44">
        <f>N26/1000</f>
        <v>47.709674185463662</v>
      </c>
      <c r="D26" s="44">
        <f>O26/1000</f>
        <v>7.1282205513784467</v>
      </c>
      <c r="E26" s="44">
        <f>P26/1000</f>
        <v>113.83208020050127</v>
      </c>
      <c r="F26" s="44"/>
      <c r="G26" s="52">
        <v>-6311</v>
      </c>
      <c r="H26" s="52">
        <v>43264</v>
      </c>
      <c r="I26" s="52">
        <v>6464</v>
      </c>
      <c r="J26" s="52">
        <f>K26-G26-H26-I26</f>
        <v>103225</v>
      </c>
      <c r="K26" s="52">
        <v>146642</v>
      </c>
      <c r="L26" s="52"/>
      <c r="M26" s="44">
        <f>G26/$R$26</f>
        <v>-6959.4987468671688</v>
      </c>
      <c r="N26" s="44">
        <f>H26/$R$26</f>
        <v>47709.674185463664</v>
      </c>
      <c r="O26" s="44">
        <f>I26/$R$26</f>
        <v>7128.2205513784465</v>
      </c>
      <c r="P26" s="44">
        <f>J26/$R$26</f>
        <v>113832.08020050127</v>
      </c>
      <c r="Q26" s="29">
        <v>0.93099999999999983</v>
      </c>
      <c r="R26" s="65">
        <f>Q26/$Q$33</f>
        <v>0.90681818181818175</v>
      </c>
      <c r="S26" s="64"/>
      <c r="T26" s="36">
        <v>0.93099999999999983</v>
      </c>
      <c r="U26" s="63">
        <f>Q26/$Q$33</f>
        <v>0.90681818181818175</v>
      </c>
    </row>
    <row r="27" spans="1:21" x14ac:dyDescent="0.25">
      <c r="A27" s="35"/>
      <c r="B27" s="44">
        <f>M27/1000</f>
        <v>-15.090242510699005</v>
      </c>
      <c r="C27" s="44">
        <f>N27/1000</f>
        <v>35.08607703281028</v>
      </c>
      <c r="D27" s="44">
        <f>O27/1000</f>
        <v>4.5826533523537814</v>
      </c>
      <c r="E27" s="44">
        <f>P27/1000</f>
        <v>109.77278174037092</v>
      </c>
      <c r="F27" s="44"/>
      <c r="G27" s="52">
        <v>-13738</v>
      </c>
      <c r="H27" s="52">
        <v>31942</v>
      </c>
      <c r="I27" s="52">
        <v>4172</v>
      </c>
      <c r="J27" s="52">
        <f>K27-G27-H27-I27</f>
        <v>99936</v>
      </c>
      <c r="K27" s="52">
        <v>122312</v>
      </c>
      <c r="L27" s="52"/>
      <c r="M27" s="44">
        <f>G27/$R$27</f>
        <v>-15090.242510699005</v>
      </c>
      <c r="N27" s="44">
        <f>H27/$R$27</f>
        <v>35086.077032810281</v>
      </c>
      <c r="O27" s="44">
        <f>I27/$R$27</f>
        <v>4582.653352353781</v>
      </c>
      <c r="P27" s="44">
        <f>J27/$R$27</f>
        <v>109772.78174037092</v>
      </c>
      <c r="Q27" s="29">
        <v>0.93466666666666642</v>
      </c>
      <c r="R27" s="65">
        <f>Q27/$Q$33</f>
        <v>0.91038961038961019</v>
      </c>
      <c r="S27" s="64"/>
      <c r="T27" s="36">
        <v>0.93466666666666653</v>
      </c>
      <c r="U27" s="63">
        <f>Q27/$Q$33</f>
        <v>0.91038961038961019</v>
      </c>
    </row>
    <row r="28" spans="1:21" x14ac:dyDescent="0.25">
      <c r="A28" s="35">
        <v>2016</v>
      </c>
      <c r="B28" s="44">
        <f>M28/1000</f>
        <v>-1.3266038394415356</v>
      </c>
      <c r="C28" s="44">
        <f>N28/1000</f>
        <v>39.602457242582894</v>
      </c>
      <c r="D28" s="44">
        <f>O28/1000</f>
        <v>6.4868132635253053</v>
      </c>
      <c r="E28" s="44">
        <f>P28/1000</f>
        <v>76.908621291448512</v>
      </c>
      <c r="F28" s="44"/>
      <c r="G28" s="52">
        <v>-1234</v>
      </c>
      <c r="H28" s="52">
        <v>36838</v>
      </c>
      <c r="I28" s="52">
        <v>6034</v>
      </c>
      <c r="J28" s="52">
        <f>K28-G28-H28-I28</f>
        <v>71540</v>
      </c>
      <c r="K28" s="52">
        <v>113178</v>
      </c>
      <c r="L28" s="52"/>
      <c r="M28" s="44">
        <f>G28/$R$28</f>
        <v>-1326.6038394415357</v>
      </c>
      <c r="N28" s="44">
        <f>H28/$R$28</f>
        <v>39602.457242582896</v>
      </c>
      <c r="O28" s="44">
        <f>I28/$R$28</f>
        <v>6486.813263525305</v>
      </c>
      <c r="P28" s="44">
        <f>J28/$R$28</f>
        <v>76908.621291448508</v>
      </c>
      <c r="Q28" s="29">
        <v>0.95499999999999996</v>
      </c>
      <c r="R28" s="65">
        <f>Q28/$Q$33</f>
        <v>0.93019480519480524</v>
      </c>
      <c r="S28" s="64"/>
      <c r="T28" s="36">
        <v>0.95499999999999996</v>
      </c>
      <c r="U28" s="63">
        <f>Q28/$Q$33</f>
        <v>0.93019480519480524</v>
      </c>
    </row>
    <row r="29" spans="1:21" x14ac:dyDescent="0.25">
      <c r="A29" s="35"/>
      <c r="B29" s="44">
        <f>M29/1000</f>
        <v>11.457600000000001</v>
      </c>
      <c r="C29" s="44">
        <f>N29/1000</f>
        <v>45.482912820512823</v>
      </c>
      <c r="D29" s="44">
        <f>O29/1000</f>
        <v>1.125647863247863</v>
      </c>
      <c r="E29" s="44">
        <f>P29/1000</f>
        <v>98.787446153846147</v>
      </c>
      <c r="F29" s="44"/>
      <c r="G29" s="52">
        <v>10881</v>
      </c>
      <c r="H29" s="52">
        <v>43194</v>
      </c>
      <c r="I29" s="52">
        <v>1069</v>
      </c>
      <c r="J29" s="52">
        <f>K29-G29-H29-I29</f>
        <v>93816</v>
      </c>
      <c r="K29" s="52">
        <v>148960</v>
      </c>
      <c r="L29" s="52"/>
      <c r="M29" s="44">
        <f>G29/$R$29</f>
        <v>11457.6</v>
      </c>
      <c r="N29" s="44">
        <f>H29/$R$29</f>
        <v>45482.912820512822</v>
      </c>
      <c r="O29" s="44">
        <f>I29/$R$29</f>
        <v>1125.6478632478631</v>
      </c>
      <c r="P29" s="44">
        <f>J29/$R$29</f>
        <v>98787.446153846147</v>
      </c>
      <c r="Q29" s="29">
        <v>0.97499999999999998</v>
      </c>
      <c r="R29" s="65">
        <f>Q29/$Q$33</f>
        <v>0.94967532467532467</v>
      </c>
      <c r="S29" s="64"/>
      <c r="T29" s="36">
        <v>0.97499999999999998</v>
      </c>
      <c r="U29" s="63">
        <f>Q29/$Q$33</f>
        <v>0.94967532467532467</v>
      </c>
    </row>
    <row r="30" spans="1:21" x14ac:dyDescent="0.25">
      <c r="A30" s="35"/>
      <c r="B30" s="44">
        <f>M30/1000</f>
        <v>14.910070921985815</v>
      </c>
      <c r="C30" s="44">
        <f>N30/1000</f>
        <v>90.319621749408981</v>
      </c>
      <c r="D30" s="44">
        <f>O30/1000</f>
        <v>2.5182978723404252</v>
      </c>
      <c r="E30" s="44">
        <f>P30/1000</f>
        <v>121.54817966903073</v>
      </c>
      <c r="F30" s="44"/>
      <c r="G30" s="52">
        <v>14334</v>
      </c>
      <c r="H30" s="52">
        <v>86830</v>
      </c>
      <c r="I30" s="52">
        <v>2421</v>
      </c>
      <c r="J30" s="52">
        <f>K30-G30-H30-I30</f>
        <v>116852</v>
      </c>
      <c r="K30" s="52">
        <v>220437</v>
      </c>
      <c r="L30" s="52"/>
      <c r="M30" s="44">
        <f>G30/$R$30</f>
        <v>14910.070921985814</v>
      </c>
      <c r="N30" s="44">
        <f>H30/$R$30</f>
        <v>90319.62174940898</v>
      </c>
      <c r="O30" s="44">
        <f>I30/$R$30</f>
        <v>2518.2978723404253</v>
      </c>
      <c r="P30" s="44">
        <f>J30/$R$30</f>
        <v>121548.17966903072</v>
      </c>
      <c r="Q30" s="29">
        <v>0.98699999999999999</v>
      </c>
      <c r="R30" s="65">
        <f>Q30/$Q$33</f>
        <v>0.96136363636363642</v>
      </c>
      <c r="S30" s="64"/>
      <c r="T30" s="36">
        <v>0.98699999999999999</v>
      </c>
      <c r="U30" s="63">
        <f>Q30/$Q$33</f>
        <v>0.96136363636363642</v>
      </c>
    </row>
    <row r="31" spans="1:21" x14ac:dyDescent="0.25">
      <c r="A31" s="35"/>
      <c r="B31" s="44">
        <f>M31/1000</f>
        <v>24.438032786885248</v>
      </c>
      <c r="C31" s="44">
        <f>N31/1000</f>
        <v>41.762903981264635</v>
      </c>
      <c r="D31" s="44">
        <f>O31/1000</f>
        <v>2.3442622950819674</v>
      </c>
      <c r="E31" s="44">
        <f>P31/1000</f>
        <v>107.94735362997659</v>
      </c>
      <c r="F31" s="44"/>
      <c r="G31" s="52">
        <v>23716</v>
      </c>
      <c r="H31" s="52">
        <v>40529</v>
      </c>
      <c r="I31" s="52">
        <v>2275</v>
      </c>
      <c r="J31" s="52">
        <f>K31-G31-H31-I31</f>
        <v>104758</v>
      </c>
      <c r="K31" s="52">
        <v>171278</v>
      </c>
      <c r="L31" s="52"/>
      <c r="M31" s="44">
        <f>G31/$R$31</f>
        <v>24438.032786885247</v>
      </c>
      <c r="N31" s="44">
        <f>H31/$R$31</f>
        <v>41762.903981264637</v>
      </c>
      <c r="O31" s="44">
        <f>I31/$R$31</f>
        <v>2344.2622950819673</v>
      </c>
      <c r="P31" s="44">
        <f>J31/$R$31</f>
        <v>107947.35362997658</v>
      </c>
      <c r="Q31" s="29">
        <v>0.99633333333333329</v>
      </c>
      <c r="R31" s="65">
        <f>Q31/$Q$33</f>
        <v>0.97045454545454546</v>
      </c>
      <c r="S31" s="64"/>
      <c r="T31" s="36">
        <v>0.99633333333333329</v>
      </c>
      <c r="U31" s="63">
        <f>Q31/$Q$33</f>
        <v>0.97045454545454546</v>
      </c>
    </row>
    <row r="32" spans="1:21" x14ac:dyDescent="0.25">
      <c r="A32" s="35">
        <v>2017</v>
      </c>
      <c r="B32" s="44">
        <f>M32/1000</f>
        <v>14.064254760341429</v>
      </c>
      <c r="C32" s="44">
        <f>N32/1000</f>
        <v>30.106342744583056</v>
      </c>
      <c r="D32" s="44">
        <f>O32/1000</f>
        <v>1.4580958634274457</v>
      </c>
      <c r="E32" s="44">
        <f>P32/1000</f>
        <v>74.029205515430064</v>
      </c>
      <c r="F32" s="44"/>
      <c r="G32" s="52">
        <v>13909</v>
      </c>
      <c r="H32" s="52">
        <v>29774</v>
      </c>
      <c r="I32" s="52">
        <v>1442</v>
      </c>
      <c r="J32" s="52">
        <f>K32-G32-H32-I32</f>
        <v>73212</v>
      </c>
      <c r="K32" s="52">
        <v>118337</v>
      </c>
      <c r="L32" s="52"/>
      <c r="M32" s="44">
        <f>G32/$R$32</f>
        <v>14064.25476034143</v>
      </c>
      <c r="N32" s="44">
        <f>H32/$R$32</f>
        <v>30106.342744583057</v>
      </c>
      <c r="O32" s="44">
        <f>I32/$R$32</f>
        <v>1458.0958634274457</v>
      </c>
      <c r="P32" s="44">
        <f>J32/$R$32</f>
        <v>74029.205515430061</v>
      </c>
      <c r="Q32" s="29">
        <v>1.0153333333333334</v>
      </c>
      <c r="R32" s="65">
        <f>Q32/$Q$33</f>
        <v>0.98896103896103904</v>
      </c>
      <c r="S32" s="64"/>
      <c r="T32" s="36">
        <v>1.0153333333333334</v>
      </c>
      <c r="U32" s="63">
        <f>Q32/$Q$33</f>
        <v>0.98896103896103904</v>
      </c>
    </row>
    <row r="33" spans="2:21" x14ac:dyDescent="0.25">
      <c r="B33" s="44">
        <f>M33/1000</f>
        <v>2.2730925804333553</v>
      </c>
      <c r="C33" s="44">
        <f>N33/1000</f>
        <v>46.550873276428099</v>
      </c>
      <c r="D33" s="44">
        <f>O33/1000</f>
        <v>2.7817071569271175</v>
      </c>
      <c r="E33" s="44">
        <f>P33/1000</f>
        <v>234.25290873276424</v>
      </c>
      <c r="G33" s="52">
        <v>2248</v>
      </c>
      <c r="H33" s="52">
        <v>46037</v>
      </c>
      <c r="I33" s="52">
        <v>2751</v>
      </c>
      <c r="J33" s="52">
        <f>K33-G33-H33-I33</f>
        <v>231667</v>
      </c>
      <c r="K33" s="52">
        <v>282703</v>
      </c>
      <c r="L33" s="52"/>
      <c r="M33" s="44">
        <f>G33/$R$32</f>
        <v>2273.0925804333551</v>
      </c>
      <c r="N33" s="44">
        <f>H33/$R$32</f>
        <v>46550.873276428101</v>
      </c>
      <c r="O33" s="44">
        <f>I33/$R$32</f>
        <v>2781.7071569271175</v>
      </c>
      <c r="P33" s="44">
        <f>J33/$R$32</f>
        <v>234252.90873276425</v>
      </c>
      <c r="Q33" s="29">
        <v>1.0266666666666666</v>
      </c>
      <c r="R33" s="65">
        <f>Q33/$Q$33</f>
        <v>1</v>
      </c>
      <c r="S33" s="64"/>
      <c r="T33" s="36">
        <v>1.0266666666666666</v>
      </c>
      <c r="U33" s="63">
        <f>Q33/$Q$33</f>
        <v>1</v>
      </c>
    </row>
  </sheetData>
  <conditionalFormatting sqref="T16 G16:I16 K16:L16">
    <cfRule type="cellIs" dxfId="17" priority="12" stopIfTrue="1" operator="lessThan">
      <formula>0</formula>
    </cfRule>
  </conditionalFormatting>
  <conditionalFormatting sqref="A33:A65469 A1:A2">
    <cfRule type="cellIs" dxfId="16" priority="11" stopIfTrue="1" operator="lessThan">
      <formula>0</formula>
    </cfRule>
  </conditionalFormatting>
  <conditionalFormatting sqref="T11">
    <cfRule type="cellIs" dxfId="15" priority="10" stopIfTrue="1" operator="lessThan">
      <formula>0</formula>
    </cfRule>
  </conditionalFormatting>
  <conditionalFormatting sqref="G11:I11 K11:L11">
    <cfRule type="cellIs" dxfId="14" priority="9" stopIfTrue="1" operator="lessThan">
      <formula>0</formula>
    </cfRule>
  </conditionalFormatting>
  <conditionalFormatting sqref="T17">
    <cfRule type="cellIs" dxfId="13" priority="8" stopIfTrue="1" operator="lessThan">
      <formula>0</formula>
    </cfRule>
  </conditionalFormatting>
  <conditionalFormatting sqref="G17:I17 K17:L17">
    <cfRule type="cellIs" dxfId="12" priority="7" stopIfTrue="1" operator="lessThan">
      <formula>0</formula>
    </cfRule>
  </conditionalFormatting>
  <conditionalFormatting sqref="A8 A16 A24">
    <cfRule type="cellIs" dxfId="11" priority="2" stopIfTrue="1" operator="lessThan">
      <formula>0</formula>
    </cfRule>
  </conditionalFormatting>
  <conditionalFormatting sqref="T12">
    <cfRule type="cellIs" dxfId="10" priority="6" stopIfTrue="1" operator="lessThan">
      <formula>0</formula>
    </cfRule>
  </conditionalFormatting>
  <conditionalFormatting sqref="G12:I12 K12:L12">
    <cfRule type="cellIs" dxfId="9" priority="5" stopIfTrue="1" operator="lessThan">
      <formula>0</formula>
    </cfRule>
  </conditionalFormatting>
  <conditionalFormatting sqref="T13">
    <cfRule type="cellIs" dxfId="8" priority="4" stopIfTrue="1" operator="lessThan">
      <formula>0</formula>
    </cfRule>
  </conditionalFormatting>
  <conditionalFormatting sqref="G13:I13 K13:L13">
    <cfRule type="cellIs" dxfId="7" priority="3" stopIfTrue="1" operator="lessThan">
      <formula>0</formula>
    </cfRule>
  </conditionalFormatting>
  <conditionalFormatting sqref="A6 A14 A22 A30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zoomScale="84" zoomScaleNormal="84" workbookViewId="0">
      <pane xSplit="1" ySplit="3" topLeftCell="B7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6.140625" style="35" customWidth="1"/>
    <col min="2" max="3" width="9.5703125" style="5" customWidth="1"/>
    <col min="4" max="6" width="21.85546875" style="5" customWidth="1"/>
    <col min="7" max="246" width="9.140625" style="5"/>
    <col min="247" max="247" width="6.140625" style="5" customWidth="1"/>
    <col min="248" max="248" width="5.7109375" style="5" customWidth="1"/>
    <col min="249" max="252" width="10.7109375" style="5" customWidth="1"/>
    <col min="253" max="253" width="11.28515625" style="5" customWidth="1"/>
    <col min="254" max="254" width="12.140625" style="5" customWidth="1"/>
    <col min="255" max="261" width="10.7109375" style="5" customWidth="1"/>
    <col min="262" max="262" width="11.7109375" style="5" customWidth="1"/>
    <col min="263" max="502" width="9.140625" style="5"/>
    <col min="503" max="503" width="6.140625" style="5" customWidth="1"/>
    <col min="504" max="504" width="5.7109375" style="5" customWidth="1"/>
    <col min="505" max="508" width="10.7109375" style="5" customWidth="1"/>
    <col min="509" max="509" width="11.28515625" style="5" customWidth="1"/>
    <col min="510" max="510" width="12.140625" style="5" customWidth="1"/>
    <col min="511" max="517" width="10.7109375" style="5" customWidth="1"/>
    <col min="518" max="518" width="11.7109375" style="5" customWidth="1"/>
    <col min="519" max="758" width="9.140625" style="5"/>
    <col min="759" max="759" width="6.140625" style="5" customWidth="1"/>
    <col min="760" max="760" width="5.7109375" style="5" customWidth="1"/>
    <col min="761" max="764" width="10.7109375" style="5" customWidth="1"/>
    <col min="765" max="765" width="11.28515625" style="5" customWidth="1"/>
    <col min="766" max="766" width="12.140625" style="5" customWidth="1"/>
    <col min="767" max="773" width="10.7109375" style="5" customWidth="1"/>
    <col min="774" max="774" width="11.7109375" style="5" customWidth="1"/>
    <col min="775" max="1014" width="9.140625" style="5"/>
    <col min="1015" max="1015" width="6.140625" style="5" customWidth="1"/>
    <col min="1016" max="1016" width="5.7109375" style="5" customWidth="1"/>
    <col min="1017" max="1020" width="10.7109375" style="5" customWidth="1"/>
    <col min="1021" max="1021" width="11.28515625" style="5" customWidth="1"/>
    <col min="1022" max="1022" width="12.140625" style="5" customWidth="1"/>
    <col min="1023" max="1029" width="10.7109375" style="5" customWidth="1"/>
    <col min="1030" max="1030" width="11.7109375" style="5" customWidth="1"/>
    <col min="1031" max="1270" width="9.140625" style="5"/>
    <col min="1271" max="1271" width="6.140625" style="5" customWidth="1"/>
    <col min="1272" max="1272" width="5.7109375" style="5" customWidth="1"/>
    <col min="1273" max="1276" width="10.7109375" style="5" customWidth="1"/>
    <col min="1277" max="1277" width="11.28515625" style="5" customWidth="1"/>
    <col min="1278" max="1278" width="12.140625" style="5" customWidth="1"/>
    <col min="1279" max="1285" width="10.7109375" style="5" customWidth="1"/>
    <col min="1286" max="1286" width="11.7109375" style="5" customWidth="1"/>
    <col min="1287" max="1526" width="9.140625" style="5"/>
    <col min="1527" max="1527" width="6.140625" style="5" customWidth="1"/>
    <col min="1528" max="1528" width="5.7109375" style="5" customWidth="1"/>
    <col min="1529" max="1532" width="10.7109375" style="5" customWidth="1"/>
    <col min="1533" max="1533" width="11.28515625" style="5" customWidth="1"/>
    <col min="1534" max="1534" width="12.140625" style="5" customWidth="1"/>
    <col min="1535" max="1541" width="10.7109375" style="5" customWidth="1"/>
    <col min="1542" max="1542" width="11.7109375" style="5" customWidth="1"/>
    <col min="1543" max="1782" width="9.140625" style="5"/>
    <col min="1783" max="1783" width="6.140625" style="5" customWidth="1"/>
    <col min="1784" max="1784" width="5.7109375" style="5" customWidth="1"/>
    <col min="1785" max="1788" width="10.7109375" style="5" customWidth="1"/>
    <col min="1789" max="1789" width="11.28515625" style="5" customWidth="1"/>
    <col min="1790" max="1790" width="12.140625" style="5" customWidth="1"/>
    <col min="1791" max="1797" width="10.7109375" style="5" customWidth="1"/>
    <col min="1798" max="1798" width="11.7109375" style="5" customWidth="1"/>
    <col min="1799" max="2038" width="9.140625" style="5"/>
    <col min="2039" max="2039" width="6.140625" style="5" customWidth="1"/>
    <col min="2040" max="2040" width="5.7109375" style="5" customWidth="1"/>
    <col min="2041" max="2044" width="10.7109375" style="5" customWidth="1"/>
    <col min="2045" max="2045" width="11.28515625" style="5" customWidth="1"/>
    <col min="2046" max="2046" width="12.140625" style="5" customWidth="1"/>
    <col min="2047" max="2053" width="10.7109375" style="5" customWidth="1"/>
    <col min="2054" max="2054" width="11.7109375" style="5" customWidth="1"/>
    <col min="2055" max="2294" width="9.140625" style="5"/>
    <col min="2295" max="2295" width="6.140625" style="5" customWidth="1"/>
    <col min="2296" max="2296" width="5.7109375" style="5" customWidth="1"/>
    <col min="2297" max="2300" width="10.7109375" style="5" customWidth="1"/>
    <col min="2301" max="2301" width="11.28515625" style="5" customWidth="1"/>
    <col min="2302" max="2302" width="12.140625" style="5" customWidth="1"/>
    <col min="2303" max="2309" width="10.7109375" style="5" customWidth="1"/>
    <col min="2310" max="2310" width="11.7109375" style="5" customWidth="1"/>
    <col min="2311" max="2550" width="9.140625" style="5"/>
    <col min="2551" max="2551" width="6.140625" style="5" customWidth="1"/>
    <col min="2552" max="2552" width="5.7109375" style="5" customWidth="1"/>
    <col min="2553" max="2556" width="10.7109375" style="5" customWidth="1"/>
    <col min="2557" max="2557" width="11.28515625" style="5" customWidth="1"/>
    <col min="2558" max="2558" width="12.140625" style="5" customWidth="1"/>
    <col min="2559" max="2565" width="10.7109375" style="5" customWidth="1"/>
    <col min="2566" max="2566" width="11.7109375" style="5" customWidth="1"/>
    <col min="2567" max="2806" width="9.140625" style="5"/>
    <col min="2807" max="2807" width="6.140625" style="5" customWidth="1"/>
    <col min="2808" max="2808" width="5.7109375" style="5" customWidth="1"/>
    <col min="2809" max="2812" width="10.7109375" style="5" customWidth="1"/>
    <col min="2813" max="2813" width="11.28515625" style="5" customWidth="1"/>
    <col min="2814" max="2814" width="12.140625" style="5" customWidth="1"/>
    <col min="2815" max="2821" width="10.7109375" style="5" customWidth="1"/>
    <col min="2822" max="2822" width="11.7109375" style="5" customWidth="1"/>
    <col min="2823" max="3062" width="9.140625" style="5"/>
    <col min="3063" max="3063" width="6.140625" style="5" customWidth="1"/>
    <col min="3064" max="3064" width="5.7109375" style="5" customWidth="1"/>
    <col min="3065" max="3068" width="10.7109375" style="5" customWidth="1"/>
    <col min="3069" max="3069" width="11.28515625" style="5" customWidth="1"/>
    <col min="3070" max="3070" width="12.140625" style="5" customWidth="1"/>
    <col min="3071" max="3077" width="10.7109375" style="5" customWidth="1"/>
    <col min="3078" max="3078" width="11.7109375" style="5" customWidth="1"/>
    <col min="3079" max="3318" width="9.140625" style="5"/>
    <col min="3319" max="3319" width="6.140625" style="5" customWidth="1"/>
    <col min="3320" max="3320" width="5.7109375" style="5" customWidth="1"/>
    <col min="3321" max="3324" width="10.7109375" style="5" customWidth="1"/>
    <col min="3325" max="3325" width="11.28515625" style="5" customWidth="1"/>
    <col min="3326" max="3326" width="12.140625" style="5" customWidth="1"/>
    <col min="3327" max="3333" width="10.7109375" style="5" customWidth="1"/>
    <col min="3334" max="3334" width="11.7109375" style="5" customWidth="1"/>
    <col min="3335" max="3574" width="9.140625" style="5"/>
    <col min="3575" max="3575" width="6.140625" style="5" customWidth="1"/>
    <col min="3576" max="3576" width="5.7109375" style="5" customWidth="1"/>
    <col min="3577" max="3580" width="10.7109375" style="5" customWidth="1"/>
    <col min="3581" max="3581" width="11.28515625" style="5" customWidth="1"/>
    <col min="3582" max="3582" width="12.140625" style="5" customWidth="1"/>
    <col min="3583" max="3589" width="10.7109375" style="5" customWidth="1"/>
    <col min="3590" max="3590" width="11.7109375" style="5" customWidth="1"/>
    <col min="3591" max="3830" width="9.140625" style="5"/>
    <col min="3831" max="3831" width="6.140625" style="5" customWidth="1"/>
    <col min="3832" max="3832" width="5.7109375" style="5" customWidth="1"/>
    <col min="3833" max="3836" width="10.7109375" style="5" customWidth="1"/>
    <col min="3837" max="3837" width="11.28515625" style="5" customWidth="1"/>
    <col min="3838" max="3838" width="12.140625" style="5" customWidth="1"/>
    <col min="3839" max="3845" width="10.7109375" style="5" customWidth="1"/>
    <col min="3846" max="3846" width="11.7109375" style="5" customWidth="1"/>
    <col min="3847" max="4086" width="9.140625" style="5"/>
    <col min="4087" max="4087" width="6.140625" style="5" customWidth="1"/>
    <col min="4088" max="4088" width="5.7109375" style="5" customWidth="1"/>
    <col min="4089" max="4092" width="10.7109375" style="5" customWidth="1"/>
    <col min="4093" max="4093" width="11.28515625" style="5" customWidth="1"/>
    <col min="4094" max="4094" width="12.140625" style="5" customWidth="1"/>
    <col min="4095" max="4101" width="10.7109375" style="5" customWidth="1"/>
    <col min="4102" max="4102" width="11.7109375" style="5" customWidth="1"/>
    <col min="4103" max="4342" width="9.140625" style="5"/>
    <col min="4343" max="4343" width="6.140625" style="5" customWidth="1"/>
    <col min="4344" max="4344" width="5.7109375" style="5" customWidth="1"/>
    <col min="4345" max="4348" width="10.7109375" style="5" customWidth="1"/>
    <col min="4349" max="4349" width="11.28515625" style="5" customWidth="1"/>
    <col min="4350" max="4350" width="12.140625" style="5" customWidth="1"/>
    <col min="4351" max="4357" width="10.7109375" style="5" customWidth="1"/>
    <col min="4358" max="4358" width="11.7109375" style="5" customWidth="1"/>
    <col min="4359" max="4598" width="9.140625" style="5"/>
    <col min="4599" max="4599" width="6.140625" style="5" customWidth="1"/>
    <col min="4600" max="4600" width="5.7109375" style="5" customWidth="1"/>
    <col min="4601" max="4604" width="10.7109375" style="5" customWidth="1"/>
    <col min="4605" max="4605" width="11.28515625" style="5" customWidth="1"/>
    <col min="4606" max="4606" width="12.140625" style="5" customWidth="1"/>
    <col min="4607" max="4613" width="10.7109375" style="5" customWidth="1"/>
    <col min="4614" max="4614" width="11.7109375" style="5" customWidth="1"/>
    <col min="4615" max="4854" width="9.140625" style="5"/>
    <col min="4855" max="4855" width="6.140625" style="5" customWidth="1"/>
    <col min="4856" max="4856" width="5.7109375" style="5" customWidth="1"/>
    <col min="4857" max="4860" width="10.7109375" style="5" customWidth="1"/>
    <col min="4861" max="4861" width="11.28515625" style="5" customWidth="1"/>
    <col min="4862" max="4862" width="12.140625" style="5" customWidth="1"/>
    <col min="4863" max="4869" width="10.7109375" style="5" customWidth="1"/>
    <col min="4870" max="4870" width="11.7109375" style="5" customWidth="1"/>
    <col min="4871" max="5110" width="9.140625" style="5"/>
    <col min="5111" max="5111" width="6.140625" style="5" customWidth="1"/>
    <col min="5112" max="5112" width="5.7109375" style="5" customWidth="1"/>
    <col min="5113" max="5116" width="10.7109375" style="5" customWidth="1"/>
    <col min="5117" max="5117" width="11.28515625" style="5" customWidth="1"/>
    <col min="5118" max="5118" width="12.140625" style="5" customWidth="1"/>
    <col min="5119" max="5125" width="10.7109375" style="5" customWidth="1"/>
    <col min="5126" max="5126" width="11.7109375" style="5" customWidth="1"/>
    <col min="5127" max="5366" width="9.140625" style="5"/>
    <col min="5367" max="5367" width="6.140625" style="5" customWidth="1"/>
    <col min="5368" max="5368" width="5.7109375" style="5" customWidth="1"/>
    <col min="5369" max="5372" width="10.7109375" style="5" customWidth="1"/>
    <col min="5373" max="5373" width="11.28515625" style="5" customWidth="1"/>
    <col min="5374" max="5374" width="12.140625" style="5" customWidth="1"/>
    <col min="5375" max="5381" width="10.7109375" style="5" customWidth="1"/>
    <col min="5382" max="5382" width="11.7109375" style="5" customWidth="1"/>
    <col min="5383" max="5622" width="9.140625" style="5"/>
    <col min="5623" max="5623" width="6.140625" style="5" customWidth="1"/>
    <col min="5624" max="5624" width="5.7109375" style="5" customWidth="1"/>
    <col min="5625" max="5628" width="10.7109375" style="5" customWidth="1"/>
    <col min="5629" max="5629" width="11.28515625" style="5" customWidth="1"/>
    <col min="5630" max="5630" width="12.140625" style="5" customWidth="1"/>
    <col min="5631" max="5637" width="10.7109375" style="5" customWidth="1"/>
    <col min="5638" max="5638" width="11.7109375" style="5" customWidth="1"/>
    <col min="5639" max="5878" width="9.140625" style="5"/>
    <col min="5879" max="5879" width="6.140625" style="5" customWidth="1"/>
    <col min="5880" max="5880" width="5.7109375" style="5" customWidth="1"/>
    <col min="5881" max="5884" width="10.7109375" style="5" customWidth="1"/>
    <col min="5885" max="5885" width="11.28515625" style="5" customWidth="1"/>
    <col min="5886" max="5886" width="12.140625" style="5" customWidth="1"/>
    <col min="5887" max="5893" width="10.7109375" style="5" customWidth="1"/>
    <col min="5894" max="5894" width="11.7109375" style="5" customWidth="1"/>
    <col min="5895" max="6134" width="9.140625" style="5"/>
    <col min="6135" max="6135" width="6.140625" style="5" customWidth="1"/>
    <col min="6136" max="6136" width="5.7109375" style="5" customWidth="1"/>
    <col min="6137" max="6140" width="10.7109375" style="5" customWidth="1"/>
    <col min="6141" max="6141" width="11.28515625" style="5" customWidth="1"/>
    <col min="6142" max="6142" width="12.140625" style="5" customWidth="1"/>
    <col min="6143" max="6149" width="10.7109375" style="5" customWidth="1"/>
    <col min="6150" max="6150" width="11.7109375" style="5" customWidth="1"/>
    <col min="6151" max="6390" width="9.140625" style="5"/>
    <col min="6391" max="6391" width="6.140625" style="5" customWidth="1"/>
    <col min="6392" max="6392" width="5.7109375" style="5" customWidth="1"/>
    <col min="6393" max="6396" width="10.7109375" style="5" customWidth="1"/>
    <col min="6397" max="6397" width="11.28515625" style="5" customWidth="1"/>
    <col min="6398" max="6398" width="12.140625" style="5" customWidth="1"/>
    <col min="6399" max="6405" width="10.7109375" style="5" customWidth="1"/>
    <col min="6406" max="6406" width="11.7109375" style="5" customWidth="1"/>
    <col min="6407" max="6646" width="9.140625" style="5"/>
    <col min="6647" max="6647" width="6.140625" style="5" customWidth="1"/>
    <col min="6648" max="6648" width="5.7109375" style="5" customWidth="1"/>
    <col min="6649" max="6652" width="10.7109375" style="5" customWidth="1"/>
    <col min="6653" max="6653" width="11.28515625" style="5" customWidth="1"/>
    <col min="6654" max="6654" width="12.140625" style="5" customWidth="1"/>
    <col min="6655" max="6661" width="10.7109375" style="5" customWidth="1"/>
    <col min="6662" max="6662" width="11.7109375" style="5" customWidth="1"/>
    <col min="6663" max="6902" width="9.140625" style="5"/>
    <col min="6903" max="6903" width="6.140625" style="5" customWidth="1"/>
    <col min="6904" max="6904" width="5.7109375" style="5" customWidth="1"/>
    <col min="6905" max="6908" width="10.7109375" style="5" customWidth="1"/>
    <col min="6909" max="6909" width="11.28515625" style="5" customWidth="1"/>
    <col min="6910" max="6910" width="12.140625" style="5" customWidth="1"/>
    <col min="6911" max="6917" width="10.7109375" style="5" customWidth="1"/>
    <col min="6918" max="6918" width="11.7109375" style="5" customWidth="1"/>
    <col min="6919" max="7158" width="9.140625" style="5"/>
    <col min="7159" max="7159" width="6.140625" style="5" customWidth="1"/>
    <col min="7160" max="7160" width="5.7109375" style="5" customWidth="1"/>
    <col min="7161" max="7164" width="10.7109375" style="5" customWidth="1"/>
    <col min="7165" max="7165" width="11.28515625" style="5" customWidth="1"/>
    <col min="7166" max="7166" width="12.140625" style="5" customWidth="1"/>
    <col min="7167" max="7173" width="10.7109375" style="5" customWidth="1"/>
    <col min="7174" max="7174" width="11.7109375" style="5" customWidth="1"/>
    <col min="7175" max="7414" width="9.140625" style="5"/>
    <col min="7415" max="7415" width="6.140625" style="5" customWidth="1"/>
    <col min="7416" max="7416" width="5.7109375" style="5" customWidth="1"/>
    <col min="7417" max="7420" width="10.7109375" style="5" customWidth="1"/>
    <col min="7421" max="7421" width="11.28515625" style="5" customWidth="1"/>
    <col min="7422" max="7422" width="12.140625" style="5" customWidth="1"/>
    <col min="7423" max="7429" width="10.7109375" style="5" customWidth="1"/>
    <col min="7430" max="7430" width="11.7109375" style="5" customWidth="1"/>
    <col min="7431" max="7670" width="9.140625" style="5"/>
    <col min="7671" max="7671" width="6.140625" style="5" customWidth="1"/>
    <col min="7672" max="7672" width="5.7109375" style="5" customWidth="1"/>
    <col min="7673" max="7676" width="10.7109375" style="5" customWidth="1"/>
    <col min="7677" max="7677" width="11.28515625" style="5" customWidth="1"/>
    <col min="7678" max="7678" width="12.140625" style="5" customWidth="1"/>
    <col min="7679" max="7685" width="10.7109375" style="5" customWidth="1"/>
    <col min="7686" max="7686" width="11.7109375" style="5" customWidth="1"/>
    <col min="7687" max="7926" width="9.140625" style="5"/>
    <col min="7927" max="7927" width="6.140625" style="5" customWidth="1"/>
    <col min="7928" max="7928" width="5.7109375" style="5" customWidth="1"/>
    <col min="7929" max="7932" width="10.7109375" style="5" customWidth="1"/>
    <col min="7933" max="7933" width="11.28515625" style="5" customWidth="1"/>
    <col min="7934" max="7934" width="12.140625" style="5" customWidth="1"/>
    <col min="7935" max="7941" width="10.7109375" style="5" customWidth="1"/>
    <col min="7942" max="7942" width="11.7109375" style="5" customWidth="1"/>
    <col min="7943" max="8182" width="9.140625" style="5"/>
    <col min="8183" max="8183" width="6.140625" style="5" customWidth="1"/>
    <col min="8184" max="8184" width="5.7109375" style="5" customWidth="1"/>
    <col min="8185" max="8188" width="10.7109375" style="5" customWidth="1"/>
    <col min="8189" max="8189" width="11.28515625" style="5" customWidth="1"/>
    <col min="8190" max="8190" width="12.140625" style="5" customWidth="1"/>
    <col min="8191" max="8197" width="10.7109375" style="5" customWidth="1"/>
    <col min="8198" max="8198" width="11.7109375" style="5" customWidth="1"/>
    <col min="8199" max="8438" width="9.140625" style="5"/>
    <col min="8439" max="8439" width="6.140625" style="5" customWidth="1"/>
    <col min="8440" max="8440" width="5.7109375" style="5" customWidth="1"/>
    <col min="8441" max="8444" width="10.7109375" style="5" customWidth="1"/>
    <col min="8445" max="8445" width="11.28515625" style="5" customWidth="1"/>
    <col min="8446" max="8446" width="12.140625" style="5" customWidth="1"/>
    <col min="8447" max="8453" width="10.7109375" style="5" customWidth="1"/>
    <col min="8454" max="8454" width="11.7109375" style="5" customWidth="1"/>
    <col min="8455" max="8694" width="9.140625" style="5"/>
    <col min="8695" max="8695" width="6.140625" style="5" customWidth="1"/>
    <col min="8696" max="8696" width="5.7109375" style="5" customWidth="1"/>
    <col min="8697" max="8700" width="10.7109375" style="5" customWidth="1"/>
    <col min="8701" max="8701" width="11.28515625" style="5" customWidth="1"/>
    <col min="8702" max="8702" width="12.140625" style="5" customWidth="1"/>
    <col min="8703" max="8709" width="10.7109375" style="5" customWidth="1"/>
    <col min="8710" max="8710" width="11.7109375" style="5" customWidth="1"/>
    <col min="8711" max="8950" width="9.140625" style="5"/>
    <col min="8951" max="8951" width="6.140625" style="5" customWidth="1"/>
    <col min="8952" max="8952" width="5.7109375" style="5" customWidth="1"/>
    <col min="8953" max="8956" width="10.7109375" style="5" customWidth="1"/>
    <col min="8957" max="8957" width="11.28515625" style="5" customWidth="1"/>
    <col min="8958" max="8958" width="12.140625" style="5" customWidth="1"/>
    <col min="8959" max="8965" width="10.7109375" style="5" customWidth="1"/>
    <col min="8966" max="8966" width="11.7109375" style="5" customWidth="1"/>
    <col min="8967" max="9206" width="9.140625" style="5"/>
    <col min="9207" max="9207" width="6.140625" style="5" customWidth="1"/>
    <col min="9208" max="9208" width="5.7109375" style="5" customWidth="1"/>
    <col min="9209" max="9212" width="10.7109375" style="5" customWidth="1"/>
    <col min="9213" max="9213" width="11.28515625" style="5" customWidth="1"/>
    <col min="9214" max="9214" width="12.140625" style="5" customWidth="1"/>
    <col min="9215" max="9221" width="10.7109375" style="5" customWidth="1"/>
    <col min="9222" max="9222" width="11.7109375" style="5" customWidth="1"/>
    <col min="9223" max="9462" width="9.140625" style="5"/>
    <col min="9463" max="9463" width="6.140625" style="5" customWidth="1"/>
    <col min="9464" max="9464" width="5.7109375" style="5" customWidth="1"/>
    <col min="9465" max="9468" width="10.7109375" style="5" customWidth="1"/>
    <col min="9469" max="9469" width="11.28515625" style="5" customWidth="1"/>
    <col min="9470" max="9470" width="12.140625" style="5" customWidth="1"/>
    <col min="9471" max="9477" width="10.7109375" style="5" customWidth="1"/>
    <col min="9478" max="9478" width="11.7109375" style="5" customWidth="1"/>
    <col min="9479" max="9718" width="9.140625" style="5"/>
    <col min="9719" max="9719" width="6.140625" style="5" customWidth="1"/>
    <col min="9720" max="9720" width="5.7109375" style="5" customWidth="1"/>
    <col min="9721" max="9724" width="10.7109375" style="5" customWidth="1"/>
    <col min="9725" max="9725" width="11.28515625" style="5" customWidth="1"/>
    <col min="9726" max="9726" width="12.140625" style="5" customWidth="1"/>
    <col min="9727" max="9733" width="10.7109375" style="5" customWidth="1"/>
    <col min="9734" max="9734" width="11.7109375" style="5" customWidth="1"/>
    <col min="9735" max="9974" width="9.140625" style="5"/>
    <col min="9975" max="9975" width="6.140625" style="5" customWidth="1"/>
    <col min="9976" max="9976" width="5.7109375" style="5" customWidth="1"/>
    <col min="9977" max="9980" width="10.7109375" style="5" customWidth="1"/>
    <col min="9981" max="9981" width="11.28515625" style="5" customWidth="1"/>
    <col min="9982" max="9982" width="12.140625" style="5" customWidth="1"/>
    <col min="9983" max="9989" width="10.7109375" style="5" customWidth="1"/>
    <col min="9990" max="9990" width="11.7109375" style="5" customWidth="1"/>
    <col min="9991" max="10230" width="9.140625" style="5"/>
    <col min="10231" max="10231" width="6.140625" style="5" customWidth="1"/>
    <col min="10232" max="10232" width="5.7109375" style="5" customWidth="1"/>
    <col min="10233" max="10236" width="10.7109375" style="5" customWidth="1"/>
    <col min="10237" max="10237" width="11.28515625" style="5" customWidth="1"/>
    <col min="10238" max="10238" width="12.140625" style="5" customWidth="1"/>
    <col min="10239" max="10245" width="10.7109375" style="5" customWidth="1"/>
    <col min="10246" max="10246" width="11.7109375" style="5" customWidth="1"/>
    <col min="10247" max="10486" width="9.140625" style="5"/>
    <col min="10487" max="10487" width="6.140625" style="5" customWidth="1"/>
    <col min="10488" max="10488" width="5.7109375" style="5" customWidth="1"/>
    <col min="10489" max="10492" width="10.7109375" style="5" customWidth="1"/>
    <col min="10493" max="10493" width="11.28515625" style="5" customWidth="1"/>
    <col min="10494" max="10494" width="12.140625" style="5" customWidth="1"/>
    <col min="10495" max="10501" width="10.7109375" style="5" customWidth="1"/>
    <col min="10502" max="10502" width="11.7109375" style="5" customWidth="1"/>
    <col min="10503" max="10742" width="9.140625" style="5"/>
    <col min="10743" max="10743" width="6.140625" style="5" customWidth="1"/>
    <col min="10744" max="10744" width="5.7109375" style="5" customWidth="1"/>
    <col min="10745" max="10748" width="10.7109375" style="5" customWidth="1"/>
    <col min="10749" max="10749" width="11.28515625" style="5" customWidth="1"/>
    <col min="10750" max="10750" width="12.140625" style="5" customWidth="1"/>
    <col min="10751" max="10757" width="10.7109375" style="5" customWidth="1"/>
    <col min="10758" max="10758" width="11.7109375" style="5" customWidth="1"/>
    <col min="10759" max="10998" width="9.140625" style="5"/>
    <col min="10999" max="10999" width="6.140625" style="5" customWidth="1"/>
    <col min="11000" max="11000" width="5.7109375" style="5" customWidth="1"/>
    <col min="11001" max="11004" width="10.7109375" style="5" customWidth="1"/>
    <col min="11005" max="11005" width="11.28515625" style="5" customWidth="1"/>
    <col min="11006" max="11006" width="12.140625" style="5" customWidth="1"/>
    <col min="11007" max="11013" width="10.7109375" style="5" customWidth="1"/>
    <col min="11014" max="11014" width="11.7109375" style="5" customWidth="1"/>
    <col min="11015" max="11254" width="9.140625" style="5"/>
    <col min="11255" max="11255" width="6.140625" style="5" customWidth="1"/>
    <col min="11256" max="11256" width="5.7109375" style="5" customWidth="1"/>
    <col min="11257" max="11260" width="10.7109375" style="5" customWidth="1"/>
    <col min="11261" max="11261" width="11.28515625" style="5" customWidth="1"/>
    <col min="11262" max="11262" width="12.140625" style="5" customWidth="1"/>
    <col min="11263" max="11269" width="10.7109375" style="5" customWidth="1"/>
    <col min="11270" max="11270" width="11.7109375" style="5" customWidth="1"/>
    <col min="11271" max="11510" width="9.140625" style="5"/>
    <col min="11511" max="11511" width="6.140625" style="5" customWidth="1"/>
    <col min="11512" max="11512" width="5.7109375" style="5" customWidth="1"/>
    <col min="11513" max="11516" width="10.7109375" style="5" customWidth="1"/>
    <col min="11517" max="11517" width="11.28515625" style="5" customWidth="1"/>
    <col min="11518" max="11518" width="12.140625" style="5" customWidth="1"/>
    <col min="11519" max="11525" width="10.7109375" style="5" customWidth="1"/>
    <col min="11526" max="11526" width="11.7109375" style="5" customWidth="1"/>
    <col min="11527" max="11766" width="9.140625" style="5"/>
    <col min="11767" max="11767" width="6.140625" style="5" customWidth="1"/>
    <col min="11768" max="11768" width="5.7109375" style="5" customWidth="1"/>
    <col min="11769" max="11772" width="10.7109375" style="5" customWidth="1"/>
    <col min="11773" max="11773" width="11.28515625" style="5" customWidth="1"/>
    <col min="11774" max="11774" width="12.140625" style="5" customWidth="1"/>
    <col min="11775" max="11781" width="10.7109375" style="5" customWidth="1"/>
    <col min="11782" max="11782" width="11.7109375" style="5" customWidth="1"/>
    <col min="11783" max="12022" width="9.140625" style="5"/>
    <col min="12023" max="12023" width="6.140625" style="5" customWidth="1"/>
    <col min="12024" max="12024" width="5.7109375" style="5" customWidth="1"/>
    <col min="12025" max="12028" width="10.7109375" style="5" customWidth="1"/>
    <col min="12029" max="12029" width="11.28515625" style="5" customWidth="1"/>
    <col min="12030" max="12030" width="12.140625" style="5" customWidth="1"/>
    <col min="12031" max="12037" width="10.7109375" style="5" customWidth="1"/>
    <col min="12038" max="12038" width="11.7109375" style="5" customWidth="1"/>
    <col min="12039" max="12278" width="9.140625" style="5"/>
    <col min="12279" max="12279" width="6.140625" style="5" customWidth="1"/>
    <col min="12280" max="12280" width="5.7109375" style="5" customWidth="1"/>
    <col min="12281" max="12284" width="10.7109375" style="5" customWidth="1"/>
    <col min="12285" max="12285" width="11.28515625" style="5" customWidth="1"/>
    <col min="12286" max="12286" width="12.140625" style="5" customWidth="1"/>
    <col min="12287" max="12293" width="10.7109375" style="5" customWidth="1"/>
    <col min="12294" max="12294" width="11.7109375" style="5" customWidth="1"/>
    <col min="12295" max="12534" width="9.140625" style="5"/>
    <col min="12535" max="12535" width="6.140625" style="5" customWidth="1"/>
    <col min="12536" max="12536" width="5.7109375" style="5" customWidth="1"/>
    <col min="12537" max="12540" width="10.7109375" style="5" customWidth="1"/>
    <col min="12541" max="12541" width="11.28515625" style="5" customWidth="1"/>
    <col min="12542" max="12542" width="12.140625" style="5" customWidth="1"/>
    <col min="12543" max="12549" width="10.7109375" style="5" customWidth="1"/>
    <col min="12550" max="12550" width="11.7109375" style="5" customWidth="1"/>
    <col min="12551" max="12790" width="9.140625" style="5"/>
    <col min="12791" max="12791" width="6.140625" style="5" customWidth="1"/>
    <col min="12792" max="12792" width="5.7109375" style="5" customWidth="1"/>
    <col min="12793" max="12796" width="10.7109375" style="5" customWidth="1"/>
    <col min="12797" max="12797" width="11.28515625" style="5" customWidth="1"/>
    <col min="12798" max="12798" width="12.140625" style="5" customWidth="1"/>
    <col min="12799" max="12805" width="10.7109375" style="5" customWidth="1"/>
    <col min="12806" max="12806" width="11.7109375" style="5" customWidth="1"/>
    <col min="12807" max="13046" width="9.140625" style="5"/>
    <col min="13047" max="13047" width="6.140625" style="5" customWidth="1"/>
    <col min="13048" max="13048" width="5.7109375" style="5" customWidth="1"/>
    <col min="13049" max="13052" width="10.7109375" style="5" customWidth="1"/>
    <col min="13053" max="13053" width="11.28515625" style="5" customWidth="1"/>
    <col min="13054" max="13054" width="12.140625" style="5" customWidth="1"/>
    <col min="13055" max="13061" width="10.7109375" style="5" customWidth="1"/>
    <col min="13062" max="13062" width="11.7109375" style="5" customWidth="1"/>
    <col min="13063" max="13302" width="9.140625" style="5"/>
    <col min="13303" max="13303" width="6.140625" style="5" customWidth="1"/>
    <col min="13304" max="13304" width="5.7109375" style="5" customWidth="1"/>
    <col min="13305" max="13308" width="10.7109375" style="5" customWidth="1"/>
    <col min="13309" max="13309" width="11.28515625" style="5" customWidth="1"/>
    <col min="13310" max="13310" width="12.140625" style="5" customWidth="1"/>
    <col min="13311" max="13317" width="10.7109375" style="5" customWidth="1"/>
    <col min="13318" max="13318" width="11.7109375" style="5" customWidth="1"/>
    <col min="13319" max="13558" width="9.140625" style="5"/>
    <col min="13559" max="13559" width="6.140625" style="5" customWidth="1"/>
    <col min="13560" max="13560" width="5.7109375" style="5" customWidth="1"/>
    <col min="13561" max="13564" width="10.7109375" style="5" customWidth="1"/>
    <col min="13565" max="13565" width="11.28515625" style="5" customWidth="1"/>
    <col min="13566" max="13566" width="12.140625" style="5" customWidth="1"/>
    <col min="13567" max="13573" width="10.7109375" style="5" customWidth="1"/>
    <col min="13574" max="13574" width="11.7109375" style="5" customWidth="1"/>
    <col min="13575" max="13814" width="9.140625" style="5"/>
    <col min="13815" max="13815" width="6.140625" style="5" customWidth="1"/>
    <col min="13816" max="13816" width="5.7109375" style="5" customWidth="1"/>
    <col min="13817" max="13820" width="10.7109375" style="5" customWidth="1"/>
    <col min="13821" max="13821" width="11.28515625" style="5" customWidth="1"/>
    <col min="13822" max="13822" width="12.140625" style="5" customWidth="1"/>
    <col min="13823" max="13829" width="10.7109375" style="5" customWidth="1"/>
    <col min="13830" max="13830" width="11.7109375" style="5" customWidth="1"/>
    <col min="13831" max="14070" width="9.140625" style="5"/>
    <col min="14071" max="14071" width="6.140625" style="5" customWidth="1"/>
    <col min="14072" max="14072" width="5.7109375" style="5" customWidth="1"/>
    <col min="14073" max="14076" width="10.7109375" style="5" customWidth="1"/>
    <col min="14077" max="14077" width="11.28515625" style="5" customWidth="1"/>
    <col min="14078" max="14078" width="12.140625" style="5" customWidth="1"/>
    <col min="14079" max="14085" width="10.7109375" style="5" customWidth="1"/>
    <col min="14086" max="14086" width="11.7109375" style="5" customWidth="1"/>
    <col min="14087" max="14326" width="9.140625" style="5"/>
    <col min="14327" max="14327" width="6.140625" style="5" customWidth="1"/>
    <col min="14328" max="14328" width="5.7109375" style="5" customWidth="1"/>
    <col min="14329" max="14332" width="10.7109375" style="5" customWidth="1"/>
    <col min="14333" max="14333" width="11.28515625" style="5" customWidth="1"/>
    <col min="14334" max="14334" width="12.140625" style="5" customWidth="1"/>
    <col min="14335" max="14341" width="10.7109375" style="5" customWidth="1"/>
    <col min="14342" max="14342" width="11.7109375" style="5" customWidth="1"/>
    <col min="14343" max="14582" width="9.140625" style="5"/>
    <col min="14583" max="14583" width="6.140625" style="5" customWidth="1"/>
    <col min="14584" max="14584" width="5.7109375" style="5" customWidth="1"/>
    <col min="14585" max="14588" width="10.7109375" style="5" customWidth="1"/>
    <col min="14589" max="14589" width="11.28515625" style="5" customWidth="1"/>
    <col min="14590" max="14590" width="12.140625" style="5" customWidth="1"/>
    <col min="14591" max="14597" width="10.7109375" style="5" customWidth="1"/>
    <col min="14598" max="14598" width="11.7109375" style="5" customWidth="1"/>
    <col min="14599" max="14838" width="9.140625" style="5"/>
    <col min="14839" max="14839" width="6.140625" style="5" customWidth="1"/>
    <col min="14840" max="14840" width="5.7109375" style="5" customWidth="1"/>
    <col min="14841" max="14844" width="10.7109375" style="5" customWidth="1"/>
    <col min="14845" max="14845" width="11.28515625" style="5" customWidth="1"/>
    <col min="14846" max="14846" width="12.140625" style="5" customWidth="1"/>
    <col min="14847" max="14853" width="10.7109375" style="5" customWidth="1"/>
    <col min="14854" max="14854" width="11.7109375" style="5" customWidth="1"/>
    <col min="14855" max="15094" width="9.140625" style="5"/>
    <col min="15095" max="15095" width="6.140625" style="5" customWidth="1"/>
    <col min="15096" max="15096" width="5.7109375" style="5" customWidth="1"/>
    <col min="15097" max="15100" width="10.7109375" style="5" customWidth="1"/>
    <col min="15101" max="15101" width="11.28515625" style="5" customWidth="1"/>
    <col min="15102" max="15102" width="12.140625" style="5" customWidth="1"/>
    <col min="15103" max="15109" width="10.7109375" style="5" customWidth="1"/>
    <col min="15110" max="15110" width="11.7109375" style="5" customWidth="1"/>
    <col min="15111" max="15350" width="9.140625" style="5"/>
    <col min="15351" max="15351" width="6.140625" style="5" customWidth="1"/>
    <col min="15352" max="15352" width="5.7109375" style="5" customWidth="1"/>
    <col min="15353" max="15356" width="10.7109375" style="5" customWidth="1"/>
    <col min="15357" max="15357" width="11.28515625" style="5" customWidth="1"/>
    <col min="15358" max="15358" width="12.140625" style="5" customWidth="1"/>
    <col min="15359" max="15365" width="10.7109375" style="5" customWidth="1"/>
    <col min="15366" max="15366" width="11.7109375" style="5" customWidth="1"/>
    <col min="15367" max="15606" width="9.140625" style="5"/>
    <col min="15607" max="15607" width="6.140625" style="5" customWidth="1"/>
    <col min="15608" max="15608" width="5.7109375" style="5" customWidth="1"/>
    <col min="15609" max="15612" width="10.7109375" style="5" customWidth="1"/>
    <col min="15613" max="15613" width="11.28515625" style="5" customWidth="1"/>
    <col min="15614" max="15614" width="12.140625" style="5" customWidth="1"/>
    <col min="15615" max="15621" width="10.7109375" style="5" customWidth="1"/>
    <col min="15622" max="15622" width="11.7109375" style="5" customWidth="1"/>
    <col min="15623" max="15862" width="9.140625" style="5"/>
    <col min="15863" max="15863" width="6.140625" style="5" customWidth="1"/>
    <col min="15864" max="15864" width="5.7109375" style="5" customWidth="1"/>
    <col min="15865" max="15868" width="10.7109375" style="5" customWidth="1"/>
    <col min="15869" max="15869" width="11.28515625" style="5" customWidth="1"/>
    <col min="15870" max="15870" width="12.140625" style="5" customWidth="1"/>
    <col min="15871" max="15877" width="10.7109375" style="5" customWidth="1"/>
    <col min="15878" max="15878" width="11.7109375" style="5" customWidth="1"/>
    <col min="15879" max="16118" width="9.140625" style="5"/>
    <col min="16119" max="16119" width="6.140625" style="5" customWidth="1"/>
    <col min="16120" max="16120" width="5.7109375" style="5" customWidth="1"/>
    <col min="16121" max="16124" width="10.7109375" style="5" customWidth="1"/>
    <col min="16125" max="16125" width="11.28515625" style="5" customWidth="1"/>
    <col min="16126" max="16126" width="12.140625" style="5" customWidth="1"/>
    <col min="16127" max="16133" width="10.7109375" style="5" customWidth="1"/>
    <col min="16134" max="16134" width="11.7109375" style="5" customWidth="1"/>
    <col min="16135" max="16384" width="9.140625" style="5"/>
  </cols>
  <sheetData>
    <row r="1" spans="1:7" ht="26.25" x14ac:dyDescent="0.4">
      <c r="A1" s="1" t="s">
        <v>239</v>
      </c>
    </row>
    <row r="2" spans="1:7" ht="24.75" customHeight="1" x14ac:dyDescent="0.25">
      <c r="A2" s="35" t="s">
        <v>43</v>
      </c>
    </row>
    <row r="3" spans="1:7" x14ac:dyDescent="0.25">
      <c r="D3" s="5" t="s">
        <v>40</v>
      </c>
      <c r="E3" s="5" t="s">
        <v>39</v>
      </c>
      <c r="F3" s="5" t="s">
        <v>42</v>
      </c>
      <c r="G3" s="5" t="s">
        <v>41</v>
      </c>
    </row>
    <row r="4" spans="1:7" ht="15" customHeight="1" x14ac:dyDescent="0.25">
      <c r="B4" s="5" t="s">
        <v>40</v>
      </c>
      <c r="C4" s="5" t="s">
        <v>39</v>
      </c>
      <c r="D4" s="44">
        <v>39265.520367291341</v>
      </c>
      <c r="E4" s="44">
        <f>F4-D4</f>
        <v>1597785.4059142785</v>
      </c>
      <c r="F4" s="44">
        <v>1637050.9262815698</v>
      </c>
      <c r="G4" s="28">
        <f>D4/F4</f>
        <v>2.3985521608958026E-2</v>
      </c>
    </row>
    <row r="5" spans="1:7" ht="15" customHeight="1" x14ac:dyDescent="0.25">
      <c r="A5" s="35">
        <v>1995</v>
      </c>
      <c r="B5" s="36">
        <f>D5/D4-1</f>
        <v>4.5290582567128368E-2</v>
      </c>
      <c r="C5" s="36">
        <f>E5/E4-1</f>
        <v>3.1922093588147238E-2</v>
      </c>
      <c r="D5" s="44">
        <v>41043.878659527414</v>
      </c>
      <c r="E5" s="44">
        <f>F5-D5</f>
        <v>1648790.06117565</v>
      </c>
      <c r="F5" s="44">
        <v>1689833.9398351775</v>
      </c>
      <c r="G5" s="28">
        <f>D5/F5</f>
        <v>2.4288705352628163E-2</v>
      </c>
    </row>
    <row r="6" spans="1:7" ht="15" customHeight="1" x14ac:dyDescent="0.25">
      <c r="A6" s="35">
        <v>1996</v>
      </c>
      <c r="B6" s="36">
        <f>D6/D5-1</f>
        <v>1.8844591718416792E-2</v>
      </c>
      <c r="C6" s="36">
        <f>E6/E5-1</f>
        <v>4.1854192903516108E-2</v>
      </c>
      <c r="D6" s="44">
        <v>41817.333795406448</v>
      </c>
      <c r="E6" s="44">
        <f>F6-D6</f>
        <v>1717798.8384534959</v>
      </c>
      <c r="F6" s="44">
        <v>1759616.1722489023</v>
      </c>
      <c r="G6" s="28">
        <f>D6/F6</f>
        <v>2.3765031519323451E-2</v>
      </c>
    </row>
    <row r="7" spans="1:7" ht="15" customHeight="1" x14ac:dyDescent="0.25">
      <c r="A7" s="35">
        <v>1997</v>
      </c>
      <c r="B7" s="36">
        <f>D7/D6-1</f>
        <v>1.6622215083050174E-2</v>
      </c>
      <c r="C7" s="36">
        <f>E7/E6-1</f>
        <v>3.1776037845709704E-2</v>
      </c>
      <c r="D7" s="44">
        <v>42512.430511953396</v>
      </c>
      <c r="E7" s="44">
        <f>F7-D7</f>
        <v>1772383.6793555103</v>
      </c>
      <c r="F7" s="44">
        <v>1814896.1098674636</v>
      </c>
      <c r="G7" s="28">
        <f>D7/F7</f>
        <v>2.3424167521664891E-2</v>
      </c>
    </row>
    <row r="8" spans="1:7" ht="15" customHeight="1" x14ac:dyDescent="0.25">
      <c r="A8" s="35">
        <v>1998</v>
      </c>
      <c r="B8" s="36">
        <f>D8/D7-1</f>
        <v>-1.804678564901685E-2</v>
      </c>
      <c r="C8" s="36">
        <f>E8/E7-1</f>
        <v>9.6980571502871538E-3</v>
      </c>
      <c r="D8" s="44">
        <v>41745.217791085452</v>
      </c>
      <c r="E8" s="44">
        <f>F8-D8</f>
        <v>1789572.3575701364</v>
      </c>
      <c r="F8" s="44">
        <v>1831317.5753612218</v>
      </c>
      <c r="G8" s="28">
        <f>D8/F8</f>
        <v>2.2795182197086344E-2</v>
      </c>
    </row>
    <row r="9" spans="1:7" ht="15" customHeight="1" x14ac:dyDescent="0.25">
      <c r="A9" s="45">
        <v>1999</v>
      </c>
      <c r="B9" s="36">
        <f>D9/D8-1</f>
        <v>-3.3910862053815993E-2</v>
      </c>
      <c r="C9" s="36">
        <f>E9/E8-1</f>
        <v>1.6092877414157991E-2</v>
      </c>
      <c r="D9" s="44">
        <v>40329.601469165449</v>
      </c>
      <c r="E9" s="44">
        <f>F9-D9</f>
        <v>1818371.7261442782</v>
      </c>
      <c r="F9" s="44">
        <v>1858701.3276134436</v>
      </c>
      <c r="G9" s="28">
        <f>D9/F9</f>
        <v>2.1697731028657685E-2</v>
      </c>
    </row>
    <row r="10" spans="1:7" ht="15" customHeight="1" x14ac:dyDescent="0.25">
      <c r="A10" s="45">
        <v>2000</v>
      </c>
      <c r="B10" s="36">
        <f>D10/D9-1</f>
        <v>3.3114229484784596E-2</v>
      </c>
      <c r="C10" s="36">
        <f>E10/E9-1</f>
        <v>4.0206739124098112E-2</v>
      </c>
      <c r="D10" s="44">
        <v>41665.0851472453</v>
      </c>
      <c r="E10" s="44">
        <f>F10-D10</f>
        <v>1891482.523767997</v>
      </c>
      <c r="F10" s="44">
        <v>1933147.6089152424</v>
      </c>
      <c r="G10" s="28">
        <f>D10/F10</f>
        <v>2.1552976583420373E-2</v>
      </c>
    </row>
    <row r="11" spans="1:7" ht="15" customHeight="1" x14ac:dyDescent="0.25">
      <c r="A11" s="45">
        <v>2001</v>
      </c>
      <c r="B11" s="36">
        <f>D11/D10-1</f>
        <v>6.8614036284345703E-2</v>
      </c>
      <c r="C11" s="36">
        <f>E11/E10-1</f>
        <v>3.2560783252947978E-2</v>
      </c>
      <c r="D11" s="44">
        <v>44523.894811328741</v>
      </c>
      <c r="E11" s="44">
        <f>F11-D11</f>
        <v>1953070.6762511458</v>
      </c>
      <c r="F11" s="44">
        <v>1997594.5710624745</v>
      </c>
      <c r="G11" s="28">
        <f>D11/F11</f>
        <v>2.228875441308769E-2</v>
      </c>
    </row>
    <row r="12" spans="1:7" ht="15" customHeight="1" x14ac:dyDescent="0.25">
      <c r="A12" s="45">
        <v>2002</v>
      </c>
      <c r="B12" s="36">
        <f>D12/D11-1</f>
        <v>4.3154676023398286E-2</v>
      </c>
      <c r="C12" s="36">
        <f>E12/E11-1</f>
        <v>3.1829091673311494E-2</v>
      </c>
      <c r="D12" s="44">
        <v>46445.309067211492</v>
      </c>
      <c r="E12" s="44">
        <f>F12-D12</f>
        <v>2015235.14185</v>
      </c>
      <c r="F12" s="44">
        <v>2061680.4509172116</v>
      </c>
      <c r="G12" s="28">
        <f>D12/F12</f>
        <v>2.2527889347036614E-2</v>
      </c>
    </row>
    <row r="13" spans="1:7" ht="15" customHeight="1" x14ac:dyDescent="0.25">
      <c r="A13" s="45">
        <v>2003</v>
      </c>
      <c r="B13" s="36">
        <f>D13/D12-1</f>
        <v>8.0046947312899297E-2</v>
      </c>
      <c r="C13" s="36">
        <f>E13/E12-1</f>
        <v>3.2265887479020039E-2</v>
      </c>
      <c r="D13" s="44">
        <v>50163.114275045897</v>
      </c>
      <c r="E13" s="44">
        <f>F13-D13</f>
        <v>2080258.4921806992</v>
      </c>
      <c r="F13" s="44">
        <v>2130421.6064557452</v>
      </c>
      <c r="G13" s="28">
        <f>D13/F13</f>
        <v>2.3546097224623658E-2</v>
      </c>
    </row>
    <row r="14" spans="1:7" ht="15" customHeight="1" x14ac:dyDescent="0.25">
      <c r="A14" s="45">
        <v>2004</v>
      </c>
      <c r="B14" s="36">
        <f>D14/D13-1</f>
        <v>8.1304404308098377E-2</v>
      </c>
      <c r="C14" s="36">
        <f>E14/E13-1</f>
        <v>3.6233132314655192E-2</v>
      </c>
      <c r="D14" s="44">
        <v>54241.596399417569</v>
      </c>
      <c r="E14" s="44">
        <f>F14-D14</f>
        <v>2155632.7733765678</v>
      </c>
      <c r="F14" s="44">
        <v>2209874.3697759854</v>
      </c>
      <c r="G14" s="28">
        <f>D14/F14</f>
        <v>2.4545104075267426E-2</v>
      </c>
    </row>
    <row r="15" spans="1:7" ht="15" customHeight="1" x14ac:dyDescent="0.25">
      <c r="A15" s="45">
        <v>2005</v>
      </c>
      <c r="B15" s="36">
        <f>D15/D14-1</f>
        <v>0.11666870018422215</v>
      </c>
      <c r="C15" s="36">
        <f>E15/E14-1</f>
        <v>5.2812218554291634E-2</v>
      </c>
      <c r="D15" s="44">
        <v>60569.892947254804</v>
      </c>
      <c r="E15" s="44">
        <f>F15-D15</f>
        <v>2269476.522526925</v>
      </c>
      <c r="F15" s="44">
        <v>2330046.4154741797</v>
      </c>
      <c r="G15" s="28">
        <f>D15/F15</f>
        <v>2.5995144364936797E-2</v>
      </c>
    </row>
    <row r="16" spans="1:7" ht="15" customHeight="1" x14ac:dyDescent="0.25">
      <c r="A16" s="45">
        <v>2006</v>
      </c>
      <c r="B16" s="36">
        <f>D16/D15-1</f>
        <v>0.10746834008415918</v>
      </c>
      <c r="C16" s="36">
        <f>E16/E15-1</f>
        <v>4.9180685347761433E-2</v>
      </c>
      <c r="D16" s="44">
        <v>67079.238801371495</v>
      </c>
      <c r="E16" s="44">
        <f>F16-D16</f>
        <v>2381090.9332854534</v>
      </c>
      <c r="F16" s="44">
        <v>2448170.1720868247</v>
      </c>
      <c r="G16" s="28">
        <f>D16/F16</f>
        <v>2.7399745150964334E-2</v>
      </c>
    </row>
    <row r="17" spans="1:7" ht="15" customHeight="1" x14ac:dyDescent="0.25">
      <c r="A17" s="45">
        <v>2007</v>
      </c>
      <c r="B17" s="36">
        <f>D17/D16-1</f>
        <v>0.13273348591496625</v>
      </c>
      <c r="C17" s="36">
        <f>E17/E16-1</f>
        <v>5.7731727523317788E-2</v>
      </c>
      <c r="D17" s="44">
        <v>75982.899999999994</v>
      </c>
      <c r="E17" s="44">
        <f>F17-D17</f>
        <v>2518555.4262541314</v>
      </c>
      <c r="F17" s="44">
        <v>2594538.3262541313</v>
      </c>
      <c r="G17" s="28">
        <f>D17/F17</f>
        <v>2.9285711153745193E-2</v>
      </c>
    </row>
    <row r="18" spans="1:7" ht="15" customHeight="1" x14ac:dyDescent="0.25">
      <c r="A18" s="45">
        <v>2008</v>
      </c>
      <c r="B18" s="36">
        <f>D18/D17-1</f>
        <v>0.12904798316463317</v>
      </c>
      <c r="C18" s="36">
        <f>E18/E17-1</f>
        <v>3.832161109003418E-2</v>
      </c>
      <c r="D18" s="44">
        <v>85788.34</v>
      </c>
      <c r="E18" s="44">
        <f>F18-D18</f>
        <v>2615070.5278077377</v>
      </c>
      <c r="F18" s="44">
        <v>2700858.8678077376</v>
      </c>
      <c r="G18" s="28">
        <f>D18/F18</f>
        <v>3.1763355361708927E-2</v>
      </c>
    </row>
    <row r="19" spans="1:7" ht="15" customHeight="1" x14ac:dyDescent="0.25">
      <c r="A19" s="45">
        <v>2009</v>
      </c>
      <c r="B19" s="36">
        <f>D19/D18-1</f>
        <v>8.3714989706060283E-2</v>
      </c>
      <c r="C19" s="36">
        <f>E19/E18-1</f>
        <v>-1.4298889544310134E-2</v>
      </c>
      <c r="D19" s="44">
        <v>92970.11</v>
      </c>
      <c r="E19" s="44">
        <f>F19-D19</f>
        <v>2577677.9231800339</v>
      </c>
      <c r="F19" s="44">
        <v>2670648.0331800338</v>
      </c>
      <c r="G19" s="28">
        <f>D19/F19</f>
        <v>3.4811816774409338E-2</v>
      </c>
    </row>
    <row r="20" spans="1:7" ht="15" customHeight="1" x14ac:dyDescent="0.25">
      <c r="A20" s="45">
        <v>2010</v>
      </c>
      <c r="B20" s="36">
        <f>D20/D19-1</f>
        <v>3.1022551226410178E-2</v>
      </c>
      <c r="C20" s="36">
        <f>E20/E19-1</f>
        <v>1.9841255005459635E-2</v>
      </c>
      <c r="D20" s="44">
        <v>95854.28</v>
      </c>
      <c r="E20" s="44">
        <f>F20-D20</f>
        <v>2628822.2881757924</v>
      </c>
      <c r="F20" s="44">
        <v>2724676.5681757922</v>
      </c>
      <c r="G20" s="28">
        <f>D20/F20</f>
        <v>3.518005811022764E-2</v>
      </c>
    </row>
    <row r="21" spans="1:7" ht="15" customHeight="1" x14ac:dyDescent="0.25">
      <c r="A21" s="45">
        <v>2011</v>
      </c>
      <c r="B21" s="36">
        <f>D21/D20-1</f>
        <v>-4.0711901440395604E-3</v>
      </c>
      <c r="C21" s="36">
        <f>E21/E20-1</f>
        <v>3.4731239294383709E-2</v>
      </c>
      <c r="D21" s="44">
        <v>95464.03899999999</v>
      </c>
      <c r="E21" s="44">
        <f>F21-D21</f>
        <v>2720124.5441288352</v>
      </c>
      <c r="F21" s="44">
        <v>2815588.5831288351</v>
      </c>
      <c r="G21" s="28">
        <f>D21/F21</f>
        <v>3.3905535621228854E-2</v>
      </c>
    </row>
    <row r="22" spans="1:7" ht="15" customHeight="1" x14ac:dyDescent="0.25">
      <c r="A22" s="45">
        <v>2012</v>
      </c>
      <c r="B22" s="36">
        <f>D22/D21-1</f>
        <v>2.4015273437152818E-2</v>
      </c>
      <c r="C22" s="36">
        <f>E22/E21-1</f>
        <v>2.5528123565111915E-2</v>
      </c>
      <c r="D22" s="44">
        <v>97756.634000000005</v>
      </c>
      <c r="E22" s="44">
        <f>F22-D22</f>
        <v>2789564.21960385</v>
      </c>
      <c r="F22" s="44">
        <v>2887320.8536038501</v>
      </c>
      <c r="G22" s="28">
        <f>D22/F22</f>
        <v>3.3857211912553357E-2</v>
      </c>
    </row>
    <row r="23" spans="1:7" ht="15" customHeight="1" x14ac:dyDescent="0.25">
      <c r="A23" s="45">
        <v>2013</v>
      </c>
      <c r="B23" s="36">
        <f>D23/D22-1</f>
        <v>4.2805002880929699E-2</v>
      </c>
      <c r="C23" s="36">
        <f>E23/E22-1</f>
        <v>2.1080394820851778E-2</v>
      </c>
      <c r="D23" s="44">
        <v>101941.107</v>
      </c>
      <c r="E23" s="44">
        <f>F23-D23</f>
        <v>2848369.3347312203</v>
      </c>
      <c r="F23" s="44">
        <v>2950310.4417312201</v>
      </c>
      <c r="G23" s="28">
        <f>D23/F23</f>
        <v>3.4552671325049349E-2</v>
      </c>
    </row>
    <row r="24" spans="1:7" ht="15" customHeight="1" x14ac:dyDescent="0.25">
      <c r="A24" s="45">
        <v>2014</v>
      </c>
      <c r="B24" s="36">
        <f>D24/D23-1</f>
        <v>3.5266097316365208E-2</v>
      </c>
      <c r="C24" s="36">
        <f>E24/E23-1</f>
        <v>2.0237821104001519E-2</v>
      </c>
      <c r="D24" s="44">
        <v>105536.17199999999</v>
      </c>
      <c r="E24" s="44">
        <f>F24-D24</f>
        <v>2906014.1237656348</v>
      </c>
      <c r="F24" s="44">
        <v>3011550.2957656346</v>
      </c>
      <c r="G24" s="28">
        <f>D24/F24</f>
        <v>3.5043801907737766E-2</v>
      </c>
    </row>
    <row r="25" spans="1:7" ht="15" customHeight="1" x14ac:dyDescent="0.25">
      <c r="A25" s="45">
        <v>2015</v>
      </c>
      <c r="B25" s="36">
        <f>D25/D24-1</f>
        <v>2.3374516559118819E-2</v>
      </c>
      <c r="C25" s="36">
        <f>E25/E24-1</f>
        <v>1.5381492853468126E-2</v>
      </c>
      <c r="D25" s="44">
        <v>108003.02900000001</v>
      </c>
      <c r="E25" s="44">
        <f>F25-D25</f>
        <v>2950712.9592424133</v>
      </c>
      <c r="F25" s="44">
        <v>3058715.9882424134</v>
      </c>
      <c r="G25" s="28">
        <f>D25/F25</f>
        <v>3.5309923973052583E-2</v>
      </c>
    </row>
    <row r="26" spans="1:7" ht="15" customHeight="1" x14ac:dyDescent="0.25">
      <c r="A26" s="45">
        <v>2016</v>
      </c>
      <c r="B26" s="36">
        <f>D26/D25-1</f>
        <v>9.85289032958514E-3</v>
      </c>
      <c r="C26" s="36">
        <f>E26/E25-1</f>
        <v>2.2059739429460823E-3</v>
      </c>
      <c r="D26" s="44">
        <v>109067.171</v>
      </c>
      <c r="E26" s="44">
        <f>F26-D26</f>
        <v>2957222.1551436153</v>
      </c>
      <c r="F26" s="44">
        <v>3066289.3261436154</v>
      </c>
      <c r="G26" s="28">
        <f>D26/F26</f>
        <v>3.5569758558032315E-2</v>
      </c>
    </row>
    <row r="27" spans="1:7" ht="15" customHeight="1" x14ac:dyDescent="0.25">
      <c r="A27" s="45">
        <v>2017</v>
      </c>
      <c r="B27" s="36">
        <f>D27/D26-1</f>
        <v>3.8602834379439788E-3</v>
      </c>
      <c r="C27" s="36">
        <f>E27/E26-1</f>
        <v>9.6205109282909707E-3</v>
      </c>
      <c r="D27" s="44">
        <v>109488.2011938347</v>
      </c>
      <c r="E27" s="44">
        <f>F27-D27</f>
        <v>2985672.1432045586</v>
      </c>
      <c r="F27" s="44">
        <v>3095160.3443983933</v>
      </c>
      <c r="G27" s="28">
        <f>D27/F27</f>
        <v>3.537399973219027E-2</v>
      </c>
    </row>
    <row r="28" spans="1:7" ht="15" customHeight="1" x14ac:dyDescent="0.25">
      <c r="D28" s="44"/>
      <c r="E28" s="44"/>
      <c r="F28" s="44"/>
    </row>
    <row r="29" spans="1:7" ht="15" customHeight="1" x14ac:dyDescent="0.25">
      <c r="A29" s="35" t="s">
        <v>240</v>
      </c>
      <c r="D29" s="44"/>
      <c r="E29" s="44"/>
      <c r="F29" s="44"/>
    </row>
    <row r="30" spans="1:7" ht="15" customHeight="1" x14ac:dyDescent="0.25"/>
    <row r="31" spans="1:7" ht="15" customHeight="1" x14ac:dyDescent="0.25">
      <c r="D31" s="44"/>
      <c r="E31" s="44"/>
      <c r="F31" s="44"/>
    </row>
    <row r="32" spans="1:7" ht="15" customHeight="1" x14ac:dyDescent="0.25">
      <c r="D32" s="44"/>
      <c r="E32" s="44"/>
      <c r="F32" s="44"/>
    </row>
    <row r="33" spans="1:6" ht="15" customHeight="1" x14ac:dyDescent="0.25">
      <c r="A33" s="45"/>
      <c r="B33" s="44"/>
      <c r="C33" s="44"/>
      <c r="D33" s="44"/>
      <c r="E33" s="44"/>
      <c r="F33" s="44"/>
    </row>
    <row r="34" spans="1:6" ht="15" customHeight="1" x14ac:dyDescent="0.25"/>
    <row r="35" spans="1:6" ht="15" customHeight="1" x14ac:dyDescent="0.25">
      <c r="D35" s="44"/>
      <c r="E35" s="44"/>
      <c r="F35" s="44"/>
    </row>
    <row r="36" spans="1:6" ht="15" customHeight="1" x14ac:dyDescent="0.25">
      <c r="D36" s="44"/>
      <c r="E36" s="44"/>
      <c r="F36" s="44"/>
    </row>
    <row r="37" spans="1:6" ht="15" customHeight="1" x14ac:dyDescent="0.25">
      <c r="A37" s="45"/>
      <c r="B37" s="44"/>
      <c r="C37" s="44"/>
      <c r="D37" s="44"/>
      <c r="E37" s="44"/>
      <c r="F37" s="44"/>
    </row>
    <row r="38" spans="1:6" ht="15" customHeight="1" x14ac:dyDescent="0.25"/>
    <row r="39" spans="1:6" ht="15" customHeight="1" x14ac:dyDescent="0.25">
      <c r="D39" s="44"/>
      <c r="E39" s="44"/>
      <c r="F39" s="44"/>
    </row>
    <row r="40" spans="1:6" ht="15" customHeight="1" x14ac:dyDescent="0.25">
      <c r="D40" s="44"/>
      <c r="E40" s="44"/>
      <c r="F40" s="44"/>
    </row>
    <row r="41" spans="1:6" ht="15" customHeight="1" x14ac:dyDescent="0.25">
      <c r="A41" s="45"/>
      <c r="B41" s="44"/>
      <c r="C41" s="44"/>
      <c r="D41" s="44"/>
      <c r="E41" s="44"/>
      <c r="F41" s="44"/>
    </row>
    <row r="42" spans="1:6" ht="15" customHeight="1" x14ac:dyDescent="0.25"/>
    <row r="43" spans="1:6" ht="15" customHeight="1" x14ac:dyDescent="0.25">
      <c r="D43" s="44"/>
      <c r="E43" s="44"/>
      <c r="F43" s="44"/>
    </row>
    <row r="44" spans="1:6" ht="15" customHeight="1" x14ac:dyDescent="0.25">
      <c r="D44" s="44"/>
      <c r="E44" s="44"/>
      <c r="F44" s="44"/>
    </row>
    <row r="45" spans="1:6" ht="15" customHeight="1" x14ac:dyDescent="0.25">
      <c r="A45" s="45"/>
      <c r="B45" s="44"/>
      <c r="C45" s="44"/>
      <c r="D45" s="44"/>
      <c r="E45" s="44"/>
      <c r="F45" s="44"/>
    </row>
    <row r="46" spans="1:6" ht="15" customHeight="1" x14ac:dyDescent="0.25"/>
    <row r="47" spans="1:6" ht="15" customHeight="1" x14ac:dyDescent="0.25">
      <c r="D47" s="44"/>
      <c r="E47" s="44"/>
      <c r="F47" s="44"/>
    </row>
    <row r="48" spans="1:6" ht="15" customHeight="1" x14ac:dyDescent="0.25">
      <c r="D48" s="44"/>
      <c r="E48" s="44"/>
      <c r="F48" s="44"/>
    </row>
    <row r="49" spans="1:6" ht="15" customHeight="1" x14ac:dyDescent="0.25">
      <c r="A49" s="45"/>
      <c r="B49" s="44"/>
      <c r="C49" s="44"/>
      <c r="D49" s="44"/>
      <c r="E49" s="44"/>
      <c r="F49" s="44"/>
    </row>
    <row r="50" spans="1:6" ht="15" customHeight="1" x14ac:dyDescent="0.25"/>
    <row r="51" spans="1:6" ht="15" customHeight="1" x14ac:dyDescent="0.25">
      <c r="D51" s="44"/>
      <c r="E51" s="44"/>
      <c r="F51" s="44"/>
    </row>
    <row r="52" spans="1:6" ht="15" customHeight="1" x14ac:dyDescent="0.25">
      <c r="D52" s="44"/>
      <c r="E52" s="44"/>
      <c r="F52" s="44"/>
    </row>
    <row r="53" spans="1:6" ht="15" customHeight="1" x14ac:dyDescent="0.25">
      <c r="A53" s="45"/>
      <c r="B53" s="44"/>
      <c r="C53" s="44"/>
      <c r="D53" s="44"/>
      <c r="E53" s="44"/>
      <c r="F53" s="44"/>
    </row>
    <row r="54" spans="1:6" ht="15" customHeight="1" x14ac:dyDescent="0.25">
      <c r="A54" s="45"/>
      <c r="B54" s="44"/>
      <c r="C54" s="44"/>
    </row>
    <row r="55" spans="1:6" ht="15" customHeight="1" x14ac:dyDescent="0.25">
      <c r="A55" s="45"/>
      <c r="B55" s="44"/>
      <c r="C55" s="44"/>
      <c r="D55" s="44"/>
      <c r="E55" s="44"/>
      <c r="F55" s="44"/>
    </row>
    <row r="56" spans="1:6" ht="15" customHeight="1" x14ac:dyDescent="0.25">
      <c r="A56" s="45"/>
      <c r="B56" s="44"/>
      <c r="C56" s="44"/>
      <c r="D56" s="44"/>
      <c r="E56" s="44"/>
      <c r="F56" s="44"/>
    </row>
    <row r="57" spans="1:6" ht="15" customHeight="1" x14ac:dyDescent="0.25">
      <c r="A57" s="45"/>
      <c r="B57" s="44"/>
      <c r="C57" s="44"/>
      <c r="D57" s="44"/>
      <c r="E57" s="44"/>
      <c r="F57" s="44"/>
    </row>
    <row r="58" spans="1:6" ht="15" customHeight="1" x14ac:dyDescent="0.25">
      <c r="A58" s="45"/>
      <c r="B58" s="44"/>
      <c r="C58" s="44"/>
    </row>
    <row r="59" spans="1:6" ht="15" customHeight="1" x14ac:dyDescent="0.25">
      <c r="A59" s="45"/>
      <c r="B59" s="44"/>
      <c r="C59" s="44"/>
      <c r="D59" s="44"/>
      <c r="E59" s="44"/>
      <c r="F59" s="44"/>
    </row>
    <row r="60" spans="1:6" ht="15" customHeight="1" x14ac:dyDescent="0.25">
      <c r="A60" s="45"/>
      <c r="B60" s="44"/>
      <c r="C60" s="44"/>
      <c r="D60" s="44"/>
      <c r="E60" s="44"/>
      <c r="F60" s="44"/>
    </row>
    <row r="61" spans="1:6" ht="15" customHeight="1" x14ac:dyDescent="0.25">
      <c r="A61" s="45"/>
      <c r="B61" s="44"/>
      <c r="C61" s="44"/>
      <c r="D61" s="44"/>
      <c r="E61" s="44"/>
      <c r="F61" s="44"/>
    </row>
    <row r="62" spans="1:6" ht="15" customHeight="1" x14ac:dyDescent="0.25">
      <c r="A62" s="45"/>
      <c r="B62" s="44"/>
      <c r="C62" s="44"/>
    </row>
    <row r="63" spans="1:6" ht="15" customHeight="1" x14ac:dyDescent="0.25">
      <c r="A63" s="45"/>
      <c r="B63" s="44"/>
      <c r="C63" s="44"/>
      <c r="D63" s="44"/>
      <c r="E63" s="44"/>
      <c r="F63" s="44"/>
    </row>
    <row r="64" spans="1:6" ht="15" customHeight="1" x14ac:dyDescent="0.25">
      <c r="A64" s="45"/>
      <c r="B64" s="44"/>
      <c r="C64" s="44"/>
      <c r="D64" s="44"/>
      <c r="E64" s="44"/>
      <c r="F64" s="44"/>
    </row>
    <row r="65" spans="1:6" ht="15" customHeight="1" x14ac:dyDescent="0.25">
      <c r="A65" s="45"/>
      <c r="B65" s="44"/>
      <c r="C65" s="44"/>
      <c r="D65" s="44"/>
      <c r="E65" s="44"/>
      <c r="F65" s="44"/>
    </row>
    <row r="66" spans="1:6" ht="15" customHeight="1" x14ac:dyDescent="0.25">
      <c r="A66" s="45"/>
      <c r="B66" s="44"/>
      <c r="C66" s="44"/>
    </row>
    <row r="67" spans="1:6" ht="15" customHeight="1" x14ac:dyDescent="0.25">
      <c r="A67" s="45"/>
      <c r="B67" s="44"/>
      <c r="C67" s="44"/>
      <c r="D67" s="44"/>
      <c r="E67" s="44"/>
      <c r="F67" s="44"/>
    </row>
    <row r="68" spans="1:6" x14ac:dyDescent="0.25">
      <c r="A68" s="45"/>
      <c r="B68" s="44"/>
      <c r="C68" s="44"/>
      <c r="D68" s="44"/>
      <c r="E68" s="44"/>
      <c r="F68" s="44"/>
    </row>
    <row r="69" spans="1:6" x14ac:dyDescent="0.25">
      <c r="A69" s="45"/>
      <c r="B69" s="44"/>
      <c r="C69" s="44"/>
      <c r="D69" s="44"/>
      <c r="E69" s="44"/>
      <c r="F69" s="44"/>
    </row>
    <row r="70" spans="1:6" x14ac:dyDescent="0.25">
      <c r="A70" s="45"/>
      <c r="B70" s="44"/>
      <c r="C70" s="44"/>
    </row>
    <row r="71" spans="1:6" x14ac:dyDescent="0.25">
      <c r="A71" s="45"/>
      <c r="B71" s="44"/>
      <c r="C71" s="44"/>
      <c r="D71" s="44"/>
      <c r="E71" s="44"/>
      <c r="F71" s="44"/>
    </row>
    <row r="72" spans="1:6" x14ac:dyDescent="0.25">
      <c r="A72" s="45"/>
      <c r="B72" s="44"/>
      <c r="C72" s="44"/>
      <c r="D72" s="44"/>
      <c r="E72" s="44"/>
      <c r="F72" s="44"/>
    </row>
    <row r="73" spans="1:6" x14ac:dyDescent="0.25">
      <c r="A73" s="45"/>
      <c r="B73" s="44"/>
      <c r="C73" s="44"/>
      <c r="D73" s="44"/>
      <c r="E73" s="44"/>
      <c r="F73" s="44"/>
    </row>
    <row r="74" spans="1:6" x14ac:dyDescent="0.25">
      <c r="A74" s="45"/>
      <c r="B74" s="44"/>
      <c r="C74" s="44"/>
    </row>
    <row r="75" spans="1:6" x14ac:dyDescent="0.25">
      <c r="A75" s="45"/>
      <c r="B75" s="44"/>
      <c r="C75" s="44"/>
      <c r="D75" s="44"/>
      <c r="E75" s="44"/>
      <c r="F75" s="44"/>
    </row>
    <row r="76" spans="1:6" x14ac:dyDescent="0.25">
      <c r="D76" s="44"/>
      <c r="E76" s="44"/>
      <c r="F76" s="44"/>
    </row>
    <row r="77" spans="1:6" x14ac:dyDescent="0.25">
      <c r="A77" s="45"/>
      <c r="B77" s="44"/>
      <c r="C77" s="44"/>
      <c r="D77" s="44"/>
      <c r="E77" s="44"/>
      <c r="F77" s="44"/>
    </row>
    <row r="79" spans="1:6" x14ac:dyDescent="0.25">
      <c r="D79" s="44"/>
      <c r="E79" s="44"/>
      <c r="F79" s="44"/>
    </row>
    <row r="80" spans="1:6" x14ac:dyDescent="0.25">
      <c r="D80" s="44"/>
      <c r="E80" s="44"/>
      <c r="F80" s="44"/>
    </row>
    <row r="81" spans="1:6" x14ac:dyDescent="0.25">
      <c r="A81" s="45"/>
      <c r="B81" s="44"/>
      <c r="C81" s="44"/>
      <c r="D81" s="44"/>
      <c r="E81" s="44"/>
      <c r="F81" s="44"/>
    </row>
    <row r="82" spans="1:6" x14ac:dyDescent="0.25">
      <c r="A82" s="45"/>
      <c r="B82" s="44"/>
      <c r="C82" s="44"/>
    </row>
    <row r="83" spans="1:6" x14ac:dyDescent="0.25">
      <c r="D83" s="44"/>
      <c r="E83" s="44"/>
      <c r="F83" s="44"/>
    </row>
    <row r="84" spans="1:6" x14ac:dyDescent="0.25">
      <c r="D84" s="44"/>
      <c r="E84" s="44"/>
      <c r="F84" s="44"/>
    </row>
    <row r="85" spans="1:6" x14ac:dyDescent="0.25">
      <c r="D85" s="44"/>
      <c r="E85" s="44"/>
      <c r="F85" s="44"/>
    </row>
    <row r="86" spans="1:6" x14ac:dyDescent="0.25">
      <c r="A86" s="45"/>
      <c r="B86" s="44"/>
      <c r="C86" s="44"/>
    </row>
    <row r="87" spans="1:6" x14ac:dyDescent="0.25">
      <c r="D87" s="44"/>
      <c r="E87" s="44"/>
      <c r="F87" s="44"/>
    </row>
    <row r="88" spans="1:6" x14ac:dyDescent="0.25">
      <c r="D88" s="44"/>
      <c r="E88" s="44"/>
      <c r="F88" s="44"/>
    </row>
    <row r="89" spans="1:6" x14ac:dyDescent="0.25">
      <c r="D89" s="44"/>
      <c r="E89" s="44"/>
      <c r="F89" s="44"/>
    </row>
    <row r="90" spans="1:6" x14ac:dyDescent="0.25">
      <c r="A90" s="45"/>
      <c r="B90" s="44"/>
      <c r="C90" s="44"/>
    </row>
    <row r="91" spans="1:6" x14ac:dyDescent="0.25">
      <c r="D91" s="44"/>
      <c r="E91" s="44"/>
      <c r="F91" s="44"/>
    </row>
    <row r="92" spans="1:6" x14ac:dyDescent="0.25">
      <c r="D92" s="44"/>
      <c r="E92" s="44"/>
      <c r="F92" s="44"/>
    </row>
    <row r="93" spans="1:6" x14ac:dyDescent="0.25">
      <c r="D93" s="44"/>
      <c r="E93" s="44"/>
      <c r="F93" s="44"/>
    </row>
    <row r="94" spans="1:6" x14ac:dyDescent="0.25">
      <c r="A94" s="45"/>
      <c r="B94" s="44"/>
      <c r="C94" s="44"/>
    </row>
    <row r="95" spans="1:6" x14ac:dyDescent="0.25">
      <c r="D95" s="44"/>
      <c r="E95" s="44"/>
      <c r="F95" s="44"/>
    </row>
    <row r="96" spans="1:6" x14ac:dyDescent="0.25">
      <c r="D96" s="44"/>
      <c r="E96" s="44"/>
      <c r="F96" s="44"/>
    </row>
    <row r="97" spans="1:6" x14ac:dyDescent="0.25">
      <c r="D97" s="44"/>
      <c r="E97" s="44"/>
      <c r="F97" s="44"/>
    </row>
    <row r="98" spans="1:6" x14ac:dyDescent="0.25">
      <c r="A98" s="45"/>
      <c r="B98" s="44"/>
      <c r="C98" s="44"/>
    </row>
    <row r="99" spans="1:6" x14ac:dyDescent="0.25">
      <c r="D99" s="44"/>
      <c r="E99" s="44"/>
      <c r="F99" s="44"/>
    </row>
    <row r="100" spans="1:6" x14ac:dyDescent="0.25">
      <c r="D100" s="44"/>
      <c r="E100" s="44"/>
      <c r="F100" s="44"/>
    </row>
    <row r="101" spans="1:6" x14ac:dyDescent="0.25">
      <c r="D101" s="44"/>
      <c r="E101" s="44"/>
      <c r="F101" s="44"/>
    </row>
    <row r="102" spans="1:6" x14ac:dyDescent="0.25">
      <c r="A102" s="45"/>
      <c r="B102" s="44"/>
      <c r="C102" s="44"/>
    </row>
    <row r="103" spans="1:6" x14ac:dyDescent="0.25">
      <c r="D103" s="44"/>
      <c r="E103" s="44"/>
      <c r="F103" s="44"/>
    </row>
    <row r="104" spans="1:6" x14ac:dyDescent="0.25">
      <c r="D104" s="44"/>
      <c r="E104" s="44"/>
      <c r="F104" s="44"/>
    </row>
    <row r="105" spans="1:6" x14ac:dyDescent="0.25">
      <c r="D105" s="44"/>
      <c r="E105" s="44"/>
      <c r="F105" s="44"/>
    </row>
    <row r="106" spans="1:6" x14ac:dyDescent="0.25">
      <c r="A106" s="45"/>
      <c r="B106" s="44"/>
      <c r="C106" s="44"/>
    </row>
    <row r="107" spans="1:6" x14ac:dyDescent="0.25">
      <c r="D107" s="44"/>
      <c r="E107" s="44"/>
      <c r="F107" s="44"/>
    </row>
    <row r="108" spans="1:6" x14ac:dyDescent="0.25">
      <c r="D108" s="44"/>
      <c r="E108" s="44"/>
      <c r="F108" s="44"/>
    </row>
    <row r="109" spans="1:6" x14ac:dyDescent="0.25">
      <c r="D109" s="44"/>
      <c r="E109" s="44"/>
      <c r="F109" s="44"/>
    </row>
    <row r="110" spans="1:6" x14ac:dyDescent="0.25">
      <c r="A110" s="45"/>
      <c r="B110" s="44"/>
      <c r="C110" s="44"/>
    </row>
    <row r="111" spans="1:6" x14ac:dyDescent="0.25">
      <c r="D111" s="44"/>
      <c r="E111" s="44"/>
      <c r="F111" s="44"/>
    </row>
    <row r="112" spans="1:6" x14ac:dyDescent="0.25">
      <c r="D112" s="44"/>
      <c r="E112" s="44"/>
      <c r="F112" s="44"/>
    </row>
    <row r="113" spans="1:6" x14ac:dyDescent="0.25">
      <c r="D113" s="44"/>
      <c r="E113" s="44"/>
      <c r="F113" s="44"/>
    </row>
    <row r="115" spans="1:6" x14ac:dyDescent="0.25">
      <c r="D115" s="44"/>
      <c r="E115" s="44"/>
      <c r="F115" s="44"/>
    </row>
    <row r="116" spans="1:6" x14ac:dyDescent="0.25">
      <c r="D116" s="44"/>
      <c r="E116" s="44"/>
      <c r="F116" s="44"/>
    </row>
    <row r="117" spans="1:6" x14ac:dyDescent="0.25">
      <c r="D117" s="44"/>
      <c r="E117" s="44"/>
      <c r="F117" s="44"/>
    </row>
    <row r="119" spans="1:6" x14ac:dyDescent="0.25">
      <c r="D119" s="44"/>
      <c r="E119" s="44"/>
      <c r="F119" s="44"/>
    </row>
    <row r="120" spans="1:6" x14ac:dyDescent="0.25">
      <c r="D120" s="44"/>
      <c r="E120" s="44"/>
      <c r="F120" s="44"/>
    </row>
    <row r="121" spans="1:6" x14ac:dyDescent="0.25">
      <c r="D121" s="44"/>
      <c r="E121" s="44"/>
      <c r="F121" s="44"/>
    </row>
    <row r="122" spans="1:6" x14ac:dyDescent="0.25">
      <c r="A122" s="45"/>
      <c r="B122" s="44"/>
      <c r="C122" s="44"/>
    </row>
    <row r="123" spans="1:6" x14ac:dyDescent="0.25">
      <c r="A123" s="45"/>
      <c r="B123" s="44"/>
      <c r="C123" s="44"/>
      <c r="D123" s="44"/>
      <c r="E123" s="44"/>
      <c r="F123" s="44"/>
    </row>
    <row r="124" spans="1:6" x14ac:dyDescent="0.25">
      <c r="A124" s="45"/>
      <c r="B124" s="44"/>
      <c r="C124" s="44"/>
      <c r="D124" s="44"/>
      <c r="E124" s="44"/>
      <c r="F124" s="44"/>
    </row>
    <row r="125" spans="1:6" x14ac:dyDescent="0.25">
      <c r="A125" s="45"/>
      <c r="B125" s="44"/>
      <c r="C125" s="44"/>
      <c r="D125" s="44"/>
      <c r="E125" s="44"/>
      <c r="F125" s="44"/>
    </row>
    <row r="126" spans="1:6" ht="13.5" customHeight="1" x14ac:dyDescent="0.25">
      <c r="A126" s="45"/>
      <c r="B126" s="44"/>
      <c r="C126" s="44"/>
    </row>
    <row r="127" spans="1:6" x14ac:dyDescent="0.25">
      <c r="A127" s="45"/>
      <c r="B127" s="44"/>
      <c r="C127" s="44"/>
    </row>
  </sheetData>
  <conditionalFormatting sqref="A1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44" zoomScaleNormal="44" workbookViewId="0">
      <selection activeCell="J34" sqref="J34"/>
    </sheetView>
  </sheetViews>
  <sheetFormatPr defaultRowHeight="15" x14ac:dyDescent="0.25"/>
  <sheetData>
    <row r="1" spans="1:6" ht="26.25" x14ac:dyDescent="0.4">
      <c r="A1" s="1" t="s">
        <v>235</v>
      </c>
    </row>
    <row r="4" spans="1:6" x14ac:dyDescent="0.25">
      <c r="B4" t="s">
        <v>16</v>
      </c>
      <c r="C4" t="s">
        <v>236</v>
      </c>
    </row>
    <row r="5" spans="1:6" x14ac:dyDescent="0.25">
      <c r="A5">
        <v>2010</v>
      </c>
      <c r="B5" s="28">
        <f>E5/100</f>
        <v>3.0397328819733074E-2</v>
      </c>
      <c r="C5" s="28">
        <f>F5/100</f>
        <v>3.0108965028570082E-2</v>
      </c>
      <c r="E5" s="33">
        <v>3.0397328819733076</v>
      </c>
      <c r="F5" s="32">
        <v>3.0108965028570083</v>
      </c>
    </row>
    <row r="6" spans="1:6" x14ac:dyDescent="0.25">
      <c r="A6">
        <v>2011</v>
      </c>
      <c r="B6" s="28">
        <f>E6/100</f>
        <v>3.2841668016738199E-2</v>
      </c>
      <c r="C6" s="28">
        <f>F6/100</f>
        <v>3.2441625243557863E-2</v>
      </c>
      <c r="E6" s="33">
        <v>3.2841668016738197</v>
      </c>
      <c r="F6" s="32">
        <v>3.2441625243557866</v>
      </c>
    </row>
    <row r="7" spans="1:6" x14ac:dyDescent="0.25">
      <c r="A7">
        <v>2012</v>
      </c>
      <c r="B7" s="28">
        <f>E7/100</f>
        <v>2.2133536521189399E-2</v>
      </c>
      <c r="C7" s="28">
        <f>F7/100</f>
        <v>2.2497720463339591E-2</v>
      </c>
      <c r="E7" s="33">
        <v>2.2133536521189399</v>
      </c>
      <c r="F7" s="32">
        <v>2.249772046333959</v>
      </c>
    </row>
    <row r="8" spans="1:6" x14ac:dyDescent="0.25">
      <c r="A8">
        <v>2013</v>
      </c>
      <c r="B8" s="28">
        <f>E8/100</f>
        <v>2.4892468023631268E-2</v>
      </c>
      <c r="C8" s="28">
        <f>F8/100</f>
        <v>2.5092901589790842E-2</v>
      </c>
      <c r="E8" s="33">
        <v>2.4892468023631267</v>
      </c>
      <c r="F8" s="32">
        <v>2.5092901589790841</v>
      </c>
    </row>
    <row r="9" spans="1:6" x14ac:dyDescent="0.25">
      <c r="A9">
        <v>2014</v>
      </c>
      <c r="B9" s="28">
        <f>E9/100</f>
        <v>1.6995627116732238E-2</v>
      </c>
      <c r="C9" s="28">
        <f>F9/100</f>
        <v>1.6545005120691344E-2</v>
      </c>
      <c r="E9" s="33">
        <v>1.6995627116732237</v>
      </c>
      <c r="F9" s="32">
        <v>1.6545005120691343</v>
      </c>
    </row>
    <row r="10" spans="1:6" x14ac:dyDescent="0.25">
      <c r="A10">
        <v>2015</v>
      </c>
      <c r="B10" s="28">
        <f>E10/100</f>
        <v>1.2988608451295959E-2</v>
      </c>
      <c r="C10" s="28">
        <f>F10/100</f>
        <v>1.4753772118079808E-2</v>
      </c>
      <c r="E10" s="33">
        <v>1.298860845129596</v>
      </c>
      <c r="F10" s="32">
        <v>1.4753772118079809</v>
      </c>
    </row>
    <row r="11" spans="1:6" x14ac:dyDescent="0.25">
      <c r="A11">
        <v>2016</v>
      </c>
      <c r="B11" s="28">
        <f>E11/100</f>
        <v>2.7945624782398683E-3</v>
      </c>
      <c r="C11" s="28">
        <f>F11/100</f>
        <v>5.926802585041315E-3</v>
      </c>
      <c r="E11" s="33">
        <v>0.27945624782398681</v>
      </c>
      <c r="F11" s="32">
        <v>0.59268025850413153</v>
      </c>
    </row>
    <row r="12" spans="1:6" x14ac:dyDescent="0.25">
      <c r="A12" t="s">
        <v>25</v>
      </c>
      <c r="B12" s="28">
        <f>E12/100</f>
        <v>9.4156210272200447E-3</v>
      </c>
      <c r="C12" s="28">
        <f>F12/100</f>
        <v>5.4206043546558558E-3</v>
      </c>
      <c r="E12" s="31">
        <v>0.94156210272200447</v>
      </c>
      <c r="F12" s="31">
        <v>0.54206043546558558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2.75" x14ac:dyDescent="0.2"/>
  <cols>
    <col min="1" max="1" width="38" style="46" customWidth="1"/>
    <col min="2" max="8" width="13.28515625" style="46" customWidth="1"/>
    <col min="9" max="37" width="9.42578125" style="46" customWidth="1"/>
    <col min="38" max="44" width="10.28515625" style="46" bestFit="1" customWidth="1"/>
    <col min="45" max="45" width="9.5703125" style="46" customWidth="1"/>
    <col min="46" max="48" width="10.28515625" style="46" bestFit="1" customWidth="1"/>
    <col min="49" max="16384" width="9.140625" style="46"/>
  </cols>
  <sheetData>
    <row r="1" spans="1:19" ht="26.25" customHeight="1" x14ac:dyDescent="0.4">
      <c r="A1" s="1" t="s">
        <v>241</v>
      </c>
    </row>
    <row r="4" spans="1:19" x14ac:dyDescent="0.2">
      <c r="C4" s="46" t="s">
        <v>83</v>
      </c>
      <c r="D4" s="46" t="s">
        <v>82</v>
      </c>
      <c r="E4" s="46" t="s">
        <v>80</v>
      </c>
      <c r="F4" s="46" t="s">
        <v>79</v>
      </c>
      <c r="I4" s="46" t="s">
        <v>83</v>
      </c>
      <c r="J4" s="46" t="s">
        <v>82</v>
      </c>
      <c r="K4" s="46" t="s">
        <v>81</v>
      </c>
      <c r="L4" s="46" t="s">
        <v>80</v>
      </c>
      <c r="M4" s="46" t="s">
        <v>79</v>
      </c>
      <c r="N4" s="46" t="s">
        <v>78</v>
      </c>
      <c r="O4" s="46" t="s">
        <v>77</v>
      </c>
      <c r="P4" s="46" t="s">
        <v>76</v>
      </c>
      <c r="Q4" s="46" t="s">
        <v>75</v>
      </c>
      <c r="R4" s="46" t="s">
        <v>74</v>
      </c>
      <c r="S4" s="46" t="s">
        <v>73</v>
      </c>
    </row>
    <row r="5" spans="1:19" x14ac:dyDescent="0.2">
      <c r="A5" s="46" t="s">
        <v>72</v>
      </c>
      <c r="B5" s="46" t="s">
        <v>71</v>
      </c>
      <c r="C5" s="46">
        <f>I5/I$5*100</f>
        <v>100</v>
      </c>
      <c r="D5" s="46">
        <f>J5/J$5*100</f>
        <v>100</v>
      </c>
      <c r="E5" s="46">
        <f>L5/L$5*100</f>
        <v>100</v>
      </c>
      <c r="F5" s="46">
        <f>M5/M$5*100</f>
        <v>100</v>
      </c>
      <c r="H5" s="46" t="s">
        <v>71</v>
      </c>
      <c r="I5" s="46">
        <v>696.27437300452982</v>
      </c>
      <c r="J5" s="46">
        <v>345.84596830279628</v>
      </c>
      <c r="K5" s="47">
        <f>(I5+J5)/(SUM(N5:Q5))</f>
        <v>7.2956792128641618E-2</v>
      </c>
      <c r="L5" s="46">
        <f>N5-I5</f>
        <v>9424.5515559477462</v>
      </c>
      <c r="M5" s="46">
        <f>O5-J5</f>
        <v>1866.4119139661752</v>
      </c>
      <c r="N5" s="46">
        <v>10120.825928952276</v>
      </c>
      <c r="O5" s="46">
        <v>2212.2578822689716</v>
      </c>
      <c r="P5" s="46">
        <v>693.80710129236149</v>
      </c>
      <c r="Q5" s="46">
        <v>1257.184783547691</v>
      </c>
      <c r="R5" s="46">
        <f>SUM(I5:J5)</f>
        <v>1042.120341307326</v>
      </c>
      <c r="S5" s="46">
        <f>SUM(N5:O5)</f>
        <v>12333.083811221248</v>
      </c>
    </row>
    <row r="6" spans="1:19" x14ac:dyDescent="0.2">
      <c r="A6" s="46" t="s">
        <v>70</v>
      </c>
      <c r="C6" s="46">
        <f>I6/I$5*100</f>
        <v>109.22686786694116</v>
      </c>
      <c r="D6" s="46">
        <f>J6/J$5*100</f>
        <v>90.483656080422065</v>
      </c>
      <c r="E6" s="46">
        <f>L6/L$5*100</f>
        <v>100.06901584205876</v>
      </c>
      <c r="F6" s="46">
        <f>M6/M$5*100</f>
        <v>101.57458395435413</v>
      </c>
      <c r="I6" s="46">
        <v>760.51868939303074</v>
      </c>
      <c r="J6" s="46">
        <v>312.93407652710772</v>
      </c>
      <c r="K6" s="47">
        <f>(I6+J6)/(SUM(N6:Q6))</f>
        <v>7.490939268729456E-2</v>
      </c>
      <c r="L6" s="46">
        <f>N6-I6</f>
        <v>9431.0559895643455</v>
      </c>
      <c r="M6" s="46">
        <f>O6-J6</f>
        <v>1895.8001364856405</v>
      </c>
      <c r="N6" s="46">
        <v>10191.574678957377</v>
      </c>
      <c r="O6" s="46">
        <v>2208.7342130127481</v>
      </c>
      <c r="P6" s="46">
        <v>674.39882334928188</v>
      </c>
      <c r="Q6" s="46">
        <v>1255.3078863450246</v>
      </c>
      <c r="R6" s="46">
        <f>SUM(I6:J6)</f>
        <v>1073.4527659201385</v>
      </c>
      <c r="S6" s="46">
        <f>SUM(N6:O6)</f>
        <v>12400.308891970126</v>
      </c>
    </row>
    <row r="7" spans="1:19" x14ac:dyDescent="0.2">
      <c r="A7" s="46" t="s">
        <v>69</v>
      </c>
      <c r="C7" s="46">
        <f>I7/I$5*100</f>
        <v>110.30793126684154</v>
      </c>
      <c r="D7" s="46">
        <f>J7/J$5*100</f>
        <v>100.53728307441926</v>
      </c>
      <c r="E7" s="46">
        <f>L7/L$5*100</f>
        <v>101.25178936349985</v>
      </c>
      <c r="F7" s="46">
        <f>M7/M$5*100</f>
        <v>106.04251296078257</v>
      </c>
      <c r="I7" s="46">
        <v>768.04585680246851</v>
      </c>
      <c r="J7" s="46">
        <v>347.70414015404862</v>
      </c>
      <c r="K7" s="47">
        <f>(I7+J7)/(SUM(N7:Q7))</f>
        <v>7.662268178132918E-2</v>
      </c>
      <c r="L7" s="46">
        <f>N7-I7</f>
        <v>9542.5270898826602</v>
      </c>
      <c r="M7" s="46">
        <f>O7-J7</f>
        <v>1979.1900957691714</v>
      </c>
      <c r="N7" s="46">
        <v>10310.572946685128</v>
      </c>
      <c r="O7" s="46">
        <v>2326.8942359232201</v>
      </c>
      <c r="P7" s="46">
        <v>698.86269017030872</v>
      </c>
      <c r="Q7" s="46">
        <v>1225.2851871159787</v>
      </c>
      <c r="R7" s="46">
        <f>SUM(I7:J7)</f>
        <v>1115.7499969565172</v>
      </c>
      <c r="S7" s="46">
        <f>SUM(N7:O7)</f>
        <v>12637.467182608349</v>
      </c>
    </row>
    <row r="8" spans="1:19" x14ac:dyDescent="0.2">
      <c r="A8" s="46" t="s">
        <v>68</v>
      </c>
      <c r="C8" s="46">
        <f>I8/I$5*100</f>
        <v>113.16493294755846</v>
      </c>
      <c r="D8" s="46">
        <f>J8/J$5*100</f>
        <v>99.489975773780074</v>
      </c>
      <c r="E8" s="46">
        <f>L8/L$5*100</f>
        <v>100.56671578630289</v>
      </c>
      <c r="F8" s="46">
        <f>M8/M$5*100</f>
        <v>107.52326247059591</v>
      </c>
      <c r="I8" s="46">
        <v>787.93842734160921</v>
      </c>
      <c r="J8" s="46">
        <v>344.08207007904713</v>
      </c>
      <c r="K8" s="47">
        <f>(I8+J8)/(SUM(N8:Q8))</f>
        <v>7.7942175006726677E-2</v>
      </c>
      <c r="L8" s="46">
        <f>N8-I8</f>
        <v>9477.9619774035564</v>
      </c>
      <c r="M8" s="46">
        <f>O8-J8</f>
        <v>2006.8269810363233</v>
      </c>
      <c r="N8" s="46">
        <v>10265.900404745165</v>
      </c>
      <c r="O8" s="46">
        <v>2350.9090511153704</v>
      </c>
      <c r="P8" s="46">
        <v>717.9011545544065</v>
      </c>
      <c r="Q8" s="46">
        <v>1189.1398893043549</v>
      </c>
      <c r="R8" s="46">
        <f>SUM(I8:J8)</f>
        <v>1132.0204974206563</v>
      </c>
      <c r="S8" s="46">
        <f>SUM(N8:O8)</f>
        <v>12616.809455860535</v>
      </c>
    </row>
    <row r="9" spans="1:19" x14ac:dyDescent="0.2">
      <c r="A9" s="46" t="s">
        <v>67</v>
      </c>
      <c r="B9" s="46" t="s">
        <v>66</v>
      </c>
      <c r="C9" s="46">
        <f>I9/I$5*100</f>
        <v>111.50600829546342</v>
      </c>
      <c r="D9" s="46">
        <f>J9/J$5*100</f>
        <v>88.808522718095389</v>
      </c>
      <c r="E9" s="46">
        <f>L9/L$5*100</f>
        <v>100.43067340701819</v>
      </c>
      <c r="F9" s="46">
        <f>M9/M$5*100</f>
        <v>108.59347748972105</v>
      </c>
      <c r="H9" s="46" t="s">
        <v>66</v>
      </c>
      <c r="I9" s="46">
        <v>776.38776012161702</v>
      </c>
      <c r="J9" s="46">
        <v>307.14069532980579</v>
      </c>
      <c r="K9" s="47">
        <f>(I9+J9)/(SUM(N9:Q9))</f>
        <v>7.4426469636081238E-2</v>
      </c>
      <c r="L9" s="46">
        <f>N9-I9</f>
        <v>9465.1405932299313</v>
      </c>
      <c r="M9" s="46">
        <f>O9-J9</f>
        <v>2026.8016016583304</v>
      </c>
      <c r="N9" s="46">
        <v>10241.528353351549</v>
      </c>
      <c r="O9" s="46">
        <v>2333.9422969881361</v>
      </c>
      <c r="P9" s="46">
        <v>763.91499694195818</v>
      </c>
      <c r="Q9" s="46">
        <v>1218.9893602860755</v>
      </c>
      <c r="R9" s="46">
        <f>SUM(I9:J9)</f>
        <v>1083.5284554514228</v>
      </c>
      <c r="S9" s="46">
        <f>SUM(N9:O9)</f>
        <v>12575.470650339685</v>
      </c>
    </row>
    <row r="10" spans="1:19" x14ac:dyDescent="0.2">
      <c r="A10" s="46" t="s">
        <v>65</v>
      </c>
      <c r="C10" s="46">
        <f>I10/I$5*100</f>
        <v>114.1751529521847</v>
      </c>
      <c r="D10" s="46">
        <f>J10/J$5*100</f>
        <v>102.45603994500041</v>
      </c>
      <c r="E10" s="46">
        <f>L10/L$5*100</f>
        <v>101.6390049104304</v>
      </c>
      <c r="F10" s="46">
        <f>M10/M$5*100</f>
        <v>107.45279703346181</v>
      </c>
      <c r="I10" s="46">
        <v>794.97233034478688</v>
      </c>
      <c r="J10" s="46">
        <v>354.34008343248638</v>
      </c>
      <c r="K10" s="47">
        <f>(I10+J10)/(SUM(N10:Q10))</f>
        <v>7.8229548645844499E-2</v>
      </c>
      <c r="L10" s="46">
        <f>N10-I10</f>
        <v>9579.0204187357758</v>
      </c>
      <c r="M10" s="46">
        <f>O10-J10</f>
        <v>2005.5118057224238</v>
      </c>
      <c r="N10" s="46">
        <v>10373.992749080562</v>
      </c>
      <c r="O10" s="46">
        <v>2359.8518891549102</v>
      </c>
      <c r="P10" s="46">
        <v>742.24628754603543</v>
      </c>
      <c r="Q10" s="46">
        <v>1215.4474209417056</v>
      </c>
      <c r="R10" s="46">
        <f>SUM(I10:J10)</f>
        <v>1149.3124137772734</v>
      </c>
      <c r="S10" s="46">
        <f>SUM(N10:O10)</f>
        <v>12733.844638235472</v>
      </c>
    </row>
    <row r="11" spans="1:19" x14ac:dyDescent="0.2">
      <c r="A11" s="46" t="s">
        <v>64</v>
      </c>
      <c r="C11" s="46">
        <f>I11/I$5*100</f>
        <v>116.69535106945447</v>
      </c>
      <c r="D11" s="46">
        <f>J11/J$5*100</f>
        <v>96.167760945632494</v>
      </c>
      <c r="E11" s="46">
        <f>L11/L$5*100</f>
        <v>105.00861197134417</v>
      </c>
      <c r="F11" s="46">
        <f>M11/M$5*100</f>
        <v>106.62568626210837</v>
      </c>
      <c r="I11" s="46">
        <v>812.51982398427913</v>
      </c>
      <c r="J11" s="46">
        <v>332.59232403754106</v>
      </c>
      <c r="K11" s="47">
        <f>(I11+J11)/(SUM(N11:Q11))</f>
        <v>7.6158824881058976E-2</v>
      </c>
      <c r="L11" s="46">
        <f>N11-I11</f>
        <v>9896.5907734244483</v>
      </c>
      <c r="M11" s="46">
        <f>O11-J11</f>
        <v>1990.0745117441861</v>
      </c>
      <c r="N11" s="46">
        <v>10709.110597408728</v>
      </c>
      <c r="O11" s="46">
        <v>2322.6668357817271</v>
      </c>
      <c r="P11" s="46">
        <v>740.16733190808327</v>
      </c>
      <c r="Q11" s="46">
        <v>1263.898419328202</v>
      </c>
      <c r="R11" s="46">
        <f>SUM(I11:J11)</f>
        <v>1145.1121480218203</v>
      </c>
      <c r="S11" s="46">
        <f>SUM(N11:O11)</f>
        <v>13031.777433190455</v>
      </c>
    </row>
    <row r="12" spans="1:19" x14ac:dyDescent="0.2">
      <c r="A12" s="46" t="s">
        <v>63</v>
      </c>
      <c r="C12" s="46">
        <f>I12/I$5*100</f>
        <v>117.70717147691869</v>
      </c>
      <c r="D12" s="46">
        <f>J12/J$5*100</f>
        <v>111.14970354815405</v>
      </c>
      <c r="E12" s="46">
        <f>L12/L$5*100</f>
        <v>105.61207357534219</v>
      </c>
      <c r="F12" s="46">
        <f>M12/M$5*100</f>
        <v>110.4562656100682</v>
      </c>
      <c r="I12" s="46">
        <v>819.56487018228245</v>
      </c>
      <c r="J12" s="46">
        <v>384.40676850180091</v>
      </c>
      <c r="K12" s="47">
        <f>(I12+J12)/(SUM(N12:Q12))</f>
        <v>7.9329978938975546E-2</v>
      </c>
      <c r="L12" s="46">
        <f>N12-I12</f>
        <v>9953.464323413591</v>
      </c>
      <c r="M12" s="46">
        <f>O12-J12</f>
        <v>2061.5689010684364</v>
      </c>
      <c r="N12" s="46">
        <v>10773.029193595874</v>
      </c>
      <c r="O12" s="46">
        <v>2445.9756695702372</v>
      </c>
      <c r="P12" s="46">
        <v>713.49545916067405</v>
      </c>
      <c r="Q12" s="46">
        <v>1244.254478153325</v>
      </c>
      <c r="R12" s="46">
        <f>SUM(I12:J12)</f>
        <v>1203.9716386840832</v>
      </c>
      <c r="S12" s="46">
        <f>SUM(N12:O12)</f>
        <v>13219.004863166112</v>
      </c>
    </row>
    <row r="13" spans="1:19" x14ac:dyDescent="0.2">
      <c r="A13" s="46" t="s">
        <v>62</v>
      </c>
      <c r="B13" s="46" t="s">
        <v>61</v>
      </c>
      <c r="C13" s="46">
        <f>I13/I$5*100</f>
        <v>126.41523391061655</v>
      </c>
      <c r="D13" s="46">
        <f>J13/J$5*100</f>
        <v>92.266713272009255</v>
      </c>
      <c r="E13" s="46">
        <f>L13/L$5*100</f>
        <v>105.03841065815081</v>
      </c>
      <c r="F13" s="46">
        <f>M13/M$5*100</f>
        <v>108.06031311484385</v>
      </c>
      <c r="H13" s="46" t="s">
        <v>61</v>
      </c>
      <c r="I13" s="46">
        <v>880.1968772933551</v>
      </c>
      <c r="J13" s="46">
        <v>319.10070793674504</v>
      </c>
      <c r="K13" s="47">
        <f>(I13+J13)/(SUM(N13:Q13))</f>
        <v>7.9662185853109774E-2</v>
      </c>
      <c r="L13" s="46">
        <f>N13-I13</f>
        <v>9899.3991660255342</v>
      </c>
      <c r="M13" s="46">
        <f>O13-J13</f>
        <v>2016.8505582445991</v>
      </c>
      <c r="N13" s="46">
        <v>10779.596043318888</v>
      </c>
      <c r="O13" s="46">
        <v>2335.9512661813442</v>
      </c>
      <c r="P13" s="46">
        <v>708.69209108153063</v>
      </c>
      <c r="Q13" s="46">
        <v>1230.5519334333724</v>
      </c>
      <c r="R13" s="46">
        <f>SUM(I13:J13)</f>
        <v>1199.2975852301001</v>
      </c>
      <c r="S13" s="46">
        <f>SUM(N13:O13)</f>
        <v>13115.547309500233</v>
      </c>
    </row>
    <row r="14" spans="1:19" x14ac:dyDescent="0.2">
      <c r="A14" s="46" t="s">
        <v>60</v>
      </c>
      <c r="C14" s="46">
        <f>I14/I$5*100</f>
        <v>116.52185940780745</v>
      </c>
      <c r="D14" s="46">
        <f>J14/J$5*100</f>
        <v>107.05839555970481</v>
      </c>
      <c r="E14" s="46">
        <f>L14/L$5*100</f>
        <v>105.51009367894306</v>
      </c>
      <c r="F14" s="46">
        <f>M14/M$5*100</f>
        <v>107.63111112286308</v>
      </c>
      <c r="I14" s="46">
        <v>811.31184600493111</v>
      </c>
      <c r="J14" s="46">
        <v>370.25714477289893</v>
      </c>
      <c r="K14" s="47">
        <f>(I14+J14)/(SUM(N14:Q14))</f>
        <v>7.8279446128830116E-2</v>
      </c>
      <c r="L14" s="46">
        <f>N14-I14</f>
        <v>9943.8531755007534</v>
      </c>
      <c r="M14" s="46">
        <f>O14-J14</f>
        <v>2008.8398811312898</v>
      </c>
      <c r="N14" s="46">
        <v>10755.165021505685</v>
      </c>
      <c r="O14" s="46">
        <v>2379.0970259041887</v>
      </c>
      <c r="P14" s="46">
        <v>669.7119504196761</v>
      </c>
      <c r="Q14" s="46">
        <v>1290.2691171924578</v>
      </c>
      <c r="R14" s="46">
        <f>SUM(I14:J14)</f>
        <v>1181.5689907778301</v>
      </c>
      <c r="S14" s="46">
        <f>SUM(N14:O14)</f>
        <v>13134.262047409873</v>
      </c>
    </row>
    <row r="15" spans="1:19" x14ac:dyDescent="0.2">
      <c r="A15" s="46" t="s">
        <v>59</v>
      </c>
      <c r="C15" s="46">
        <f>I15/I$5*100</f>
        <v>125.96311022433586</v>
      </c>
      <c r="D15" s="46">
        <f>J15/J$5*100</f>
        <v>116.6342309761865</v>
      </c>
      <c r="E15" s="46">
        <f>L15/L$5*100</f>
        <v>105.74557616213616</v>
      </c>
      <c r="F15" s="46">
        <f>M15/M$5*100</f>
        <v>107.36847409274117</v>
      </c>
      <c r="I15" s="46">
        <v>877.04885593149925</v>
      </c>
      <c r="J15" s="46">
        <v>403.37478549211215</v>
      </c>
      <c r="K15" s="47">
        <f>(I15+J15)/(SUM(N15:Q15))</f>
        <v>8.470332590513191E-2</v>
      </c>
      <c r="L15" s="46">
        <f>N15-I15</f>
        <v>9966.0463435345118</v>
      </c>
      <c r="M15" s="46">
        <f>O15-J15</f>
        <v>2003.9379923106076</v>
      </c>
      <c r="N15" s="46">
        <v>10843.095199466012</v>
      </c>
      <c r="O15" s="46">
        <v>2407.3127778027197</v>
      </c>
      <c r="P15" s="46">
        <v>685.72471547963335</v>
      </c>
      <c r="Q15" s="46">
        <v>1180.4359630998299</v>
      </c>
      <c r="R15" s="46">
        <f>SUM(I15:J15)</f>
        <v>1280.4236414236113</v>
      </c>
      <c r="S15" s="46">
        <f>SUM(N15:O15)</f>
        <v>13250.407977268731</v>
      </c>
    </row>
    <row r="16" spans="1:19" x14ac:dyDescent="0.2">
      <c r="A16" s="46" t="s">
        <v>58</v>
      </c>
      <c r="C16" s="46">
        <f>I16/I$5*100</f>
        <v>126.93620806623484</v>
      </c>
      <c r="D16" s="46">
        <f>J16/J$5*100</f>
        <v>130.13874480357225</v>
      </c>
      <c r="E16" s="46">
        <f>L16/L$5*100</f>
        <v>106.39405849918649</v>
      </c>
      <c r="F16" s="46">
        <f>M16/M$5*100</f>
        <v>107.05056729273052</v>
      </c>
      <c r="I16" s="46">
        <v>883.82428682890202</v>
      </c>
      <c r="J16" s="46">
        <v>450.0796021030194</v>
      </c>
      <c r="K16" s="47">
        <f>(I16+J16)/(SUM(N16:Q16))</f>
        <v>8.7071654962739803E-2</v>
      </c>
      <c r="L16" s="46">
        <f>N16-I16</f>
        <v>10027.162895721036</v>
      </c>
      <c r="M16" s="46">
        <f>O16-J16</f>
        <v>1998.0045419199002</v>
      </c>
      <c r="N16" s="46">
        <v>10910.987182549938</v>
      </c>
      <c r="O16" s="46">
        <v>2448.0841440229196</v>
      </c>
      <c r="P16" s="46">
        <v>741.89424288808391</v>
      </c>
      <c r="Q16" s="46">
        <v>1218.6454968812916</v>
      </c>
      <c r="R16" s="46">
        <f>SUM(I16:J16)</f>
        <v>1333.9038889319213</v>
      </c>
      <c r="S16" s="46">
        <f>SUM(N16:O16)</f>
        <v>13359.071326572857</v>
      </c>
    </row>
    <row r="17" spans="1:19" x14ac:dyDescent="0.2">
      <c r="A17" s="46" t="s">
        <v>57</v>
      </c>
      <c r="B17" s="46" t="s">
        <v>56</v>
      </c>
      <c r="C17" s="46">
        <f>I17/I$5*100</f>
        <v>133.39542257335248</v>
      </c>
      <c r="D17" s="46">
        <f>J17/J$5*100</f>
        <v>113.56403295863922</v>
      </c>
      <c r="E17" s="46">
        <f>L17/L$5*100</f>
        <v>104.70114032214917</v>
      </c>
      <c r="F17" s="46">
        <f>M17/M$5*100</f>
        <v>112.01643445020544</v>
      </c>
      <c r="H17" s="46" t="s">
        <v>56</v>
      </c>
      <c r="I17" s="46">
        <v>928.79814213935299</v>
      </c>
      <c r="J17" s="46">
        <v>392.75662942951249</v>
      </c>
      <c r="K17" s="47">
        <f>(I17+J17)/(SUM(N17:Q17))</f>
        <v>8.5485406044181131E-2</v>
      </c>
      <c r="L17" s="46">
        <f>N17-I17</f>
        <v>9867.6129493261415</v>
      </c>
      <c r="M17" s="46">
        <f>O17-J17</f>
        <v>2090.6880781787454</v>
      </c>
      <c r="N17" s="46">
        <v>10796.411091465494</v>
      </c>
      <c r="O17" s="46">
        <v>2483.4447076082579</v>
      </c>
      <c r="P17" s="46">
        <v>891.4848689317372</v>
      </c>
      <c r="Q17" s="46">
        <v>1288.0790472831152</v>
      </c>
      <c r="R17" s="46">
        <f>SUM(I17:J17)</f>
        <v>1321.5547715688654</v>
      </c>
      <c r="S17" s="46">
        <f>SUM(N17:O17)</f>
        <v>13279.855799073752</v>
      </c>
    </row>
    <row r="18" spans="1:19" x14ac:dyDescent="0.2">
      <c r="A18" s="46" t="s">
        <v>55</v>
      </c>
      <c r="C18" s="46">
        <f>I18/I$5*100</f>
        <v>135.95422783775842</v>
      </c>
      <c r="D18" s="46">
        <f>J18/J$5*100</f>
        <v>131.26732349729008</v>
      </c>
      <c r="E18" s="46">
        <f>L18/L$5*100</f>
        <v>104.92373412010303</v>
      </c>
      <c r="F18" s="46">
        <f>M18/M$5*100</f>
        <v>118.23312095058753</v>
      </c>
      <c r="I18" s="46">
        <v>946.61444745050233</v>
      </c>
      <c r="J18" s="46">
        <v>453.98274601436685</v>
      </c>
      <c r="K18" s="47">
        <f>(I18+J18)/(SUM(N18:Q18))</f>
        <v>8.9455000679873747E-2</v>
      </c>
      <c r="L18" s="46">
        <f>N18-I18</f>
        <v>9888.5914165746472</v>
      </c>
      <c r="M18" s="46">
        <f>O18-J18</f>
        <v>2206.7170556758037</v>
      </c>
      <c r="N18" s="46">
        <v>10835.205864025149</v>
      </c>
      <c r="O18" s="46">
        <v>2660.6998016901707</v>
      </c>
      <c r="P18" s="46">
        <v>869.34269184948448</v>
      </c>
      <c r="Q18" s="46">
        <v>1291.7544127675872</v>
      </c>
      <c r="R18" s="46">
        <f>SUM(I18:J18)</f>
        <v>1400.5971934648692</v>
      </c>
      <c r="S18" s="46">
        <f>SUM(N18:O18)</f>
        <v>13495.90566571532</v>
      </c>
    </row>
    <row r="19" spans="1:19" x14ac:dyDescent="0.2">
      <c r="A19" s="46" t="s">
        <v>54</v>
      </c>
      <c r="C19" s="46">
        <f>I19/I$5*100</f>
        <v>144.40103723557226</v>
      </c>
      <c r="D19" s="46">
        <f>J19/J$5*100</f>
        <v>131.42363827144487</v>
      </c>
      <c r="E19" s="46">
        <f>L19/L$5*100</f>
        <v>105.30488386354253</v>
      </c>
      <c r="F19" s="46">
        <f>M19/M$5*100</f>
        <v>121.43506933574962</v>
      </c>
      <c r="I19" s="46">
        <v>1005.4274166240185</v>
      </c>
      <c r="J19" s="46">
        <v>454.52335435864285</v>
      </c>
      <c r="K19" s="47">
        <f>(I19+J19)/(SUM(N19:Q19))</f>
        <v>9.2235927219390779E-2</v>
      </c>
      <c r="L19" s="46">
        <f>N19-I19</f>
        <v>9924.5130706504642</v>
      </c>
      <c r="M19" s="46">
        <f>O19-J19</f>
        <v>2266.4786018155164</v>
      </c>
      <c r="N19" s="46">
        <v>10929.940487274484</v>
      </c>
      <c r="O19" s="46">
        <v>2721.0019561741592</v>
      </c>
      <c r="P19" s="46">
        <v>897.09919439384532</v>
      </c>
      <c r="Q19" s="46">
        <v>1280.3976156606259</v>
      </c>
      <c r="R19" s="46">
        <f>SUM(I19:J19)</f>
        <v>1459.9507709826614</v>
      </c>
      <c r="S19" s="46">
        <f>SUM(N19:O19)</f>
        <v>13650.942443448643</v>
      </c>
    </row>
    <row r="20" spans="1:19" x14ac:dyDescent="0.2">
      <c r="A20" s="46" t="s">
        <v>53</v>
      </c>
      <c r="C20" s="46">
        <f>I20/I$5*100</f>
        <v>144.23880008565968</v>
      </c>
      <c r="D20" s="46">
        <f>J20/J$5*100</f>
        <v>125.53680526300988</v>
      </c>
      <c r="E20" s="46">
        <f>L20/L$5*100</f>
        <v>107.97186980499399</v>
      </c>
      <c r="F20" s="46">
        <f>M20/M$5*100</f>
        <v>120.54196768224925</v>
      </c>
      <c r="I20" s="46">
        <v>1004.2978009256842</v>
      </c>
      <c r="J20" s="46">
        <v>434.16397973825224</v>
      </c>
      <c r="K20" s="47">
        <f>(I20+J20)/(SUM(N20:Q20))</f>
        <v>8.9802450292939054E-2</v>
      </c>
      <c r="L20" s="46">
        <f>N20-I20</f>
        <v>10175.864535692435</v>
      </c>
      <c r="M20" s="46">
        <f>O20-J20</f>
        <v>2249.8096461507566</v>
      </c>
      <c r="N20" s="46">
        <v>11180.162336618119</v>
      </c>
      <c r="O20" s="46">
        <v>2683.9736258890089</v>
      </c>
      <c r="P20" s="46">
        <v>860.31987489221569</v>
      </c>
      <c r="Q20" s="46">
        <v>1293.6124443860508</v>
      </c>
      <c r="R20" s="46">
        <f>SUM(I20:J20)</f>
        <v>1438.4617806639365</v>
      </c>
      <c r="S20" s="46">
        <f>SUM(N20:O20)</f>
        <v>13864.135962507127</v>
      </c>
    </row>
    <row r="21" spans="1:19" x14ac:dyDescent="0.2">
      <c r="A21" s="46" t="s">
        <v>52</v>
      </c>
      <c r="B21" s="46" t="s">
        <v>51</v>
      </c>
      <c r="C21" s="46">
        <f>I21/I$5*100</f>
        <v>131.89165003226179</v>
      </c>
      <c r="D21" s="46">
        <f>J21/J$5*100</f>
        <v>128.36017929108144</v>
      </c>
      <c r="E21" s="46">
        <f>L21/L$5*100</f>
        <v>106.79439138732947</v>
      </c>
      <c r="F21" s="46">
        <f>M21/M$5*100</f>
        <v>113.6440689458248</v>
      </c>
      <c r="H21" s="46" t="s">
        <v>51</v>
      </c>
      <c r="I21" s="46">
        <v>918.32775930745959</v>
      </c>
      <c r="J21" s="46">
        <v>443.92850498444596</v>
      </c>
      <c r="K21" s="47">
        <f>(I21+J21)/(SUM(N21:Q21))</f>
        <v>8.6908998964529319E-2</v>
      </c>
      <c r="L21" s="46">
        <f>N21-I21</f>
        <v>10064.892475159486</v>
      </c>
      <c r="M21" s="46">
        <f>O21-J21</f>
        <v>2121.0664423208082</v>
      </c>
      <c r="N21" s="46">
        <v>10983.220234466946</v>
      </c>
      <c r="O21" s="46">
        <v>2564.9949473052543</v>
      </c>
      <c r="P21" s="46">
        <v>869.26377328116371</v>
      </c>
      <c r="Q21" s="46">
        <v>1257.0343924987271</v>
      </c>
      <c r="R21" s="46">
        <f>SUM(I21:J21)</f>
        <v>1362.2562642919056</v>
      </c>
      <c r="S21" s="46">
        <f>SUM(N21:O21)</f>
        <v>13548.215181772201</v>
      </c>
    </row>
    <row r="22" spans="1:19" x14ac:dyDescent="0.2">
      <c r="A22" s="46" t="s">
        <v>50</v>
      </c>
      <c r="C22" s="46">
        <f>I22/I$5*100</f>
        <v>138.71919121129207</v>
      </c>
      <c r="D22" s="46">
        <f>J22/J$5*100</f>
        <v>121.98278864174159</v>
      </c>
      <c r="E22" s="46">
        <f>L22/L$5*100</f>
        <v>105.59005658260689</v>
      </c>
      <c r="F22" s="46">
        <f>M22/M$5*100</f>
        <v>111.69736982955318</v>
      </c>
      <c r="I22" s="46">
        <v>965.86617884337875</v>
      </c>
      <c r="J22" s="46">
        <v>421.87255654078461</v>
      </c>
      <c r="K22" s="47">
        <f>(I22+J22)/(SUM(N22:Q22))</f>
        <v>8.9269784505733571E-2</v>
      </c>
      <c r="L22" s="46">
        <f>N22-I22</f>
        <v>9951.3893205821842</v>
      </c>
      <c r="M22" s="46">
        <f>O22-J22</f>
        <v>2084.7330180856407</v>
      </c>
      <c r="N22" s="46">
        <v>10917.255499425562</v>
      </c>
      <c r="O22" s="46">
        <v>2506.6055746264251</v>
      </c>
      <c r="P22" s="46">
        <v>825.4895771112358</v>
      </c>
      <c r="Q22" s="46">
        <v>1296.096703367273</v>
      </c>
      <c r="R22" s="46">
        <f>SUM(I22:J22)</f>
        <v>1387.7387353841634</v>
      </c>
      <c r="S22" s="46">
        <f>SUM(N22:O22)</f>
        <v>13423.861074051987</v>
      </c>
    </row>
    <row r="23" spans="1:19" x14ac:dyDescent="0.2">
      <c r="A23" s="46" t="s">
        <v>49</v>
      </c>
      <c r="C23" s="46">
        <f>I23/I$5*100</f>
        <v>145.92132573973618</v>
      </c>
      <c r="D23" s="46">
        <f>J23/J$5*100</f>
        <v>137.43770187530257</v>
      </c>
      <c r="E23" s="46">
        <f>L23/L$5*100</f>
        <v>106.24209946193561</v>
      </c>
      <c r="F23" s="46">
        <f>M23/M$5*100</f>
        <v>116.06071417414854</v>
      </c>
      <c r="I23" s="46">
        <v>1016.0127958742456</v>
      </c>
      <c r="J23" s="46">
        <v>475.32275086375057</v>
      </c>
      <c r="K23" s="47">
        <f>(I23+J23)/(SUM(N23:Q23))</f>
        <v>9.4190436195276145E-2</v>
      </c>
      <c r="L23" s="46">
        <f>N23-I23</f>
        <v>10012.841437911406</v>
      </c>
      <c r="M23" s="46">
        <f>O23-J23</f>
        <v>2166.1709967805377</v>
      </c>
      <c r="N23" s="46">
        <v>11028.854233785651</v>
      </c>
      <c r="O23" s="46">
        <v>2641.4937476442883</v>
      </c>
      <c r="P23" s="46">
        <v>881.37101344318944</v>
      </c>
      <c r="Q23" s="46">
        <v>1281.4760404078513</v>
      </c>
      <c r="R23" s="46">
        <f>SUM(I23:J23)</f>
        <v>1491.3355467379961</v>
      </c>
      <c r="S23" s="46">
        <f>SUM(N23:O23)</f>
        <v>13670.347981429939</v>
      </c>
    </row>
    <row r="24" spans="1:19" x14ac:dyDescent="0.2">
      <c r="A24" s="46" t="s">
        <v>48</v>
      </c>
      <c r="C24" s="46">
        <f>I24/I$5*100</f>
        <v>144.22086414509945</v>
      </c>
      <c r="D24" s="46">
        <f>J24/J$5*100</f>
        <v>138.37447879703859</v>
      </c>
      <c r="E24" s="46">
        <f>L24/L$5*100</f>
        <v>107.71375132114723</v>
      </c>
      <c r="F24" s="46">
        <f>M24/M$5*100</f>
        <v>118.7529146700013</v>
      </c>
      <c r="I24" s="46">
        <v>1004.1729175680059</v>
      </c>
      <c r="J24" s="46">
        <v>478.56255607956564</v>
      </c>
      <c r="K24" s="47">
        <f>(I24+J24)/(SUM(N24:Q24))</f>
        <v>9.2275266853826907E-2</v>
      </c>
      <c r="L24" s="46">
        <f>N24-I24</f>
        <v>10151.538026106868</v>
      </c>
      <c r="M24" s="46">
        <f>O24-J24</f>
        <v>2216.4185475829904</v>
      </c>
      <c r="N24" s="46">
        <v>11155.710943674874</v>
      </c>
      <c r="O24" s="46">
        <v>2694.9811036625561</v>
      </c>
      <c r="P24" s="46">
        <v>919.39347935511137</v>
      </c>
      <c r="Q24" s="46">
        <v>1298.5266182755188</v>
      </c>
      <c r="R24" s="46">
        <f>SUM(I24:J24)</f>
        <v>1482.7354736475716</v>
      </c>
      <c r="S24" s="46">
        <f>SUM(N24:O24)</f>
        <v>13850.69204733743</v>
      </c>
    </row>
    <row r="25" spans="1:19" x14ac:dyDescent="0.2">
      <c r="A25" s="46" t="s">
        <v>47</v>
      </c>
      <c r="B25" s="46" t="s">
        <v>46</v>
      </c>
      <c r="C25" s="46">
        <f>I25/I$5*100</f>
        <v>150.77280956727759</v>
      </c>
      <c r="D25" s="46">
        <f>J25/J$5*100</f>
        <v>131.76442206873404</v>
      </c>
      <c r="E25" s="46">
        <f>L25/L$5*100</f>
        <v>109.15293935431032</v>
      </c>
      <c r="F25" s="46">
        <f>M25/M$5*100</f>
        <v>119.22199004041438</v>
      </c>
      <c r="H25" s="46" t="s">
        <v>46</v>
      </c>
      <c r="I25" s="46">
        <v>1049.7924344758758</v>
      </c>
      <c r="J25" s="46">
        <v>455.70194138219665</v>
      </c>
      <c r="K25" s="47">
        <f>(I25+J25)/(SUM(N25:Q25))</f>
        <v>9.2861529646543081E-2</v>
      </c>
      <c r="L25" s="46">
        <f>N25-I25</f>
        <v>10287.175044279353</v>
      </c>
      <c r="M25" s="46">
        <f>O25-J25</f>
        <v>2225.173426181861</v>
      </c>
      <c r="N25" s="46">
        <v>11336.967478755229</v>
      </c>
      <c r="O25" s="46">
        <v>2680.8753675640578</v>
      </c>
      <c r="P25" s="46">
        <v>875.05551586645254</v>
      </c>
      <c r="Q25" s="46">
        <v>1319.3520884411732</v>
      </c>
      <c r="R25" s="46">
        <f>SUM(I25:J25)</f>
        <v>1505.4943758580725</v>
      </c>
      <c r="S25" s="46">
        <f>SUM(N25:O25)</f>
        <v>14017.842846319287</v>
      </c>
    </row>
    <row r="26" spans="1:19" x14ac:dyDescent="0.2">
      <c r="A26" s="46" t="s">
        <v>45</v>
      </c>
      <c r="C26" s="46">
        <f>I26/I$5*100</f>
        <v>138.64708046766657</v>
      </c>
      <c r="D26" s="46">
        <f>J26/J$5*100</f>
        <v>124.28914494797773</v>
      </c>
      <c r="E26" s="46">
        <f>L26/L$5*100</f>
        <v>108.51716366270188</v>
      </c>
      <c r="F26" s="46">
        <f>M26/M$5*100</f>
        <v>124.8740716814891</v>
      </c>
      <c r="I26" s="46">
        <v>965.36409021533132</v>
      </c>
      <c r="J26" s="46">
        <v>429.84899684059957</v>
      </c>
      <c r="K26" s="47">
        <f>(I26+J26)/(SUM(N26:Q26))</f>
        <v>8.6660770952746352E-2</v>
      </c>
      <c r="L26" s="46">
        <f>N26-I26</f>
        <v>10227.256036443532</v>
      </c>
      <c r="M26" s="46">
        <f>O26-J26</f>
        <v>2330.6645513179742</v>
      </c>
      <c r="N26" s="46">
        <v>11192.620126658863</v>
      </c>
      <c r="O26" s="46">
        <v>2760.5135481585739</v>
      </c>
      <c r="P26" s="46">
        <v>835.21679761608607</v>
      </c>
      <c r="Q26" s="46">
        <v>1311.3572928793526</v>
      </c>
      <c r="R26" s="46">
        <f>SUM(I26:J26)</f>
        <v>1395.2130870559308</v>
      </c>
      <c r="S26" s="46">
        <f>SUM(N26:O26)</f>
        <v>13953.133674817436</v>
      </c>
    </row>
    <row r="27" spans="1:19" x14ac:dyDescent="0.2">
      <c r="A27" s="46" t="s">
        <v>44</v>
      </c>
      <c r="C27" s="46">
        <f>I27/I$5*100</f>
        <v>136.59139663841441</v>
      </c>
      <c r="D27" s="46">
        <f>J27/J$5*100</f>
        <v>119.60998586572873</v>
      </c>
      <c r="E27" s="46">
        <f>L27/L$5*100</f>
        <v>110.6487444226389</v>
      </c>
      <c r="F27" s="46">
        <f>M27/M$5*100</f>
        <v>121.93352813830889</v>
      </c>
      <c r="I27" s="46">
        <v>951.05089052225048</v>
      </c>
      <c r="J27" s="46">
        <v>413.66631380416732</v>
      </c>
      <c r="K27" s="47">
        <f>(I27+J27)/(SUM(N27:Q27))</f>
        <v>8.4285142538033292E-2</v>
      </c>
      <c r="L27" s="46">
        <f>N27-I27</f>
        <v>10428.147964120459</v>
      </c>
      <c r="M27" s="46">
        <f>O27-J27</f>
        <v>2275.7818962926958</v>
      </c>
      <c r="N27" s="46">
        <v>11379.198854642709</v>
      </c>
      <c r="O27" s="46">
        <v>2689.448210096863</v>
      </c>
      <c r="P27" s="46">
        <v>810.46808053601637</v>
      </c>
      <c r="Q27" s="46">
        <v>1312.5547413903225</v>
      </c>
      <c r="R27" s="46">
        <f>SUM(I27:J27)</f>
        <v>1364.7172043264177</v>
      </c>
      <c r="S27" s="46">
        <f>SUM(N27:O27)</f>
        <v>14068.647064739573</v>
      </c>
    </row>
    <row r="28" spans="1:19" x14ac:dyDescent="0.2">
      <c r="I28" s="46">
        <f>I27-I24</f>
        <v>-53.122027045755431</v>
      </c>
      <c r="J28" s="46">
        <f>J27-J24</f>
        <v>-64.896242275398322</v>
      </c>
      <c r="R28" s="46">
        <f>R27-R24</f>
        <v>-118.01826932115387</v>
      </c>
      <c r="S28" s="46">
        <f>S27-S24</f>
        <v>217.9550174021424</v>
      </c>
    </row>
    <row r="29" spans="1:19" ht="15" x14ac:dyDescent="0.25">
      <c r="A29" s="55" t="s">
        <v>144</v>
      </c>
      <c r="I29" s="47">
        <f>I27/I23-1</f>
        <v>-6.3938077961013806E-2</v>
      </c>
      <c r="J29" s="47">
        <f>J27/J23-1</f>
        <v>-0.12971488730034897</v>
      </c>
      <c r="R29" s="47">
        <f>R27/R23-1</f>
        <v>-8.4902651645721972E-2</v>
      </c>
      <c r="S29" s="47">
        <f>S27/S23-1</f>
        <v>2.9135987163654509E-2</v>
      </c>
    </row>
  </sheetData>
  <conditionalFormatting sqref="A1">
    <cfRule type="cellIs" dxfId="3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48" zoomScaleNormal="48" workbookViewId="0">
      <selection activeCell="Y10" sqref="Y10"/>
    </sheetView>
  </sheetViews>
  <sheetFormatPr defaultRowHeight="15" x14ac:dyDescent="0.25"/>
  <cols>
    <col min="1" max="5" width="9.140625" style="48"/>
    <col min="6" max="7" width="9.85546875" bestFit="1" customWidth="1"/>
    <col min="8" max="10" width="10.85546875" bestFit="1" customWidth="1"/>
  </cols>
  <sheetData>
    <row r="1" spans="1:12" ht="26.25" x14ac:dyDescent="0.4">
      <c r="A1" s="1" t="s">
        <v>242</v>
      </c>
      <c r="B1" s="50"/>
      <c r="C1" s="50"/>
      <c r="D1" s="50"/>
      <c r="E1" s="50"/>
    </row>
    <row r="3" spans="1:12" x14ac:dyDescent="0.25">
      <c r="F3" t="s">
        <v>91</v>
      </c>
    </row>
    <row r="4" spans="1:12" x14ac:dyDescent="0.25">
      <c r="B4" t="s">
        <v>89</v>
      </c>
      <c r="C4" t="s">
        <v>88</v>
      </c>
      <c r="D4" t="s">
        <v>87</v>
      </c>
      <c r="E4" t="s">
        <v>90</v>
      </c>
      <c r="F4" t="s">
        <v>89</v>
      </c>
      <c r="G4" t="s">
        <v>88</v>
      </c>
      <c r="H4" t="s">
        <v>87</v>
      </c>
      <c r="I4" t="s">
        <v>86</v>
      </c>
      <c r="J4" t="s">
        <v>85</v>
      </c>
      <c r="K4" t="s">
        <v>84</v>
      </c>
    </row>
    <row r="5" spans="1:12" x14ac:dyDescent="0.25">
      <c r="A5" s="48">
        <v>2010</v>
      </c>
      <c r="B5" s="49">
        <f>F5/1000</f>
        <v>73.389487128663504</v>
      </c>
      <c r="C5" s="49">
        <f>G5/1000</f>
        <v>89.315124145195156</v>
      </c>
      <c r="D5" s="49">
        <f>H5/1000</f>
        <v>208.60839631798211</v>
      </c>
      <c r="E5" s="49">
        <f>I5/1000</f>
        <v>356.76346808112714</v>
      </c>
      <c r="F5" s="5">
        <v>73389.487128663503</v>
      </c>
      <c r="G5" s="5">
        <v>89315.12414519515</v>
      </c>
      <c r="H5" s="5">
        <v>208608.39631798211</v>
      </c>
      <c r="I5" s="5">
        <v>356763.46808112715</v>
      </c>
      <c r="J5" s="5">
        <v>726659.99801703321</v>
      </c>
      <c r="K5" s="49">
        <f>SUM(F5:H5)</f>
        <v>371313.00759184075</v>
      </c>
      <c r="L5" s="36">
        <f>K5/J5</f>
        <v>0.51098589244641068</v>
      </c>
    </row>
    <row r="6" spans="1:12" x14ac:dyDescent="0.25">
      <c r="A6" s="48">
        <v>2011</v>
      </c>
      <c r="B6" s="49">
        <f>F6/1000</f>
        <v>72.495490217325425</v>
      </c>
      <c r="C6" s="49">
        <f>G6/1000</f>
        <v>85.775922592513723</v>
      </c>
      <c r="D6" s="49">
        <f>H6/1000</f>
        <v>216.70433508819028</v>
      </c>
      <c r="E6" s="49">
        <f>I6/1000</f>
        <v>393.561389802402</v>
      </c>
      <c r="F6" s="5">
        <v>72495.490217325423</v>
      </c>
      <c r="G6" s="5">
        <v>85775.922592513729</v>
      </c>
      <c r="H6" s="5">
        <v>216704.33508819027</v>
      </c>
      <c r="I6" s="5">
        <v>393561.389802402</v>
      </c>
      <c r="J6" s="5">
        <v>768454.47422991344</v>
      </c>
      <c r="K6" s="49">
        <f>SUM(F6:H6)</f>
        <v>374975.7478980294</v>
      </c>
      <c r="L6" s="36">
        <f>K6/J6</f>
        <v>0.48796091437140965</v>
      </c>
    </row>
    <row r="7" spans="1:12" x14ac:dyDescent="0.25">
      <c r="A7" s="48">
        <v>2012</v>
      </c>
      <c r="B7" s="49">
        <f>F7/1000</f>
        <v>72.303907879113396</v>
      </c>
      <c r="C7" s="49">
        <f>G7/1000</f>
        <v>84.858101086754175</v>
      </c>
      <c r="D7" s="49">
        <f>H7/1000</f>
        <v>221.2209765634847</v>
      </c>
      <c r="E7" s="49">
        <f>I7/1000</f>
        <v>428.29063332580381</v>
      </c>
      <c r="F7" s="5">
        <v>72303.907879113394</v>
      </c>
      <c r="G7" s="5">
        <v>84858.101086754177</v>
      </c>
      <c r="H7" s="5">
        <v>221220.9765634847</v>
      </c>
      <c r="I7" s="5">
        <v>428290.63332580379</v>
      </c>
      <c r="J7" s="5">
        <v>807729.73703589011</v>
      </c>
      <c r="K7" s="49">
        <f>SUM(F7:H7)</f>
        <v>378382.98552935227</v>
      </c>
      <c r="L7" s="36">
        <f>K7/J7</f>
        <v>0.46845246396139489</v>
      </c>
    </row>
    <row r="8" spans="1:12" x14ac:dyDescent="0.25">
      <c r="A8" s="48">
        <v>2013</v>
      </c>
      <c r="B8" s="49">
        <f>F8/1000</f>
        <v>75.508241386530315</v>
      </c>
      <c r="C8" s="49">
        <f>G8/1000</f>
        <v>80.271326098775347</v>
      </c>
      <c r="D8" s="49">
        <f>H8/1000</f>
        <v>241.2918560182911</v>
      </c>
      <c r="E8" s="49">
        <f>I8/1000</f>
        <v>447.05502781252903</v>
      </c>
      <c r="F8" s="5">
        <v>75508.24138653031</v>
      </c>
      <c r="G8" s="5">
        <v>80271.326098775346</v>
      </c>
      <c r="H8" s="5">
        <v>241291.85601829109</v>
      </c>
      <c r="I8" s="5">
        <v>447055.02781252901</v>
      </c>
      <c r="J8" s="5">
        <v>845527.53181170905</v>
      </c>
      <c r="K8" s="49">
        <f>SUM(F8:H8)</f>
        <v>397071.42350359674</v>
      </c>
      <c r="L8" s="36">
        <f>K8/J8</f>
        <v>0.46961383108695837</v>
      </c>
    </row>
    <row r="9" spans="1:12" x14ac:dyDescent="0.25">
      <c r="A9" s="48">
        <v>2014</v>
      </c>
      <c r="B9" s="49">
        <f>F9/1000</f>
        <v>76.333571001288604</v>
      </c>
      <c r="C9" s="49">
        <f>G9/1000</f>
        <v>83.00190540760596</v>
      </c>
      <c r="D9" s="49">
        <f>H9/1000</f>
        <v>260.26158852100775</v>
      </c>
      <c r="E9" s="49">
        <f>I9/1000</f>
        <v>460.27476891486265</v>
      </c>
      <c r="F9" s="5">
        <v>76333.571001288597</v>
      </c>
      <c r="G9" s="5">
        <v>83001.905407605955</v>
      </c>
      <c r="H9" s="5">
        <v>260261.58852100774</v>
      </c>
      <c r="I9" s="5">
        <v>460274.76891486265</v>
      </c>
      <c r="J9" s="5">
        <v>881135.3231911792</v>
      </c>
      <c r="K9" s="49">
        <f>SUM(F9:H9)</f>
        <v>419597.06492990232</v>
      </c>
      <c r="L9" s="36">
        <f>K9/J9</f>
        <v>0.47620048122717545</v>
      </c>
    </row>
    <row r="10" spans="1:12" x14ac:dyDescent="0.25">
      <c r="A10" s="48">
        <v>2015</v>
      </c>
      <c r="B10" s="49">
        <f>F10/1000</f>
        <v>84.22347621260208</v>
      </c>
      <c r="C10" s="49">
        <f>G10/1000</f>
        <v>80.237476853895515</v>
      </c>
      <c r="D10" s="49">
        <f>H10/1000</f>
        <v>272.37703571029112</v>
      </c>
      <c r="E10" s="49">
        <f>I10/1000</f>
        <v>464.51574846327503</v>
      </c>
      <c r="F10" s="5">
        <v>84223.47621260208</v>
      </c>
      <c r="G10" s="5">
        <v>80237.47685389551</v>
      </c>
      <c r="H10" s="5">
        <v>272377.03571029112</v>
      </c>
      <c r="I10" s="5">
        <v>464515.74846327503</v>
      </c>
      <c r="J10" s="5">
        <v>902275.4321573549</v>
      </c>
      <c r="K10" s="49">
        <f>SUM(F10:H10)</f>
        <v>436837.9887767887</v>
      </c>
      <c r="L10" s="36">
        <f>K10/J10</f>
        <v>0.4841514832475291</v>
      </c>
    </row>
    <row r="11" spans="1:12" x14ac:dyDescent="0.25">
      <c r="A11" s="48">
        <v>2016</v>
      </c>
      <c r="B11" s="49">
        <f>F11/1000</f>
        <v>83.514888910950987</v>
      </c>
      <c r="C11" s="49">
        <f>G11/1000</f>
        <v>78.516310428618638</v>
      </c>
      <c r="D11" s="49">
        <f>H11/1000</f>
        <v>282.73290714612602</v>
      </c>
      <c r="E11" s="49">
        <f>I11/1000</f>
        <v>431.48437001331268</v>
      </c>
      <c r="F11" s="5">
        <v>83514.888910950991</v>
      </c>
      <c r="G11" s="5">
        <v>78516.310428618643</v>
      </c>
      <c r="H11" s="5">
        <v>282732.90714612603</v>
      </c>
      <c r="I11" s="5">
        <v>431484.37001331267</v>
      </c>
      <c r="J11" s="5">
        <v>876004.74508996273</v>
      </c>
      <c r="K11" s="49">
        <f>SUM(F11:H11)</f>
        <v>444764.10648569569</v>
      </c>
      <c r="L11" s="36">
        <f>K11/J11</f>
        <v>0.50771883255041039</v>
      </c>
    </row>
    <row r="12" spans="1:12" x14ac:dyDescent="0.25">
      <c r="A12" s="48">
        <v>2017</v>
      </c>
      <c r="B12" s="49">
        <f>F12/1000</f>
        <v>82.984844656397996</v>
      </c>
      <c r="C12" s="49">
        <f>G12/1000</f>
        <v>72.017551990023037</v>
      </c>
      <c r="D12" s="49">
        <f>H12/1000</f>
        <v>288.4768143019748</v>
      </c>
      <c r="E12" s="49">
        <f>I12/1000</f>
        <v>421.46437319811946</v>
      </c>
      <c r="F12" s="5">
        <v>82984.844656397996</v>
      </c>
      <c r="G12" s="5">
        <v>72017.551990023043</v>
      </c>
      <c r="H12" s="5">
        <v>288476.81430197478</v>
      </c>
      <c r="I12" s="5">
        <v>421464.37319811946</v>
      </c>
      <c r="J12" s="5">
        <v>864674.34067292721</v>
      </c>
      <c r="K12" s="49">
        <f>SUM(F12:H12)</f>
        <v>443479.21094839583</v>
      </c>
      <c r="L12" s="36">
        <f>K12/J12</f>
        <v>0.51288582312187159</v>
      </c>
    </row>
    <row r="13" spans="1:12" x14ac:dyDescent="0.25">
      <c r="F13" s="28"/>
      <c r="G13" s="28"/>
      <c r="H13" s="28"/>
      <c r="I13" s="28"/>
      <c r="J13" s="28"/>
      <c r="K13" s="28"/>
    </row>
    <row r="14" spans="1:12" x14ac:dyDescent="0.25">
      <c r="A14" t="s">
        <v>26</v>
      </c>
    </row>
  </sheetData>
  <conditionalFormatting sqref="A1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64" zoomScaleNormal="64" workbookViewId="0">
      <pane xSplit="1" ySplit="3" topLeftCell="B4" activePane="bottomRight" state="frozen"/>
      <selection activeCell="G46" sqref="G46"/>
      <selection pane="topRight" activeCell="G46" sqref="G46"/>
      <selection pane="bottomLeft" activeCell="G46" sqref="G46"/>
      <selection pane="bottomRight" activeCell="J17" sqref="J17"/>
    </sheetView>
  </sheetViews>
  <sheetFormatPr defaultRowHeight="15" x14ac:dyDescent="0.25"/>
  <cols>
    <col min="1" max="1" width="17.7109375" style="35" customWidth="1"/>
    <col min="2" max="2" width="9.85546875" style="5" bestFit="1" customWidth="1"/>
    <col min="3" max="3" width="9.85546875" style="5" customWidth="1"/>
    <col min="4" max="4" width="10.5703125" style="5" bestFit="1" customWidth="1"/>
    <col min="5" max="5" width="12.28515625" style="5" bestFit="1" customWidth="1"/>
    <col min="6" max="6" width="12.7109375" style="5" bestFit="1" customWidth="1"/>
    <col min="7" max="8" width="9.140625" style="36"/>
    <col min="9" max="9" width="12.28515625" style="5" bestFit="1" customWidth="1"/>
    <col min="10" max="10" width="10.5703125" style="5" bestFit="1" customWidth="1"/>
    <col min="11" max="12" width="9.140625" style="5"/>
    <col min="13" max="13" width="8.85546875" style="5" customWidth="1"/>
    <col min="14" max="244" width="9.140625" style="5"/>
    <col min="245" max="245" width="6.140625" style="5" customWidth="1"/>
    <col min="246" max="246" width="5.7109375" style="5" customWidth="1"/>
    <col min="247" max="250" width="10.7109375" style="5" customWidth="1"/>
    <col min="251" max="251" width="11.28515625" style="5" customWidth="1"/>
    <col min="252" max="252" width="12.140625" style="5" customWidth="1"/>
    <col min="253" max="259" width="10.7109375" style="5" customWidth="1"/>
    <col min="260" max="260" width="11.7109375" style="5" customWidth="1"/>
    <col min="261" max="500" width="9.140625" style="5"/>
    <col min="501" max="501" width="6.140625" style="5" customWidth="1"/>
    <col min="502" max="502" width="5.7109375" style="5" customWidth="1"/>
    <col min="503" max="506" width="10.7109375" style="5" customWidth="1"/>
    <col min="507" max="507" width="11.28515625" style="5" customWidth="1"/>
    <col min="508" max="508" width="12.140625" style="5" customWidth="1"/>
    <col min="509" max="515" width="10.7109375" style="5" customWidth="1"/>
    <col min="516" max="516" width="11.7109375" style="5" customWidth="1"/>
    <col min="517" max="756" width="9.140625" style="5"/>
    <col min="757" max="757" width="6.140625" style="5" customWidth="1"/>
    <col min="758" max="758" width="5.7109375" style="5" customWidth="1"/>
    <col min="759" max="762" width="10.7109375" style="5" customWidth="1"/>
    <col min="763" max="763" width="11.28515625" style="5" customWidth="1"/>
    <col min="764" max="764" width="12.140625" style="5" customWidth="1"/>
    <col min="765" max="771" width="10.7109375" style="5" customWidth="1"/>
    <col min="772" max="772" width="11.7109375" style="5" customWidth="1"/>
    <col min="773" max="1012" width="9.140625" style="5"/>
    <col min="1013" max="1013" width="6.140625" style="5" customWidth="1"/>
    <col min="1014" max="1014" width="5.7109375" style="5" customWidth="1"/>
    <col min="1015" max="1018" width="10.7109375" style="5" customWidth="1"/>
    <col min="1019" max="1019" width="11.28515625" style="5" customWidth="1"/>
    <col min="1020" max="1020" width="12.140625" style="5" customWidth="1"/>
    <col min="1021" max="1027" width="10.7109375" style="5" customWidth="1"/>
    <col min="1028" max="1028" width="11.7109375" style="5" customWidth="1"/>
    <col min="1029" max="1268" width="9.140625" style="5"/>
    <col min="1269" max="1269" width="6.140625" style="5" customWidth="1"/>
    <col min="1270" max="1270" width="5.7109375" style="5" customWidth="1"/>
    <col min="1271" max="1274" width="10.7109375" style="5" customWidth="1"/>
    <col min="1275" max="1275" width="11.28515625" style="5" customWidth="1"/>
    <col min="1276" max="1276" width="12.140625" style="5" customWidth="1"/>
    <col min="1277" max="1283" width="10.7109375" style="5" customWidth="1"/>
    <col min="1284" max="1284" width="11.7109375" style="5" customWidth="1"/>
    <col min="1285" max="1524" width="9.140625" style="5"/>
    <col min="1525" max="1525" width="6.140625" style="5" customWidth="1"/>
    <col min="1526" max="1526" width="5.7109375" style="5" customWidth="1"/>
    <col min="1527" max="1530" width="10.7109375" style="5" customWidth="1"/>
    <col min="1531" max="1531" width="11.28515625" style="5" customWidth="1"/>
    <col min="1532" max="1532" width="12.140625" style="5" customWidth="1"/>
    <col min="1533" max="1539" width="10.7109375" style="5" customWidth="1"/>
    <col min="1540" max="1540" width="11.7109375" style="5" customWidth="1"/>
    <col min="1541" max="1780" width="9.140625" style="5"/>
    <col min="1781" max="1781" width="6.140625" style="5" customWidth="1"/>
    <col min="1782" max="1782" width="5.7109375" style="5" customWidth="1"/>
    <col min="1783" max="1786" width="10.7109375" style="5" customWidth="1"/>
    <col min="1787" max="1787" width="11.28515625" style="5" customWidth="1"/>
    <col min="1788" max="1788" width="12.140625" style="5" customWidth="1"/>
    <col min="1789" max="1795" width="10.7109375" style="5" customWidth="1"/>
    <col min="1796" max="1796" width="11.7109375" style="5" customWidth="1"/>
    <col min="1797" max="2036" width="9.140625" style="5"/>
    <col min="2037" max="2037" width="6.140625" style="5" customWidth="1"/>
    <col min="2038" max="2038" width="5.7109375" style="5" customWidth="1"/>
    <col min="2039" max="2042" width="10.7109375" style="5" customWidth="1"/>
    <col min="2043" max="2043" width="11.28515625" style="5" customWidth="1"/>
    <col min="2044" max="2044" width="12.140625" style="5" customWidth="1"/>
    <col min="2045" max="2051" width="10.7109375" style="5" customWidth="1"/>
    <col min="2052" max="2052" width="11.7109375" style="5" customWidth="1"/>
    <col min="2053" max="2292" width="9.140625" style="5"/>
    <col min="2293" max="2293" width="6.140625" style="5" customWidth="1"/>
    <col min="2294" max="2294" width="5.7109375" style="5" customWidth="1"/>
    <col min="2295" max="2298" width="10.7109375" style="5" customWidth="1"/>
    <col min="2299" max="2299" width="11.28515625" style="5" customWidth="1"/>
    <col min="2300" max="2300" width="12.140625" style="5" customWidth="1"/>
    <col min="2301" max="2307" width="10.7109375" style="5" customWidth="1"/>
    <col min="2308" max="2308" width="11.7109375" style="5" customWidth="1"/>
    <col min="2309" max="2548" width="9.140625" style="5"/>
    <col min="2549" max="2549" width="6.140625" style="5" customWidth="1"/>
    <col min="2550" max="2550" width="5.7109375" style="5" customWidth="1"/>
    <col min="2551" max="2554" width="10.7109375" style="5" customWidth="1"/>
    <col min="2555" max="2555" width="11.28515625" style="5" customWidth="1"/>
    <col min="2556" max="2556" width="12.140625" style="5" customWidth="1"/>
    <col min="2557" max="2563" width="10.7109375" style="5" customWidth="1"/>
    <col min="2564" max="2564" width="11.7109375" style="5" customWidth="1"/>
    <col min="2565" max="2804" width="9.140625" style="5"/>
    <col min="2805" max="2805" width="6.140625" style="5" customWidth="1"/>
    <col min="2806" max="2806" width="5.7109375" style="5" customWidth="1"/>
    <col min="2807" max="2810" width="10.7109375" style="5" customWidth="1"/>
    <col min="2811" max="2811" width="11.28515625" style="5" customWidth="1"/>
    <col min="2812" max="2812" width="12.140625" style="5" customWidth="1"/>
    <col min="2813" max="2819" width="10.7109375" style="5" customWidth="1"/>
    <col min="2820" max="2820" width="11.7109375" style="5" customWidth="1"/>
    <col min="2821" max="3060" width="9.140625" style="5"/>
    <col min="3061" max="3061" width="6.140625" style="5" customWidth="1"/>
    <col min="3062" max="3062" width="5.7109375" style="5" customWidth="1"/>
    <col min="3063" max="3066" width="10.7109375" style="5" customWidth="1"/>
    <col min="3067" max="3067" width="11.28515625" style="5" customWidth="1"/>
    <col min="3068" max="3068" width="12.140625" style="5" customWidth="1"/>
    <col min="3069" max="3075" width="10.7109375" style="5" customWidth="1"/>
    <col min="3076" max="3076" width="11.7109375" style="5" customWidth="1"/>
    <col min="3077" max="3316" width="9.140625" style="5"/>
    <col min="3317" max="3317" width="6.140625" style="5" customWidth="1"/>
    <col min="3318" max="3318" width="5.7109375" style="5" customWidth="1"/>
    <col min="3319" max="3322" width="10.7109375" style="5" customWidth="1"/>
    <col min="3323" max="3323" width="11.28515625" style="5" customWidth="1"/>
    <col min="3324" max="3324" width="12.140625" style="5" customWidth="1"/>
    <col min="3325" max="3331" width="10.7109375" style="5" customWidth="1"/>
    <col min="3332" max="3332" width="11.7109375" style="5" customWidth="1"/>
    <col min="3333" max="3572" width="9.140625" style="5"/>
    <col min="3573" max="3573" width="6.140625" style="5" customWidth="1"/>
    <col min="3574" max="3574" width="5.7109375" style="5" customWidth="1"/>
    <col min="3575" max="3578" width="10.7109375" style="5" customWidth="1"/>
    <col min="3579" max="3579" width="11.28515625" style="5" customWidth="1"/>
    <col min="3580" max="3580" width="12.140625" style="5" customWidth="1"/>
    <col min="3581" max="3587" width="10.7109375" style="5" customWidth="1"/>
    <col min="3588" max="3588" width="11.7109375" style="5" customWidth="1"/>
    <col min="3589" max="3828" width="9.140625" style="5"/>
    <col min="3829" max="3829" width="6.140625" style="5" customWidth="1"/>
    <col min="3830" max="3830" width="5.7109375" style="5" customWidth="1"/>
    <col min="3831" max="3834" width="10.7109375" style="5" customWidth="1"/>
    <col min="3835" max="3835" width="11.28515625" style="5" customWidth="1"/>
    <col min="3836" max="3836" width="12.140625" style="5" customWidth="1"/>
    <col min="3837" max="3843" width="10.7109375" style="5" customWidth="1"/>
    <col min="3844" max="3844" width="11.7109375" style="5" customWidth="1"/>
    <col min="3845" max="4084" width="9.140625" style="5"/>
    <col min="4085" max="4085" width="6.140625" style="5" customWidth="1"/>
    <col min="4086" max="4086" width="5.7109375" style="5" customWidth="1"/>
    <col min="4087" max="4090" width="10.7109375" style="5" customWidth="1"/>
    <col min="4091" max="4091" width="11.28515625" style="5" customWidth="1"/>
    <col min="4092" max="4092" width="12.140625" style="5" customWidth="1"/>
    <col min="4093" max="4099" width="10.7109375" style="5" customWidth="1"/>
    <col min="4100" max="4100" width="11.7109375" style="5" customWidth="1"/>
    <col min="4101" max="4340" width="9.140625" style="5"/>
    <col min="4341" max="4341" width="6.140625" style="5" customWidth="1"/>
    <col min="4342" max="4342" width="5.7109375" style="5" customWidth="1"/>
    <col min="4343" max="4346" width="10.7109375" style="5" customWidth="1"/>
    <col min="4347" max="4347" width="11.28515625" style="5" customWidth="1"/>
    <col min="4348" max="4348" width="12.140625" style="5" customWidth="1"/>
    <col min="4349" max="4355" width="10.7109375" style="5" customWidth="1"/>
    <col min="4356" max="4356" width="11.7109375" style="5" customWidth="1"/>
    <col min="4357" max="4596" width="9.140625" style="5"/>
    <col min="4597" max="4597" width="6.140625" style="5" customWidth="1"/>
    <col min="4598" max="4598" width="5.7109375" style="5" customWidth="1"/>
    <col min="4599" max="4602" width="10.7109375" style="5" customWidth="1"/>
    <col min="4603" max="4603" width="11.28515625" style="5" customWidth="1"/>
    <col min="4604" max="4604" width="12.140625" style="5" customWidth="1"/>
    <col min="4605" max="4611" width="10.7109375" style="5" customWidth="1"/>
    <col min="4612" max="4612" width="11.7109375" style="5" customWidth="1"/>
    <col min="4613" max="4852" width="9.140625" style="5"/>
    <col min="4853" max="4853" width="6.140625" style="5" customWidth="1"/>
    <col min="4854" max="4854" width="5.7109375" style="5" customWidth="1"/>
    <col min="4855" max="4858" width="10.7109375" style="5" customWidth="1"/>
    <col min="4859" max="4859" width="11.28515625" style="5" customWidth="1"/>
    <col min="4860" max="4860" width="12.140625" style="5" customWidth="1"/>
    <col min="4861" max="4867" width="10.7109375" style="5" customWidth="1"/>
    <col min="4868" max="4868" width="11.7109375" style="5" customWidth="1"/>
    <col min="4869" max="5108" width="9.140625" style="5"/>
    <col min="5109" max="5109" width="6.140625" style="5" customWidth="1"/>
    <col min="5110" max="5110" width="5.7109375" style="5" customWidth="1"/>
    <col min="5111" max="5114" width="10.7109375" style="5" customWidth="1"/>
    <col min="5115" max="5115" width="11.28515625" style="5" customWidth="1"/>
    <col min="5116" max="5116" width="12.140625" style="5" customWidth="1"/>
    <col min="5117" max="5123" width="10.7109375" style="5" customWidth="1"/>
    <col min="5124" max="5124" width="11.7109375" style="5" customWidth="1"/>
    <col min="5125" max="5364" width="9.140625" style="5"/>
    <col min="5365" max="5365" width="6.140625" style="5" customWidth="1"/>
    <col min="5366" max="5366" width="5.7109375" style="5" customWidth="1"/>
    <col min="5367" max="5370" width="10.7109375" style="5" customWidth="1"/>
    <col min="5371" max="5371" width="11.28515625" style="5" customWidth="1"/>
    <col min="5372" max="5372" width="12.140625" style="5" customWidth="1"/>
    <col min="5373" max="5379" width="10.7109375" style="5" customWidth="1"/>
    <col min="5380" max="5380" width="11.7109375" style="5" customWidth="1"/>
    <col min="5381" max="5620" width="9.140625" style="5"/>
    <col min="5621" max="5621" width="6.140625" style="5" customWidth="1"/>
    <col min="5622" max="5622" width="5.7109375" style="5" customWidth="1"/>
    <col min="5623" max="5626" width="10.7109375" style="5" customWidth="1"/>
    <col min="5627" max="5627" width="11.28515625" style="5" customWidth="1"/>
    <col min="5628" max="5628" width="12.140625" style="5" customWidth="1"/>
    <col min="5629" max="5635" width="10.7109375" style="5" customWidth="1"/>
    <col min="5636" max="5636" width="11.7109375" style="5" customWidth="1"/>
    <col min="5637" max="5876" width="9.140625" style="5"/>
    <col min="5877" max="5877" width="6.140625" style="5" customWidth="1"/>
    <col min="5878" max="5878" width="5.7109375" style="5" customWidth="1"/>
    <col min="5879" max="5882" width="10.7109375" style="5" customWidth="1"/>
    <col min="5883" max="5883" width="11.28515625" style="5" customWidth="1"/>
    <col min="5884" max="5884" width="12.140625" style="5" customWidth="1"/>
    <col min="5885" max="5891" width="10.7109375" style="5" customWidth="1"/>
    <col min="5892" max="5892" width="11.7109375" style="5" customWidth="1"/>
    <col min="5893" max="6132" width="9.140625" style="5"/>
    <col min="6133" max="6133" width="6.140625" style="5" customWidth="1"/>
    <col min="6134" max="6134" width="5.7109375" style="5" customWidth="1"/>
    <col min="6135" max="6138" width="10.7109375" style="5" customWidth="1"/>
    <col min="6139" max="6139" width="11.28515625" style="5" customWidth="1"/>
    <col min="6140" max="6140" width="12.140625" style="5" customWidth="1"/>
    <col min="6141" max="6147" width="10.7109375" style="5" customWidth="1"/>
    <col min="6148" max="6148" width="11.7109375" style="5" customWidth="1"/>
    <col min="6149" max="6388" width="9.140625" style="5"/>
    <col min="6389" max="6389" width="6.140625" style="5" customWidth="1"/>
    <col min="6390" max="6390" width="5.7109375" style="5" customWidth="1"/>
    <col min="6391" max="6394" width="10.7109375" style="5" customWidth="1"/>
    <col min="6395" max="6395" width="11.28515625" style="5" customWidth="1"/>
    <col min="6396" max="6396" width="12.140625" style="5" customWidth="1"/>
    <col min="6397" max="6403" width="10.7109375" style="5" customWidth="1"/>
    <col min="6404" max="6404" width="11.7109375" style="5" customWidth="1"/>
    <col min="6405" max="6644" width="9.140625" style="5"/>
    <col min="6645" max="6645" width="6.140625" style="5" customWidth="1"/>
    <col min="6646" max="6646" width="5.7109375" style="5" customWidth="1"/>
    <col min="6647" max="6650" width="10.7109375" style="5" customWidth="1"/>
    <col min="6651" max="6651" width="11.28515625" style="5" customWidth="1"/>
    <col min="6652" max="6652" width="12.140625" style="5" customWidth="1"/>
    <col min="6653" max="6659" width="10.7109375" style="5" customWidth="1"/>
    <col min="6660" max="6660" width="11.7109375" style="5" customWidth="1"/>
    <col min="6661" max="6900" width="9.140625" style="5"/>
    <col min="6901" max="6901" width="6.140625" style="5" customWidth="1"/>
    <col min="6902" max="6902" width="5.7109375" style="5" customWidth="1"/>
    <col min="6903" max="6906" width="10.7109375" style="5" customWidth="1"/>
    <col min="6907" max="6907" width="11.28515625" style="5" customWidth="1"/>
    <col min="6908" max="6908" width="12.140625" style="5" customWidth="1"/>
    <col min="6909" max="6915" width="10.7109375" style="5" customWidth="1"/>
    <col min="6916" max="6916" width="11.7109375" style="5" customWidth="1"/>
    <col min="6917" max="7156" width="9.140625" style="5"/>
    <col min="7157" max="7157" width="6.140625" style="5" customWidth="1"/>
    <col min="7158" max="7158" width="5.7109375" style="5" customWidth="1"/>
    <col min="7159" max="7162" width="10.7109375" style="5" customWidth="1"/>
    <col min="7163" max="7163" width="11.28515625" style="5" customWidth="1"/>
    <col min="7164" max="7164" width="12.140625" style="5" customWidth="1"/>
    <col min="7165" max="7171" width="10.7109375" style="5" customWidth="1"/>
    <col min="7172" max="7172" width="11.7109375" style="5" customWidth="1"/>
    <col min="7173" max="7412" width="9.140625" style="5"/>
    <col min="7413" max="7413" width="6.140625" style="5" customWidth="1"/>
    <col min="7414" max="7414" width="5.7109375" style="5" customWidth="1"/>
    <col min="7415" max="7418" width="10.7109375" style="5" customWidth="1"/>
    <col min="7419" max="7419" width="11.28515625" style="5" customWidth="1"/>
    <col min="7420" max="7420" width="12.140625" style="5" customWidth="1"/>
    <col min="7421" max="7427" width="10.7109375" style="5" customWidth="1"/>
    <col min="7428" max="7428" width="11.7109375" style="5" customWidth="1"/>
    <col min="7429" max="7668" width="9.140625" style="5"/>
    <col min="7669" max="7669" width="6.140625" style="5" customWidth="1"/>
    <col min="7670" max="7670" width="5.7109375" style="5" customWidth="1"/>
    <col min="7671" max="7674" width="10.7109375" style="5" customWidth="1"/>
    <col min="7675" max="7675" width="11.28515625" style="5" customWidth="1"/>
    <col min="7676" max="7676" width="12.140625" style="5" customWidth="1"/>
    <col min="7677" max="7683" width="10.7109375" style="5" customWidth="1"/>
    <col min="7684" max="7684" width="11.7109375" style="5" customWidth="1"/>
    <col min="7685" max="7924" width="9.140625" style="5"/>
    <col min="7925" max="7925" width="6.140625" style="5" customWidth="1"/>
    <col min="7926" max="7926" width="5.7109375" style="5" customWidth="1"/>
    <col min="7927" max="7930" width="10.7109375" style="5" customWidth="1"/>
    <col min="7931" max="7931" width="11.28515625" style="5" customWidth="1"/>
    <col min="7932" max="7932" width="12.140625" style="5" customWidth="1"/>
    <col min="7933" max="7939" width="10.7109375" style="5" customWidth="1"/>
    <col min="7940" max="7940" width="11.7109375" style="5" customWidth="1"/>
    <col min="7941" max="8180" width="9.140625" style="5"/>
    <col min="8181" max="8181" width="6.140625" style="5" customWidth="1"/>
    <col min="8182" max="8182" width="5.7109375" style="5" customWidth="1"/>
    <col min="8183" max="8186" width="10.7109375" style="5" customWidth="1"/>
    <col min="8187" max="8187" width="11.28515625" style="5" customWidth="1"/>
    <col min="8188" max="8188" width="12.140625" style="5" customWidth="1"/>
    <col min="8189" max="8195" width="10.7109375" style="5" customWidth="1"/>
    <col min="8196" max="8196" width="11.7109375" style="5" customWidth="1"/>
    <col min="8197" max="8436" width="9.140625" style="5"/>
    <col min="8437" max="8437" width="6.140625" style="5" customWidth="1"/>
    <col min="8438" max="8438" width="5.7109375" style="5" customWidth="1"/>
    <col min="8439" max="8442" width="10.7109375" style="5" customWidth="1"/>
    <col min="8443" max="8443" width="11.28515625" style="5" customWidth="1"/>
    <col min="8444" max="8444" width="12.140625" style="5" customWidth="1"/>
    <col min="8445" max="8451" width="10.7109375" style="5" customWidth="1"/>
    <col min="8452" max="8452" width="11.7109375" style="5" customWidth="1"/>
    <col min="8453" max="8692" width="9.140625" style="5"/>
    <col min="8693" max="8693" width="6.140625" style="5" customWidth="1"/>
    <col min="8694" max="8694" width="5.7109375" style="5" customWidth="1"/>
    <col min="8695" max="8698" width="10.7109375" style="5" customWidth="1"/>
    <col min="8699" max="8699" width="11.28515625" style="5" customWidth="1"/>
    <col min="8700" max="8700" width="12.140625" style="5" customWidth="1"/>
    <col min="8701" max="8707" width="10.7109375" style="5" customWidth="1"/>
    <col min="8708" max="8708" width="11.7109375" style="5" customWidth="1"/>
    <col min="8709" max="8948" width="9.140625" style="5"/>
    <col min="8949" max="8949" width="6.140625" style="5" customWidth="1"/>
    <col min="8950" max="8950" width="5.7109375" style="5" customWidth="1"/>
    <col min="8951" max="8954" width="10.7109375" style="5" customWidth="1"/>
    <col min="8955" max="8955" width="11.28515625" style="5" customWidth="1"/>
    <col min="8956" max="8956" width="12.140625" style="5" customWidth="1"/>
    <col min="8957" max="8963" width="10.7109375" style="5" customWidth="1"/>
    <col min="8964" max="8964" width="11.7109375" style="5" customWidth="1"/>
    <col min="8965" max="9204" width="9.140625" style="5"/>
    <col min="9205" max="9205" width="6.140625" style="5" customWidth="1"/>
    <col min="9206" max="9206" width="5.7109375" style="5" customWidth="1"/>
    <col min="9207" max="9210" width="10.7109375" style="5" customWidth="1"/>
    <col min="9211" max="9211" width="11.28515625" style="5" customWidth="1"/>
    <col min="9212" max="9212" width="12.140625" style="5" customWidth="1"/>
    <col min="9213" max="9219" width="10.7109375" style="5" customWidth="1"/>
    <col min="9220" max="9220" width="11.7109375" style="5" customWidth="1"/>
    <col min="9221" max="9460" width="9.140625" style="5"/>
    <col min="9461" max="9461" width="6.140625" style="5" customWidth="1"/>
    <col min="9462" max="9462" width="5.7109375" style="5" customWidth="1"/>
    <col min="9463" max="9466" width="10.7109375" style="5" customWidth="1"/>
    <col min="9467" max="9467" width="11.28515625" style="5" customWidth="1"/>
    <col min="9468" max="9468" width="12.140625" style="5" customWidth="1"/>
    <col min="9469" max="9475" width="10.7109375" style="5" customWidth="1"/>
    <col min="9476" max="9476" width="11.7109375" style="5" customWidth="1"/>
    <col min="9477" max="9716" width="9.140625" style="5"/>
    <col min="9717" max="9717" width="6.140625" style="5" customWidth="1"/>
    <col min="9718" max="9718" width="5.7109375" style="5" customWidth="1"/>
    <col min="9719" max="9722" width="10.7109375" style="5" customWidth="1"/>
    <col min="9723" max="9723" width="11.28515625" style="5" customWidth="1"/>
    <col min="9724" max="9724" width="12.140625" style="5" customWidth="1"/>
    <col min="9725" max="9731" width="10.7109375" style="5" customWidth="1"/>
    <col min="9732" max="9732" width="11.7109375" style="5" customWidth="1"/>
    <col min="9733" max="9972" width="9.140625" style="5"/>
    <col min="9973" max="9973" width="6.140625" style="5" customWidth="1"/>
    <col min="9974" max="9974" width="5.7109375" style="5" customWidth="1"/>
    <col min="9975" max="9978" width="10.7109375" style="5" customWidth="1"/>
    <col min="9979" max="9979" width="11.28515625" style="5" customWidth="1"/>
    <col min="9980" max="9980" width="12.140625" style="5" customWidth="1"/>
    <col min="9981" max="9987" width="10.7109375" style="5" customWidth="1"/>
    <col min="9988" max="9988" width="11.7109375" style="5" customWidth="1"/>
    <col min="9989" max="10228" width="9.140625" style="5"/>
    <col min="10229" max="10229" width="6.140625" style="5" customWidth="1"/>
    <col min="10230" max="10230" width="5.7109375" style="5" customWidth="1"/>
    <col min="10231" max="10234" width="10.7109375" style="5" customWidth="1"/>
    <col min="10235" max="10235" width="11.28515625" style="5" customWidth="1"/>
    <col min="10236" max="10236" width="12.140625" style="5" customWidth="1"/>
    <col min="10237" max="10243" width="10.7109375" style="5" customWidth="1"/>
    <col min="10244" max="10244" width="11.7109375" style="5" customWidth="1"/>
    <col min="10245" max="10484" width="9.140625" style="5"/>
    <col min="10485" max="10485" width="6.140625" style="5" customWidth="1"/>
    <col min="10486" max="10486" width="5.7109375" style="5" customWidth="1"/>
    <col min="10487" max="10490" width="10.7109375" style="5" customWidth="1"/>
    <col min="10491" max="10491" width="11.28515625" style="5" customWidth="1"/>
    <col min="10492" max="10492" width="12.140625" style="5" customWidth="1"/>
    <col min="10493" max="10499" width="10.7109375" style="5" customWidth="1"/>
    <col min="10500" max="10500" width="11.7109375" style="5" customWidth="1"/>
    <col min="10501" max="10740" width="9.140625" style="5"/>
    <col min="10741" max="10741" width="6.140625" style="5" customWidth="1"/>
    <col min="10742" max="10742" width="5.7109375" style="5" customWidth="1"/>
    <col min="10743" max="10746" width="10.7109375" style="5" customWidth="1"/>
    <col min="10747" max="10747" width="11.28515625" style="5" customWidth="1"/>
    <col min="10748" max="10748" width="12.140625" style="5" customWidth="1"/>
    <col min="10749" max="10755" width="10.7109375" style="5" customWidth="1"/>
    <col min="10756" max="10756" width="11.7109375" style="5" customWidth="1"/>
    <col min="10757" max="10996" width="9.140625" style="5"/>
    <col min="10997" max="10997" width="6.140625" style="5" customWidth="1"/>
    <col min="10998" max="10998" width="5.7109375" style="5" customWidth="1"/>
    <col min="10999" max="11002" width="10.7109375" style="5" customWidth="1"/>
    <col min="11003" max="11003" width="11.28515625" style="5" customWidth="1"/>
    <col min="11004" max="11004" width="12.140625" style="5" customWidth="1"/>
    <col min="11005" max="11011" width="10.7109375" style="5" customWidth="1"/>
    <col min="11012" max="11012" width="11.7109375" style="5" customWidth="1"/>
    <col min="11013" max="11252" width="9.140625" style="5"/>
    <col min="11253" max="11253" width="6.140625" style="5" customWidth="1"/>
    <col min="11254" max="11254" width="5.7109375" style="5" customWidth="1"/>
    <col min="11255" max="11258" width="10.7109375" style="5" customWidth="1"/>
    <col min="11259" max="11259" width="11.28515625" style="5" customWidth="1"/>
    <col min="11260" max="11260" width="12.140625" style="5" customWidth="1"/>
    <col min="11261" max="11267" width="10.7109375" style="5" customWidth="1"/>
    <col min="11268" max="11268" width="11.7109375" style="5" customWidth="1"/>
    <col min="11269" max="11508" width="9.140625" style="5"/>
    <col min="11509" max="11509" width="6.140625" style="5" customWidth="1"/>
    <col min="11510" max="11510" width="5.7109375" style="5" customWidth="1"/>
    <col min="11511" max="11514" width="10.7109375" style="5" customWidth="1"/>
    <col min="11515" max="11515" width="11.28515625" style="5" customWidth="1"/>
    <col min="11516" max="11516" width="12.140625" style="5" customWidth="1"/>
    <col min="11517" max="11523" width="10.7109375" style="5" customWidth="1"/>
    <col min="11524" max="11524" width="11.7109375" style="5" customWidth="1"/>
    <col min="11525" max="11764" width="9.140625" style="5"/>
    <col min="11765" max="11765" width="6.140625" style="5" customWidth="1"/>
    <col min="11766" max="11766" width="5.7109375" style="5" customWidth="1"/>
    <col min="11767" max="11770" width="10.7109375" style="5" customWidth="1"/>
    <col min="11771" max="11771" width="11.28515625" style="5" customWidth="1"/>
    <col min="11772" max="11772" width="12.140625" style="5" customWidth="1"/>
    <col min="11773" max="11779" width="10.7109375" style="5" customWidth="1"/>
    <col min="11780" max="11780" width="11.7109375" style="5" customWidth="1"/>
    <col min="11781" max="12020" width="9.140625" style="5"/>
    <col min="12021" max="12021" width="6.140625" style="5" customWidth="1"/>
    <col min="12022" max="12022" width="5.7109375" style="5" customWidth="1"/>
    <col min="12023" max="12026" width="10.7109375" style="5" customWidth="1"/>
    <col min="12027" max="12027" width="11.28515625" style="5" customWidth="1"/>
    <col min="12028" max="12028" width="12.140625" style="5" customWidth="1"/>
    <col min="12029" max="12035" width="10.7109375" style="5" customWidth="1"/>
    <col min="12036" max="12036" width="11.7109375" style="5" customWidth="1"/>
    <col min="12037" max="12276" width="9.140625" style="5"/>
    <col min="12277" max="12277" width="6.140625" style="5" customWidth="1"/>
    <col min="12278" max="12278" width="5.7109375" style="5" customWidth="1"/>
    <col min="12279" max="12282" width="10.7109375" style="5" customWidth="1"/>
    <col min="12283" max="12283" width="11.28515625" style="5" customWidth="1"/>
    <col min="12284" max="12284" width="12.140625" style="5" customWidth="1"/>
    <col min="12285" max="12291" width="10.7109375" style="5" customWidth="1"/>
    <col min="12292" max="12292" width="11.7109375" style="5" customWidth="1"/>
    <col min="12293" max="12532" width="9.140625" style="5"/>
    <col min="12533" max="12533" width="6.140625" style="5" customWidth="1"/>
    <col min="12534" max="12534" width="5.7109375" style="5" customWidth="1"/>
    <col min="12535" max="12538" width="10.7109375" style="5" customWidth="1"/>
    <col min="12539" max="12539" width="11.28515625" style="5" customWidth="1"/>
    <col min="12540" max="12540" width="12.140625" style="5" customWidth="1"/>
    <col min="12541" max="12547" width="10.7109375" style="5" customWidth="1"/>
    <col min="12548" max="12548" width="11.7109375" style="5" customWidth="1"/>
    <col min="12549" max="12788" width="9.140625" style="5"/>
    <col min="12789" max="12789" width="6.140625" style="5" customWidth="1"/>
    <col min="12790" max="12790" width="5.7109375" style="5" customWidth="1"/>
    <col min="12791" max="12794" width="10.7109375" style="5" customWidth="1"/>
    <col min="12795" max="12795" width="11.28515625" style="5" customWidth="1"/>
    <col min="12796" max="12796" width="12.140625" style="5" customWidth="1"/>
    <col min="12797" max="12803" width="10.7109375" style="5" customWidth="1"/>
    <col min="12804" max="12804" width="11.7109375" style="5" customWidth="1"/>
    <col min="12805" max="13044" width="9.140625" style="5"/>
    <col min="13045" max="13045" width="6.140625" style="5" customWidth="1"/>
    <col min="13046" max="13046" width="5.7109375" style="5" customWidth="1"/>
    <col min="13047" max="13050" width="10.7109375" style="5" customWidth="1"/>
    <col min="13051" max="13051" width="11.28515625" style="5" customWidth="1"/>
    <col min="13052" max="13052" width="12.140625" style="5" customWidth="1"/>
    <col min="13053" max="13059" width="10.7109375" style="5" customWidth="1"/>
    <col min="13060" max="13060" width="11.7109375" style="5" customWidth="1"/>
    <col min="13061" max="13300" width="9.140625" style="5"/>
    <col min="13301" max="13301" width="6.140625" style="5" customWidth="1"/>
    <col min="13302" max="13302" width="5.7109375" style="5" customWidth="1"/>
    <col min="13303" max="13306" width="10.7109375" style="5" customWidth="1"/>
    <col min="13307" max="13307" width="11.28515625" style="5" customWidth="1"/>
    <col min="13308" max="13308" width="12.140625" style="5" customWidth="1"/>
    <col min="13309" max="13315" width="10.7109375" style="5" customWidth="1"/>
    <col min="13316" max="13316" width="11.7109375" style="5" customWidth="1"/>
    <col min="13317" max="13556" width="9.140625" style="5"/>
    <col min="13557" max="13557" width="6.140625" style="5" customWidth="1"/>
    <col min="13558" max="13558" width="5.7109375" style="5" customWidth="1"/>
    <col min="13559" max="13562" width="10.7109375" style="5" customWidth="1"/>
    <col min="13563" max="13563" width="11.28515625" style="5" customWidth="1"/>
    <col min="13564" max="13564" width="12.140625" style="5" customWidth="1"/>
    <col min="13565" max="13571" width="10.7109375" style="5" customWidth="1"/>
    <col min="13572" max="13572" width="11.7109375" style="5" customWidth="1"/>
    <col min="13573" max="13812" width="9.140625" style="5"/>
    <col min="13813" max="13813" width="6.140625" style="5" customWidth="1"/>
    <col min="13814" max="13814" width="5.7109375" style="5" customWidth="1"/>
    <col min="13815" max="13818" width="10.7109375" style="5" customWidth="1"/>
    <col min="13819" max="13819" width="11.28515625" style="5" customWidth="1"/>
    <col min="13820" max="13820" width="12.140625" style="5" customWidth="1"/>
    <col min="13821" max="13827" width="10.7109375" style="5" customWidth="1"/>
    <col min="13828" max="13828" width="11.7109375" style="5" customWidth="1"/>
    <col min="13829" max="14068" width="9.140625" style="5"/>
    <col min="14069" max="14069" width="6.140625" style="5" customWidth="1"/>
    <col min="14070" max="14070" width="5.7109375" style="5" customWidth="1"/>
    <col min="14071" max="14074" width="10.7109375" style="5" customWidth="1"/>
    <col min="14075" max="14075" width="11.28515625" style="5" customWidth="1"/>
    <col min="14076" max="14076" width="12.140625" style="5" customWidth="1"/>
    <col min="14077" max="14083" width="10.7109375" style="5" customWidth="1"/>
    <col min="14084" max="14084" width="11.7109375" style="5" customWidth="1"/>
    <col min="14085" max="14324" width="9.140625" style="5"/>
    <col min="14325" max="14325" width="6.140625" style="5" customWidth="1"/>
    <col min="14326" max="14326" width="5.7109375" style="5" customWidth="1"/>
    <col min="14327" max="14330" width="10.7109375" style="5" customWidth="1"/>
    <col min="14331" max="14331" width="11.28515625" style="5" customWidth="1"/>
    <col min="14332" max="14332" width="12.140625" style="5" customWidth="1"/>
    <col min="14333" max="14339" width="10.7109375" style="5" customWidth="1"/>
    <col min="14340" max="14340" width="11.7109375" style="5" customWidth="1"/>
    <col min="14341" max="14580" width="9.140625" style="5"/>
    <col min="14581" max="14581" width="6.140625" style="5" customWidth="1"/>
    <col min="14582" max="14582" width="5.7109375" style="5" customWidth="1"/>
    <col min="14583" max="14586" width="10.7109375" style="5" customWidth="1"/>
    <col min="14587" max="14587" width="11.28515625" style="5" customWidth="1"/>
    <col min="14588" max="14588" width="12.140625" style="5" customWidth="1"/>
    <col min="14589" max="14595" width="10.7109375" style="5" customWidth="1"/>
    <col min="14596" max="14596" width="11.7109375" style="5" customWidth="1"/>
    <col min="14597" max="14836" width="9.140625" style="5"/>
    <col min="14837" max="14837" width="6.140625" style="5" customWidth="1"/>
    <col min="14838" max="14838" width="5.7109375" style="5" customWidth="1"/>
    <col min="14839" max="14842" width="10.7109375" style="5" customWidth="1"/>
    <col min="14843" max="14843" width="11.28515625" style="5" customWidth="1"/>
    <col min="14844" max="14844" width="12.140625" style="5" customWidth="1"/>
    <col min="14845" max="14851" width="10.7109375" style="5" customWidth="1"/>
    <col min="14852" max="14852" width="11.7109375" style="5" customWidth="1"/>
    <col min="14853" max="15092" width="9.140625" style="5"/>
    <col min="15093" max="15093" width="6.140625" style="5" customWidth="1"/>
    <col min="15094" max="15094" width="5.7109375" style="5" customWidth="1"/>
    <col min="15095" max="15098" width="10.7109375" style="5" customWidth="1"/>
    <col min="15099" max="15099" width="11.28515625" style="5" customWidth="1"/>
    <col min="15100" max="15100" width="12.140625" style="5" customWidth="1"/>
    <col min="15101" max="15107" width="10.7109375" style="5" customWidth="1"/>
    <col min="15108" max="15108" width="11.7109375" style="5" customWidth="1"/>
    <col min="15109" max="15348" width="9.140625" style="5"/>
    <col min="15349" max="15349" width="6.140625" style="5" customWidth="1"/>
    <col min="15350" max="15350" width="5.7109375" style="5" customWidth="1"/>
    <col min="15351" max="15354" width="10.7109375" style="5" customWidth="1"/>
    <col min="15355" max="15355" width="11.28515625" style="5" customWidth="1"/>
    <col min="15356" max="15356" width="12.140625" style="5" customWidth="1"/>
    <col min="15357" max="15363" width="10.7109375" style="5" customWidth="1"/>
    <col min="15364" max="15364" width="11.7109375" style="5" customWidth="1"/>
    <col min="15365" max="15604" width="9.140625" style="5"/>
    <col min="15605" max="15605" width="6.140625" style="5" customWidth="1"/>
    <col min="15606" max="15606" width="5.7109375" style="5" customWidth="1"/>
    <col min="15607" max="15610" width="10.7109375" style="5" customWidth="1"/>
    <col min="15611" max="15611" width="11.28515625" style="5" customWidth="1"/>
    <col min="15612" max="15612" width="12.140625" style="5" customWidth="1"/>
    <col min="15613" max="15619" width="10.7109375" style="5" customWidth="1"/>
    <col min="15620" max="15620" width="11.7109375" style="5" customWidth="1"/>
    <col min="15621" max="15860" width="9.140625" style="5"/>
    <col min="15861" max="15861" width="6.140625" style="5" customWidth="1"/>
    <col min="15862" max="15862" width="5.7109375" style="5" customWidth="1"/>
    <col min="15863" max="15866" width="10.7109375" style="5" customWidth="1"/>
    <col min="15867" max="15867" width="11.28515625" style="5" customWidth="1"/>
    <col min="15868" max="15868" width="12.140625" style="5" customWidth="1"/>
    <col min="15869" max="15875" width="10.7109375" style="5" customWidth="1"/>
    <col min="15876" max="15876" width="11.7109375" style="5" customWidth="1"/>
    <col min="15877" max="16116" width="9.140625" style="5"/>
    <col min="16117" max="16117" width="6.140625" style="5" customWidth="1"/>
    <col min="16118" max="16118" width="5.7109375" style="5" customWidth="1"/>
    <col min="16119" max="16122" width="10.7109375" style="5" customWidth="1"/>
    <col min="16123" max="16123" width="11.28515625" style="5" customWidth="1"/>
    <col min="16124" max="16124" width="12.140625" style="5" customWidth="1"/>
    <col min="16125" max="16131" width="10.7109375" style="5" customWidth="1"/>
    <col min="16132" max="16132" width="11.7109375" style="5" customWidth="1"/>
    <col min="16133" max="16384" width="9.140625" style="5"/>
  </cols>
  <sheetData>
    <row r="1" spans="1:8" ht="26.25" x14ac:dyDescent="0.4">
      <c r="A1" s="1" t="s">
        <v>237</v>
      </c>
    </row>
    <row r="2" spans="1:8" ht="30" x14ac:dyDescent="0.25">
      <c r="A2" s="41" t="s">
        <v>183</v>
      </c>
    </row>
    <row r="3" spans="1:8" s="41" customFormat="1" ht="81" customHeight="1" x14ac:dyDescent="0.25">
      <c r="A3" s="101"/>
      <c r="B3" s="41" t="s">
        <v>182</v>
      </c>
      <c r="G3" s="100"/>
      <c r="H3" s="100"/>
    </row>
    <row r="4" spans="1:8" x14ac:dyDescent="0.25">
      <c r="A4" s="35">
        <v>1994</v>
      </c>
      <c r="B4" s="5">
        <v>59300</v>
      </c>
    </row>
    <row r="5" spans="1:8" x14ac:dyDescent="0.25">
      <c r="A5" s="35">
        <v>1995</v>
      </c>
      <c r="B5" s="5">
        <v>59900</v>
      </c>
    </row>
    <row r="6" spans="1:8" x14ac:dyDescent="0.25">
      <c r="A6" s="35">
        <v>1996</v>
      </c>
      <c r="B6" s="5">
        <v>61200</v>
      </c>
    </row>
    <row r="7" spans="1:8" x14ac:dyDescent="0.25">
      <c r="A7" s="35">
        <v>1997</v>
      </c>
      <c r="B7" s="5">
        <v>62100</v>
      </c>
    </row>
    <row r="8" spans="1:8" x14ac:dyDescent="0.25">
      <c r="A8" s="35">
        <v>1998</v>
      </c>
      <c r="B8" s="5">
        <v>61700</v>
      </c>
    </row>
    <row r="9" spans="1:8" x14ac:dyDescent="0.25">
      <c r="A9" s="45">
        <v>1999</v>
      </c>
      <c r="B9" s="5">
        <v>61700</v>
      </c>
    </row>
    <row r="10" spans="1:8" x14ac:dyDescent="0.25">
      <c r="A10" s="45">
        <v>2000</v>
      </c>
      <c r="B10" s="5">
        <v>63200</v>
      </c>
    </row>
    <row r="11" spans="1:8" x14ac:dyDescent="0.25">
      <c r="A11" s="45">
        <v>2001</v>
      </c>
      <c r="B11" s="5">
        <v>64700</v>
      </c>
    </row>
    <row r="12" spans="1:8" x14ac:dyDescent="0.25">
      <c r="A12" s="45">
        <v>2002</v>
      </c>
      <c r="B12" s="5">
        <v>66000</v>
      </c>
    </row>
    <row r="13" spans="1:8" x14ac:dyDescent="0.25">
      <c r="A13" s="45">
        <v>2003</v>
      </c>
      <c r="B13" s="5">
        <v>67400</v>
      </c>
    </row>
    <row r="14" spans="1:8" x14ac:dyDescent="0.25">
      <c r="A14" s="45">
        <v>2004</v>
      </c>
      <c r="B14" s="5">
        <v>69000</v>
      </c>
    </row>
    <row r="15" spans="1:8" x14ac:dyDescent="0.25">
      <c r="A15" s="45">
        <v>2005</v>
      </c>
      <c r="B15" s="5">
        <v>71900</v>
      </c>
    </row>
    <row r="16" spans="1:8" x14ac:dyDescent="0.25">
      <c r="A16" s="45">
        <v>2006</v>
      </c>
      <c r="B16" s="5">
        <v>74500</v>
      </c>
    </row>
    <row r="17" spans="1:2" x14ac:dyDescent="0.25">
      <c r="A17" s="45">
        <v>2007</v>
      </c>
      <c r="B17" s="5">
        <v>77900</v>
      </c>
    </row>
    <row r="18" spans="1:2" x14ac:dyDescent="0.25">
      <c r="A18" s="45">
        <v>2008</v>
      </c>
      <c r="B18" s="5">
        <v>80000</v>
      </c>
    </row>
    <row r="19" spans="1:2" x14ac:dyDescent="0.25">
      <c r="A19" s="45">
        <v>2009</v>
      </c>
      <c r="B19" s="5">
        <v>78000</v>
      </c>
    </row>
    <row r="20" spans="1:2" x14ac:dyDescent="0.25">
      <c r="A20" s="45">
        <v>2010</v>
      </c>
      <c r="B20" s="5">
        <v>78500</v>
      </c>
    </row>
    <row r="21" spans="1:2" x14ac:dyDescent="0.25">
      <c r="A21" s="45">
        <v>2011</v>
      </c>
      <c r="B21" s="5">
        <v>79900</v>
      </c>
    </row>
    <row r="22" spans="1:2" x14ac:dyDescent="0.25">
      <c r="A22" s="45">
        <v>2012</v>
      </c>
      <c r="B22" s="5">
        <v>80800</v>
      </c>
    </row>
    <row r="23" spans="1:2" x14ac:dyDescent="0.25">
      <c r="A23" s="45">
        <v>2013</v>
      </c>
      <c r="B23" s="5">
        <v>81300</v>
      </c>
    </row>
    <row r="24" spans="1:2" x14ac:dyDescent="0.25">
      <c r="A24" s="45">
        <v>2014</v>
      </c>
      <c r="B24" s="5">
        <v>81700</v>
      </c>
    </row>
    <row r="25" spans="1:2" x14ac:dyDescent="0.25">
      <c r="A25" s="45">
        <v>2015</v>
      </c>
      <c r="B25" s="5">
        <v>81700</v>
      </c>
    </row>
    <row r="26" spans="1:2" x14ac:dyDescent="0.25">
      <c r="A26" s="45">
        <v>2016</v>
      </c>
      <c r="B26" s="5">
        <v>80500</v>
      </c>
    </row>
    <row r="27" spans="1:2" x14ac:dyDescent="0.25">
      <c r="A27" s="45">
        <v>2017</v>
      </c>
      <c r="B27" s="5">
        <v>80400</v>
      </c>
    </row>
    <row r="28" spans="1:2" x14ac:dyDescent="0.25">
      <c r="A28" s="45"/>
    </row>
    <row r="29" spans="1:2" x14ac:dyDescent="0.25">
      <c r="A29" s="88" t="s">
        <v>238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70" zoomScaleNormal="70" workbookViewId="0">
      <pane xSplit="1" ySplit="6" topLeftCell="B7" activePane="bottomRight" state="frozen"/>
      <selection activeCell="T37" sqref="T37"/>
      <selection pane="topRight" activeCell="T37" sqref="T37"/>
      <selection pane="bottomLeft" activeCell="T37" sqref="T37"/>
      <selection pane="bottomRight" activeCell="A10" sqref="A10"/>
    </sheetView>
  </sheetViews>
  <sheetFormatPr defaultRowHeight="15" x14ac:dyDescent="0.25"/>
  <cols>
    <col min="1" max="4" width="20" customWidth="1"/>
    <col min="5" max="6" width="20" style="58" customWidth="1"/>
    <col min="7" max="12" width="20" customWidth="1"/>
    <col min="13" max="13" width="20" style="5" customWidth="1"/>
  </cols>
  <sheetData>
    <row r="1" spans="1:13" ht="26.25" x14ac:dyDescent="0.4">
      <c r="A1" s="1" t="s">
        <v>198</v>
      </c>
    </row>
    <row r="2" spans="1:13" x14ac:dyDescent="0.25">
      <c r="A2" t="s">
        <v>197</v>
      </c>
    </row>
    <row r="3" spans="1:13" x14ac:dyDescent="0.25">
      <c r="A3" t="s">
        <v>196</v>
      </c>
    </row>
    <row r="4" spans="1:13" x14ac:dyDescent="0.25">
      <c r="A4" t="s">
        <v>195</v>
      </c>
    </row>
    <row r="5" spans="1:13" x14ac:dyDescent="0.25">
      <c r="A5" s="103" t="s">
        <v>194</v>
      </c>
    </row>
    <row r="6" spans="1:13" x14ac:dyDescent="0.25">
      <c r="B6" s="105" t="s">
        <v>193</v>
      </c>
      <c r="C6" s="105" t="s">
        <v>192</v>
      </c>
      <c r="D6" t="s">
        <v>191</v>
      </c>
      <c r="E6" s="104" t="s">
        <v>190</v>
      </c>
      <c r="F6" s="104"/>
      <c r="G6" s="45">
        <v>2011</v>
      </c>
      <c r="H6" s="45">
        <v>2012</v>
      </c>
      <c r="I6" s="45">
        <v>2013</v>
      </c>
      <c r="J6" s="45">
        <v>2014</v>
      </c>
      <c r="K6" s="45">
        <v>2015</v>
      </c>
      <c r="L6" s="45">
        <v>2016</v>
      </c>
      <c r="M6" s="45">
        <v>2017</v>
      </c>
    </row>
    <row r="7" spans="1:13" x14ac:dyDescent="0.25">
      <c r="A7" s="103" t="s">
        <v>16</v>
      </c>
      <c r="B7" s="28">
        <f>(J7/G7)^(1/3)-1</f>
        <v>4.3812824688846952E-2</v>
      </c>
      <c r="C7" s="28">
        <f>L7/K7-1</f>
        <v>-8.9884469017860735E-2</v>
      </c>
      <c r="D7" s="28">
        <f>M7/L7-1</f>
        <v>0.18555741716567531</v>
      </c>
      <c r="E7" s="28">
        <v>9.5771684502321319E-2</v>
      </c>
      <c r="F7" s="28"/>
      <c r="G7" s="5">
        <v>66331.941999999995</v>
      </c>
      <c r="H7" s="5">
        <v>68320.016999999993</v>
      </c>
      <c r="I7" s="5">
        <v>71031.59</v>
      </c>
      <c r="J7" s="5">
        <v>75438.074999999997</v>
      </c>
      <c r="K7" s="5">
        <v>72050.809000000008</v>
      </c>
      <c r="L7" s="5">
        <v>65574.560290727706</v>
      </c>
      <c r="M7" s="5">
        <v>77742.406330049998</v>
      </c>
    </row>
    <row r="8" spans="1:13" x14ac:dyDescent="0.25">
      <c r="A8" t="s">
        <v>17</v>
      </c>
      <c r="B8" s="28">
        <f>(J8/G8)^(1/3)-1</f>
        <v>-4.8264072179439177E-3</v>
      </c>
      <c r="C8" s="28">
        <f>L8/K8-1</f>
        <v>-3.970459301382423E-2</v>
      </c>
      <c r="D8" s="28">
        <f>M8/L8-1</f>
        <v>2.3357337100600395E-2</v>
      </c>
      <c r="E8" s="28">
        <v>1.6130604279110727E-2</v>
      </c>
      <c r="F8" s="28"/>
      <c r="G8" s="5">
        <v>231718.32799999998</v>
      </c>
      <c r="H8" s="5">
        <v>223241.50599999999</v>
      </c>
      <c r="I8" s="5">
        <v>225195.80499999999</v>
      </c>
      <c r="J8" s="5">
        <v>228379.394</v>
      </c>
      <c r="K8" s="5">
        <v>236535.90899999999</v>
      </c>
      <c r="L8" s="5">
        <v>227144.34700000001</v>
      </c>
      <c r="M8" s="5">
        <v>232449.83408337476</v>
      </c>
    </row>
    <row r="9" spans="1:13" x14ac:dyDescent="0.25">
      <c r="A9" s="103" t="s">
        <v>15</v>
      </c>
      <c r="B9" s="28">
        <f>(J9/G9)^(1/3)-1</f>
        <v>1.3285840185584208E-2</v>
      </c>
      <c r="C9" s="28">
        <f>L9/K9-1</f>
        <v>5.7100965933654102E-3</v>
      </c>
      <c r="D9" s="28">
        <f>M9/L9-1</f>
        <v>-1.0903872896381728E-2</v>
      </c>
      <c r="E9" s="28">
        <v>1.0675685063335827E-2</v>
      </c>
      <c r="F9" s="28"/>
      <c r="G9" s="5">
        <v>366923.54533333331</v>
      </c>
      <c r="H9" s="5">
        <v>374025.05866666674</v>
      </c>
      <c r="I9" s="5">
        <v>379890.29600000009</v>
      </c>
      <c r="J9" s="5">
        <v>381743.36949999997</v>
      </c>
      <c r="K9" s="5">
        <v>382158.59649999999</v>
      </c>
      <c r="L9" s="5">
        <v>384340.75899999996</v>
      </c>
      <c r="M9" s="5">
        <v>380149.95621496509</v>
      </c>
    </row>
    <row r="10" spans="1:13" x14ac:dyDescent="0.25">
      <c r="A10" s="103" t="s">
        <v>40</v>
      </c>
      <c r="B10" s="28">
        <f>(J10/G10)^(1/3)-1</f>
        <v>3.3999933429179396E-2</v>
      </c>
      <c r="C10" s="28">
        <f>L10/K10-1</f>
        <v>9.85289032958514E-3</v>
      </c>
      <c r="D10" s="28">
        <f>M10/L10-1</f>
        <v>3.8602834379439788E-3</v>
      </c>
      <c r="E10" s="60">
        <v>-2.6599340604521737E-3</v>
      </c>
      <c r="F10" s="28"/>
      <c r="G10" s="5">
        <v>95464.03899999999</v>
      </c>
      <c r="H10" s="5">
        <v>97756.634000000005</v>
      </c>
      <c r="I10" s="5">
        <v>101941.107</v>
      </c>
      <c r="J10" s="5">
        <v>105536.17199999999</v>
      </c>
      <c r="K10" s="5">
        <v>108003.02900000001</v>
      </c>
      <c r="L10" s="5">
        <v>109067.171</v>
      </c>
      <c r="M10" s="5">
        <v>109488.2011938347</v>
      </c>
    </row>
    <row r="11" spans="1:13" x14ac:dyDescent="0.25">
      <c r="A11" s="21" t="s">
        <v>189</v>
      </c>
      <c r="B11" s="28">
        <f>(J11/G11)^(1/3)-1</f>
        <v>-6.5629751037008521E-3</v>
      </c>
      <c r="C11" s="28">
        <f>L11/K11-1</f>
        <v>-3.5242541053822962E-2</v>
      </c>
      <c r="D11" s="28">
        <f>M11/L11-1</f>
        <v>-1.2969408162310958E-2</v>
      </c>
      <c r="E11" s="28">
        <v>-1.3933703241809536E-2</v>
      </c>
      <c r="F11" s="28"/>
      <c r="G11" s="5">
        <v>68884.509318181605</v>
      </c>
      <c r="H11" s="5">
        <v>68833.889818037889</v>
      </c>
      <c r="I11" s="5">
        <v>68314.777348436895</v>
      </c>
      <c r="J11" s="5">
        <v>67537.129000000001</v>
      </c>
      <c r="K11" s="5">
        <v>67072.376999999993</v>
      </c>
      <c r="L11" s="5">
        <v>64708.576000000001</v>
      </c>
      <c r="M11" s="5">
        <v>63869.344066254082</v>
      </c>
    </row>
    <row r="12" spans="1:13" x14ac:dyDescent="0.25">
      <c r="A12" t="s">
        <v>188</v>
      </c>
      <c r="B12" s="28">
        <f>(J12/G12)^(1/3)-1</f>
        <v>2.8283533390397242E-2</v>
      </c>
      <c r="C12" s="28">
        <f>L12/K12-1</f>
        <v>1.3820688009871462E-2</v>
      </c>
      <c r="D12" s="28">
        <f>M12/L12-1</f>
        <v>-4.0384271691094042E-3</v>
      </c>
      <c r="E12" s="28">
        <v>-9.2774379698368215E-4</v>
      </c>
      <c r="F12" s="28"/>
      <c r="G12" s="5">
        <v>380723.18699999998</v>
      </c>
      <c r="H12" s="5">
        <v>397663.50299999997</v>
      </c>
      <c r="I12" s="5">
        <v>406737.91199999995</v>
      </c>
      <c r="J12" s="5">
        <v>413950.08000000007</v>
      </c>
      <c r="K12" s="5">
        <v>419367.76200000005</v>
      </c>
      <c r="L12" s="5">
        <v>425163.71300000005</v>
      </c>
      <c r="M12" s="5">
        <v>423446.7203101014</v>
      </c>
    </row>
    <row r="13" spans="1:13" x14ac:dyDescent="0.25">
      <c r="A13" s="103" t="s">
        <v>187</v>
      </c>
      <c r="B13" s="28">
        <f>(J13/G13)^(1/3)-1</f>
        <v>2.8014866504297853E-2</v>
      </c>
      <c r="C13" s="28">
        <f>L13/K13-1</f>
        <v>5.8096650065397881E-5</v>
      </c>
      <c r="D13" s="28">
        <f>M13/L13-1</f>
        <v>1.3266984551024041E-2</v>
      </c>
      <c r="E13" s="28">
        <v>1.460963826906525E-3</v>
      </c>
      <c r="F13" s="28"/>
      <c r="G13" s="5">
        <v>235273.36462064442</v>
      </c>
      <c r="H13" s="5">
        <v>241990.19007939426</v>
      </c>
      <c r="I13" s="5">
        <v>248255.07017972652</v>
      </c>
      <c r="J13" s="5">
        <v>255605.9439999999</v>
      </c>
      <c r="K13" s="5">
        <v>260806.77600000001</v>
      </c>
      <c r="L13" s="5">
        <v>260821.92799999999</v>
      </c>
      <c r="M13" s="5">
        <v>264282.24848934432</v>
      </c>
    </row>
    <row r="14" spans="1:13" ht="30" x14ac:dyDescent="0.25">
      <c r="A14" s="103" t="s">
        <v>186</v>
      </c>
      <c r="B14" s="28">
        <f>(J14/G14)^(1/3)-1</f>
        <v>2.8748717489665898E-2</v>
      </c>
      <c r="C14" s="28">
        <f>L14/K14-1</f>
        <v>2.0416997887763522E-2</v>
      </c>
      <c r="D14" s="28">
        <f>M14/L14-1</f>
        <v>1.2132419419836449E-2</v>
      </c>
      <c r="E14" s="28">
        <v>3.0915411500052059E-3</v>
      </c>
      <c r="F14" s="28"/>
      <c r="G14" s="5">
        <v>538542.17249999999</v>
      </c>
      <c r="H14" s="5">
        <v>559405.04749999999</v>
      </c>
      <c r="I14" s="5">
        <v>571433.57299999997</v>
      </c>
      <c r="J14" s="5">
        <v>586337.45600000001</v>
      </c>
      <c r="K14" s="5">
        <v>602153.16999999993</v>
      </c>
      <c r="L14" s="5">
        <v>614447.33000000007</v>
      </c>
      <c r="M14" s="5">
        <v>621902.06271895871</v>
      </c>
    </row>
    <row r="15" spans="1:13" ht="30" x14ac:dyDescent="0.25">
      <c r="A15" s="103" t="s">
        <v>185</v>
      </c>
      <c r="B15" s="28">
        <f>(J15/G15)^(1/3)-1</f>
        <v>3.204627195206311E-2</v>
      </c>
      <c r="C15" s="28">
        <f>L15/K15-1</f>
        <v>9.378851207233474E-3</v>
      </c>
      <c r="D15" s="28">
        <f>M15/L15-1</f>
        <v>6.3818577401426602E-3</v>
      </c>
      <c r="E15" s="28">
        <v>-1.8764763123484407E-3</v>
      </c>
      <c r="F15" s="28"/>
      <c r="G15" s="5">
        <v>419169.77335667564</v>
      </c>
      <c r="H15" s="5">
        <v>433591.26953975123</v>
      </c>
      <c r="I15" s="5">
        <v>446996.40920305677</v>
      </c>
      <c r="J15" s="5">
        <v>460773.47026563488</v>
      </c>
      <c r="K15" s="5">
        <v>466619.20674241317</v>
      </c>
      <c r="L15" s="5">
        <v>470995.5588528876</v>
      </c>
      <c r="M15" s="5">
        <v>474001.38550572575</v>
      </c>
    </row>
    <row r="16" spans="1:13" ht="30" x14ac:dyDescent="0.25">
      <c r="A16" s="103" t="s">
        <v>184</v>
      </c>
      <c r="B16" s="28">
        <f>(J16/G16)^(1/3)-1</f>
        <v>2.2382804302909065E-2</v>
      </c>
      <c r="C16" s="28">
        <f>L16/K16-1</f>
        <v>1.0752323773733696E-2</v>
      </c>
      <c r="D16" s="28">
        <f>M16/L16-1</f>
        <v>1.1197130470655514E-2</v>
      </c>
      <c r="E16" s="28">
        <v>2.3479659846097345E-3</v>
      </c>
      <c r="F16" s="28"/>
      <c r="G16" s="5">
        <v>151559.72199999998</v>
      </c>
      <c r="H16" s="5">
        <v>155240.73800000001</v>
      </c>
      <c r="I16" s="5">
        <v>158279.902</v>
      </c>
      <c r="J16" s="5">
        <v>161966.20600000001</v>
      </c>
      <c r="K16" s="5">
        <v>164153.353</v>
      </c>
      <c r="L16" s="5">
        <v>165918.383</v>
      </c>
      <c r="M16" s="5">
        <v>167776.1927819312</v>
      </c>
    </row>
    <row r="17" spans="1:13" x14ac:dyDescent="0.25">
      <c r="E17" s="102"/>
      <c r="F17" s="102"/>
      <c r="G17" s="67">
        <f>SUM(G6:G16)</f>
        <v>2556601.5831288351</v>
      </c>
      <c r="H17" s="67">
        <f>SUM(H6:H16)</f>
        <v>2622079.8536038497</v>
      </c>
      <c r="I17" s="67">
        <f>SUM(I6:I16)</f>
        <v>2680089.4417312201</v>
      </c>
      <c r="J17" s="67">
        <f>SUM(J6:J16)</f>
        <v>2739281.2957656346</v>
      </c>
      <c r="K17" s="67">
        <f>SUM(K6:K16)</f>
        <v>2780935.9882424134</v>
      </c>
      <c r="L17" s="67">
        <f>SUM(L6:L16)</f>
        <v>2790198.3261436154</v>
      </c>
      <c r="M17" s="67">
        <f>SUM(M6:M16)</f>
        <v>2817125.3516945401</v>
      </c>
    </row>
    <row r="18" spans="1:13" x14ac:dyDescent="0.25">
      <c r="B18" s="28"/>
      <c r="C18" s="28"/>
      <c r="D18" s="28"/>
      <c r="E18" s="102"/>
      <c r="F18" s="102"/>
      <c r="G18" s="5"/>
      <c r="H18" s="5"/>
      <c r="I18" s="5"/>
      <c r="J18" s="5"/>
      <c r="K18" s="5"/>
      <c r="L18" s="5"/>
    </row>
    <row r="20" spans="1:13" x14ac:dyDescent="0.25">
      <c r="A20" t="s">
        <v>179</v>
      </c>
      <c r="B20" s="28"/>
      <c r="C20" s="28"/>
      <c r="D20" s="28"/>
      <c r="E20" s="60"/>
      <c r="F20" s="60"/>
      <c r="G20" s="5"/>
      <c r="H20" s="5"/>
      <c r="I20" s="5"/>
      <c r="J20" s="5"/>
      <c r="K20" s="5"/>
      <c r="L20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zoomScale="62" zoomScaleNormal="62" workbookViewId="0">
      <pane xSplit="1" ySplit="5" topLeftCell="B8" activePane="bottomRight" state="frozen"/>
      <selection activeCell="T37" sqref="T37"/>
      <selection pane="topRight" activeCell="T37" sqref="T37"/>
      <selection pane="bottomLeft" activeCell="T37" sqref="T37"/>
      <selection pane="bottomRight" activeCell="B33" sqref="B33"/>
    </sheetView>
  </sheetViews>
  <sheetFormatPr defaultRowHeight="15" x14ac:dyDescent="0.25"/>
  <cols>
    <col min="2" max="31" width="11.7109375" style="5" customWidth="1"/>
  </cols>
  <sheetData>
    <row r="1" spans="1:31" ht="26.25" x14ac:dyDescent="0.4">
      <c r="A1" s="1" t="s">
        <v>203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x14ac:dyDescent="0.25">
      <c r="A2" s="40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x14ac:dyDescent="0.25">
      <c r="A3" s="40" t="s">
        <v>202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</row>
    <row r="4" spans="1:31" x14ac:dyDescent="0.25">
      <c r="A4" s="40" t="s">
        <v>183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x14ac:dyDescent="0.25">
      <c r="A5" s="107"/>
      <c r="B5" s="45">
        <v>2010</v>
      </c>
      <c r="C5" s="45">
        <v>2011</v>
      </c>
      <c r="D5" s="45">
        <v>2012</v>
      </c>
      <c r="E5" s="45">
        <v>2013</v>
      </c>
      <c r="F5" s="45">
        <v>2014</v>
      </c>
      <c r="G5" s="45">
        <v>2015</v>
      </c>
      <c r="H5" s="45">
        <v>2016</v>
      </c>
      <c r="I5" s="45">
        <v>2017</v>
      </c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s="48" customFormat="1" x14ac:dyDescent="0.25">
      <c r="A6" s="5" t="s">
        <v>16</v>
      </c>
      <c r="B6" s="28">
        <f>B16/B$21</f>
        <v>2.5107036076914349E-2</v>
      </c>
      <c r="C6" s="28">
        <f>C16/C$21</f>
        <v>2.2609125476846327E-2</v>
      </c>
      <c r="D6" s="28">
        <f>D16/D$21</f>
        <v>2.2150060131700816E-2</v>
      </c>
      <c r="E6" s="28">
        <f>E16/E$21</f>
        <v>2.1539380609149054E-2</v>
      </c>
      <c r="F6" s="28">
        <f>F16/F$21</f>
        <v>2.1912286819743929E-2</v>
      </c>
      <c r="G6" s="28">
        <f>G16/G$21</f>
        <v>2.078654394866819E-2</v>
      </c>
      <c r="H6" s="28">
        <f>H16/H$21</f>
        <v>2.1673714008004382E-2</v>
      </c>
      <c r="I6" s="28">
        <f>I16/I$21</f>
        <v>2.3049797513020553E-2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</row>
    <row r="7" spans="1:31" x14ac:dyDescent="0.25">
      <c r="A7" s="5" t="s">
        <v>17</v>
      </c>
      <c r="B7" s="28">
        <f>B17/B$21</f>
        <v>8.1859077424295143E-2</v>
      </c>
      <c r="C7" s="28">
        <f>C17/C$21</f>
        <v>8.5769464205400339E-2</v>
      </c>
      <c r="D7" s="28">
        <f>D17/D$21</f>
        <v>8.4535718951225219E-2</v>
      </c>
      <c r="E7" s="28">
        <f>E17/E$21</f>
        <v>8.1064962453090375E-2</v>
      </c>
      <c r="F7" s="28">
        <f>F17/F$21</f>
        <v>7.6523991187572013E-2</v>
      </c>
      <c r="G7" s="28">
        <f>G17/G$21</f>
        <v>7.1289601192523075E-2</v>
      </c>
      <c r="H7" s="28">
        <f>H17/H$21</f>
        <v>6.9151083956436113E-2</v>
      </c>
      <c r="I7" s="28">
        <f>I17/I$21</f>
        <v>7.0233604234583066E-2</v>
      </c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x14ac:dyDescent="0.25">
      <c r="A8" s="5" t="s">
        <v>15</v>
      </c>
      <c r="B8" s="28">
        <f>B18/B$21</f>
        <v>0.13263530660843525</v>
      </c>
      <c r="C8" s="28">
        <f>C18/C$21</f>
        <v>0.12252856684051652</v>
      </c>
      <c r="D8" s="28">
        <f>D18/D$21</f>
        <v>0.11767657726559713</v>
      </c>
      <c r="E8" s="28">
        <f>E18/E$21</f>
        <v>0.11515771664434735</v>
      </c>
      <c r="F8" s="28">
        <f>F18/F$21</f>
        <v>0.1195641699424289</v>
      </c>
      <c r="G8" s="28">
        <f>G18/G$21</f>
        <v>0.1205208581610883</v>
      </c>
      <c r="H8" s="28">
        <f>H18/H$21</f>
        <v>0.11966059259223788</v>
      </c>
      <c r="I8" s="28">
        <f>I18/I$21</f>
        <v>0.11705964530368002</v>
      </c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</row>
    <row r="9" spans="1:31" x14ac:dyDescent="0.25">
      <c r="A9" s="5" t="s">
        <v>40</v>
      </c>
      <c r="B9" s="28">
        <f>B19/B$21</f>
        <v>3.5725444760045369E-2</v>
      </c>
      <c r="C9" s="28">
        <f>C19/C$21</f>
        <v>3.4149307558774343E-2</v>
      </c>
      <c r="D9" s="28">
        <f>D19/D$21</f>
        <v>3.4896743793575845E-2</v>
      </c>
      <c r="E9" s="28">
        <f>E19/E$21</f>
        <v>3.5902789533585444E-2</v>
      </c>
      <c r="F9" s="28">
        <f>F19/F$21</f>
        <v>3.7176473586286861E-2</v>
      </c>
      <c r="G9" s="28">
        <f>G19/G$21</f>
        <v>3.7046820475275868E-2</v>
      </c>
      <c r="H9" s="28">
        <f>H19/H$21</f>
        <v>3.5917084008367038E-2</v>
      </c>
      <c r="I9" s="28">
        <f>I19/I$21</f>
        <v>3.53147062299198E-2</v>
      </c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</row>
    <row r="10" spans="1:31" x14ac:dyDescent="0.25">
      <c r="A10" s="5" t="s">
        <v>86</v>
      </c>
      <c r="B10" s="28">
        <f>B20/B$21</f>
        <v>0.72467313513030995</v>
      </c>
      <c r="C10" s="28">
        <f>C20/C$21</f>
        <v>0.7349435359184624</v>
      </c>
      <c r="D10" s="28">
        <f>D20/D$21</f>
        <v>0.74074089985790104</v>
      </c>
      <c r="E10" s="28">
        <f>E20/E$21</f>
        <v>0.74633515075982781</v>
      </c>
      <c r="F10" s="28">
        <f>F20/F$21</f>
        <v>0.74482307846396834</v>
      </c>
      <c r="G10" s="28">
        <f>G20/G$21</f>
        <v>0.75035617622244455</v>
      </c>
      <c r="H10" s="28">
        <f>H20/H$21</f>
        <v>0.75359752543495462</v>
      </c>
      <c r="I10" s="28">
        <f>I20/I$21</f>
        <v>0.75434224671879657</v>
      </c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</row>
    <row r="11" spans="1:31" x14ac:dyDescent="0.25">
      <c r="A11" s="5" t="s">
        <v>85</v>
      </c>
      <c r="B11" s="28">
        <f>B21/B$21</f>
        <v>1</v>
      </c>
      <c r="C11" s="28">
        <f>C21/C$21</f>
        <v>1</v>
      </c>
      <c r="D11" s="28">
        <f>D21/D$21</f>
        <v>1</v>
      </c>
      <c r="E11" s="28">
        <f>E21/E$21</f>
        <v>1</v>
      </c>
      <c r="F11" s="28">
        <f>F21/F$21</f>
        <v>1</v>
      </c>
      <c r="G11" s="28">
        <f>G21/G$21</f>
        <v>1</v>
      </c>
      <c r="H11" s="28">
        <f>H21/H$21</f>
        <v>1</v>
      </c>
      <c r="I11" s="28">
        <f>I21/I$21</f>
        <v>1</v>
      </c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</row>
    <row r="12" spans="1:31" x14ac:dyDescent="0.25"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</row>
    <row r="13" spans="1:31" x14ac:dyDescent="0.25">
      <c r="A13" s="107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x14ac:dyDescent="0.25">
      <c r="A14" s="107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1" x14ac:dyDescent="0.25">
      <c r="A15" s="35"/>
      <c r="B15" s="45">
        <v>2010</v>
      </c>
      <c r="C15" s="45">
        <v>2011</v>
      </c>
      <c r="D15" s="45">
        <v>2012</v>
      </c>
      <c r="E15" s="45">
        <v>2013</v>
      </c>
      <c r="F15" s="45">
        <v>2014</v>
      </c>
      <c r="G15" s="45">
        <v>2015</v>
      </c>
      <c r="H15" s="45">
        <v>2016</v>
      </c>
      <c r="I15" s="45">
        <v>2017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1" x14ac:dyDescent="0.25">
      <c r="A16" s="5" t="s">
        <v>201</v>
      </c>
      <c r="B16" s="44">
        <v>67297.40400000001</v>
      </c>
      <c r="C16" s="44">
        <v>66734.289000000004</v>
      </c>
      <c r="D16" s="44">
        <v>70903.194999999992</v>
      </c>
      <c r="E16" s="44">
        <v>74592.346000000005</v>
      </c>
      <c r="F16" s="44">
        <v>82006.933000000005</v>
      </c>
      <c r="G16" s="44">
        <v>82896.532999999996</v>
      </c>
      <c r="H16" s="44">
        <v>92533.455000000002</v>
      </c>
      <c r="I16" s="44">
        <v>104773.1347336804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</row>
    <row r="17" spans="1:31" x14ac:dyDescent="0.25">
      <c r="A17" s="5" t="s">
        <v>200</v>
      </c>
      <c r="B17" s="44">
        <v>219416.71600000001</v>
      </c>
      <c r="C17" s="44">
        <v>253161.68099999998</v>
      </c>
      <c r="D17" s="44">
        <v>270602.09000000003</v>
      </c>
      <c r="E17" s="44">
        <v>280733.50099999999</v>
      </c>
      <c r="F17" s="44">
        <v>286391.734</v>
      </c>
      <c r="G17" s="44">
        <v>284302.22899999999</v>
      </c>
      <c r="H17" s="44">
        <v>295232.68200000003</v>
      </c>
      <c r="I17" s="44">
        <v>319247.70164011972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1" x14ac:dyDescent="0.25">
      <c r="A18" s="5" t="s">
        <v>15</v>
      </c>
      <c r="B18" s="44">
        <v>355518.34100000001</v>
      </c>
      <c r="C18" s="44">
        <v>361661.79000000004</v>
      </c>
      <c r="D18" s="44">
        <v>376687.25300000003</v>
      </c>
      <c r="E18" s="44">
        <v>398799.03700000001</v>
      </c>
      <c r="F18" s="44">
        <v>447469.995</v>
      </c>
      <c r="G18" s="44">
        <v>480635.99799999903</v>
      </c>
      <c r="H18" s="44">
        <v>510877.28</v>
      </c>
      <c r="I18" s="44">
        <v>532096.04042513261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</row>
    <row r="19" spans="1:31" x14ac:dyDescent="0.25">
      <c r="A19" s="5" t="s">
        <v>40</v>
      </c>
      <c r="B19" s="44">
        <v>95759.2</v>
      </c>
      <c r="C19" s="44">
        <v>100796.9</v>
      </c>
      <c r="D19" s="44">
        <v>111705.82</v>
      </c>
      <c r="E19" s="44">
        <v>124333.81200000001</v>
      </c>
      <c r="F19" s="44">
        <v>139133.291</v>
      </c>
      <c r="G19" s="44">
        <v>147742.356</v>
      </c>
      <c r="H19" s="44">
        <v>153343.902</v>
      </c>
      <c r="I19" s="44">
        <v>160523.426369261</v>
      </c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</row>
    <row r="20" spans="1:31" x14ac:dyDescent="0.25">
      <c r="A20" s="5" t="s">
        <v>86</v>
      </c>
      <c r="B20" s="44">
        <v>1942428.4329464636</v>
      </c>
      <c r="C20" s="44">
        <v>2169298.161261999</v>
      </c>
      <c r="D20" s="44">
        <v>2371140.1303120232</v>
      </c>
      <c r="E20" s="44">
        <v>2584609.5952170743</v>
      </c>
      <c r="F20" s="44">
        <v>2787507.1550000003</v>
      </c>
      <c r="G20" s="44">
        <v>2992413.0571000003</v>
      </c>
      <c r="H20" s="44">
        <v>3217398.858460227</v>
      </c>
      <c r="I20" s="44">
        <v>3428871.85044163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</row>
    <row r="21" spans="1:31" x14ac:dyDescent="0.25">
      <c r="A21" s="39" t="s">
        <v>85</v>
      </c>
      <c r="B21" s="39">
        <f>SUM(B16:B20)</f>
        <v>2680420.0939464634</v>
      </c>
      <c r="C21" s="39">
        <f>SUM(C16:C20)</f>
        <v>2951652.8212619992</v>
      </c>
      <c r="D21" s="39">
        <f>SUM(D16:D20)</f>
        <v>3201038.4883120232</v>
      </c>
      <c r="E21" s="39">
        <f>SUM(E16:E20)</f>
        <v>3463068.2912170743</v>
      </c>
      <c r="F21" s="39">
        <f>SUM(F16:F20)</f>
        <v>3742509.108</v>
      </c>
      <c r="G21" s="39">
        <f>SUM(G16:G20)</f>
        <v>3987990.1730999993</v>
      </c>
      <c r="H21" s="68">
        <f>SUM(H16:H20)</f>
        <v>4269386.1774602272</v>
      </c>
      <c r="I21" s="68">
        <f>SUM(I16:I20)</f>
        <v>4545512.1536098234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</row>
    <row r="22" spans="1:31" x14ac:dyDescent="0.25">
      <c r="A22" s="40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</row>
    <row r="23" spans="1:31" x14ac:dyDescent="0.25">
      <c r="A23" t="s">
        <v>199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</row>
    <row r="25" spans="1:31" x14ac:dyDescent="0.25">
      <c r="B25" s="68"/>
      <c r="C25" s="68"/>
      <c r="D25" s="68"/>
      <c r="E25" s="68"/>
      <c r="F25" s="68"/>
      <c r="G25" s="68"/>
      <c r="H25" s="68"/>
      <c r="I25" s="6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="77" zoomScaleNormal="77" workbookViewId="0">
      <pane xSplit="1" ySplit="8" topLeftCell="B9" activePane="bottomRight" state="frozen"/>
      <selection activeCell="T37" sqref="T37"/>
      <selection pane="topRight" activeCell="T37" sqref="T37"/>
      <selection pane="bottomLeft" activeCell="T37" sqref="T37"/>
      <selection pane="bottomRight" activeCell="E30" sqref="E30"/>
    </sheetView>
  </sheetViews>
  <sheetFormatPr defaultRowHeight="15" x14ac:dyDescent="0.25"/>
  <cols>
    <col min="1" max="1" width="26.5703125" customWidth="1"/>
    <col min="5" max="5" width="8.85546875" customWidth="1"/>
    <col min="7" max="7" width="9.85546875" bestFit="1" customWidth="1"/>
    <col min="8" max="9" width="9.7109375" bestFit="1" customWidth="1"/>
    <col min="10" max="10" width="9.85546875" bestFit="1" customWidth="1"/>
    <col min="11" max="11" width="9.7109375" bestFit="1" customWidth="1"/>
    <col min="12" max="12" width="9.85546875" bestFit="1" customWidth="1"/>
    <col min="13" max="13" width="11.85546875" customWidth="1"/>
    <col min="14" max="14" width="12.28515625" customWidth="1"/>
    <col min="15" max="15" width="11.140625" bestFit="1" customWidth="1"/>
    <col min="16" max="16" width="10.7109375" bestFit="1" customWidth="1"/>
  </cols>
  <sheetData>
    <row r="1" spans="1:21" ht="26.25" x14ac:dyDescent="0.4">
      <c r="A1" s="1" t="s">
        <v>225</v>
      </c>
      <c r="B1" s="11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1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1" x14ac:dyDescent="0.25">
      <c r="A4" s="117" t="s">
        <v>211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1" x14ac:dyDescent="0.25">
      <c r="A5" s="40" t="s">
        <v>220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 x14ac:dyDescent="0.25">
      <c r="A6" s="40" t="s">
        <v>205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x14ac:dyDescent="0.25">
      <c r="B7" s="114"/>
      <c r="C7" s="114"/>
      <c r="D7" s="114"/>
      <c r="E7" s="114"/>
      <c r="F7" s="114"/>
      <c r="G7" s="58" t="s">
        <v>194</v>
      </c>
      <c r="H7" s="114"/>
      <c r="I7" s="114"/>
      <c r="J7" s="114"/>
      <c r="K7" s="114"/>
      <c r="L7" s="114"/>
      <c r="M7" s="114"/>
      <c r="N7" s="114" t="s">
        <v>219</v>
      </c>
      <c r="O7" s="114"/>
      <c r="P7" s="114"/>
      <c r="Q7" s="114"/>
      <c r="R7" s="114"/>
      <c r="S7" s="114"/>
      <c r="T7" s="114"/>
      <c r="U7" s="114"/>
    </row>
    <row r="8" spans="1:21" x14ac:dyDescent="0.25">
      <c r="A8" s="40"/>
      <c r="B8" s="40" t="s">
        <v>218</v>
      </c>
      <c r="C8" s="40" t="s">
        <v>192</v>
      </c>
      <c r="D8" s="40" t="s">
        <v>191</v>
      </c>
      <c r="E8" s="40" t="s">
        <v>217</v>
      </c>
      <c r="F8" s="40"/>
      <c r="G8" s="118">
        <v>2011</v>
      </c>
      <c r="H8" s="118">
        <v>2012</v>
      </c>
      <c r="I8" s="118">
        <v>2013</v>
      </c>
      <c r="J8" s="118">
        <v>2014</v>
      </c>
      <c r="K8" s="118">
        <v>2015</v>
      </c>
      <c r="L8" s="118">
        <v>2016</v>
      </c>
      <c r="M8" s="40">
        <v>2017</v>
      </c>
      <c r="N8" s="40" t="s">
        <v>216</v>
      </c>
      <c r="O8" s="40" t="s">
        <v>151</v>
      </c>
      <c r="P8" s="40" t="s">
        <v>152</v>
      </c>
      <c r="Q8" s="40"/>
      <c r="R8" s="40"/>
      <c r="S8" s="40"/>
      <c r="T8" s="40"/>
    </row>
    <row r="9" spans="1:21" x14ac:dyDescent="0.25">
      <c r="A9" s="40" t="s">
        <v>215</v>
      </c>
      <c r="B9" s="113">
        <f>(K9/G9)^(1/4)-1</f>
        <v>2.2600939045167134E-2</v>
      </c>
      <c r="C9" s="113">
        <f>L9/K9-1</f>
        <v>9.7241397867295909E-3</v>
      </c>
      <c r="D9" s="113">
        <f>M9/L9-1</f>
        <v>1.3312374826602413E-2</v>
      </c>
      <c r="E9" s="113">
        <f>(P9/O9)^(1/4)-1</f>
        <v>1.6209820617520965E-3</v>
      </c>
      <c r="F9" s="113"/>
      <c r="G9" s="106">
        <v>1680805.7203362091</v>
      </c>
      <c r="H9" s="106">
        <v>1755089.6181317773</v>
      </c>
      <c r="I9" s="106">
        <v>1798154.5482573444</v>
      </c>
      <c r="J9" s="106">
        <v>1809097.6250771275</v>
      </c>
      <c r="K9" s="106">
        <v>1837986.2844746592</v>
      </c>
      <c r="L9" s="106">
        <v>1855859.1200309824</v>
      </c>
      <c r="M9" s="106">
        <v>1880565.0122622035</v>
      </c>
      <c r="N9" s="38">
        <v>1863152.7275330941</v>
      </c>
      <c r="O9" s="38">
        <v>1884761.0940127482</v>
      </c>
      <c r="P9" s="38">
        <v>1897011.4960283784</v>
      </c>
      <c r="Q9" s="38"/>
      <c r="R9" s="38"/>
      <c r="S9" s="38"/>
      <c r="T9" s="38"/>
    </row>
    <row r="10" spans="1:21" x14ac:dyDescent="0.25">
      <c r="A10" s="40" t="s">
        <v>214</v>
      </c>
      <c r="B10" s="113">
        <f>(K10/G10)^(1/4)-1</f>
        <v>2.1231505083457503E-2</v>
      </c>
      <c r="C10" s="113">
        <f>L10/K10-1</f>
        <v>2.0554644496030505E-2</v>
      </c>
      <c r="D10" s="113">
        <f>M10/L10-1</f>
        <v>2.1941036588091212E-3</v>
      </c>
      <c r="E10" s="113">
        <f>(P10/O10)^(1/4)-1</f>
        <v>-3.3916895919827716E-4</v>
      </c>
      <c r="F10" s="113"/>
      <c r="G10" s="106">
        <v>568042.7222073474</v>
      </c>
      <c r="H10" s="106">
        <v>585024.47686474596</v>
      </c>
      <c r="I10" s="106">
        <v>604647.18023113033</v>
      </c>
      <c r="J10" s="106">
        <v>615883.1182704526</v>
      </c>
      <c r="K10" s="106">
        <v>617842.5545192291</v>
      </c>
      <c r="L10" s="106">
        <v>630542.08858189126</v>
      </c>
      <c r="M10" s="106">
        <v>631925.56328548188</v>
      </c>
      <c r="N10" s="38">
        <v>632065.28077163443</v>
      </c>
      <c r="O10" s="38">
        <v>634240.31501116452</v>
      </c>
      <c r="P10" s="38">
        <v>633380.29416331998</v>
      </c>
      <c r="Q10" s="38"/>
      <c r="R10" s="38"/>
      <c r="S10" s="38"/>
      <c r="T10" s="38"/>
    </row>
    <row r="11" spans="1:21" x14ac:dyDescent="0.25">
      <c r="A11" s="40" t="s">
        <v>213</v>
      </c>
      <c r="B11" s="113">
        <f>(K11/G11)^(1/4)-1</f>
        <v>4.0950905160017204E-2</v>
      </c>
      <c r="C11" s="113">
        <f>L11/K11-1</f>
        <v>-2.9116039438842223E-2</v>
      </c>
      <c r="D11" s="113">
        <f>M11/L11-1</f>
        <v>-1.2934181556142232E-2</v>
      </c>
      <c r="E11" s="113">
        <f>(P11/O11)^(1/4)-1</f>
        <v>2.6155614182661324E-3</v>
      </c>
      <c r="F11" s="113"/>
      <c r="G11" s="106">
        <v>545011.18344923598</v>
      </c>
      <c r="H11" s="106">
        <v>572866.38916407828</v>
      </c>
      <c r="I11" s="106">
        <v>599673.72981127072</v>
      </c>
      <c r="J11" s="106">
        <v>624927.85373212676</v>
      </c>
      <c r="K11" s="106">
        <v>639921.05917536048</v>
      </c>
      <c r="L11" s="106">
        <v>621289.09237866499</v>
      </c>
      <c r="M11" s="106">
        <v>613253.2264589885</v>
      </c>
      <c r="N11" s="38">
        <v>614255.9978929105</v>
      </c>
      <c r="O11" s="38">
        <v>611227.11358172004</v>
      </c>
      <c r="P11" s="38">
        <v>617647.05460307584</v>
      </c>
      <c r="Q11" s="38"/>
      <c r="R11" s="38"/>
      <c r="S11" s="38"/>
      <c r="T11" s="38"/>
    </row>
    <row r="12" spans="1:21" x14ac:dyDescent="0.25">
      <c r="A12" s="40" t="s">
        <v>4</v>
      </c>
      <c r="B12" s="113">
        <f>(K12/G12)^(1/4)-1</f>
        <v>3.0403073131739289E-2</v>
      </c>
      <c r="C12" s="113">
        <f>L12/K12-1</f>
        <v>3.5997231715187983E-3</v>
      </c>
      <c r="D12" s="113">
        <f>M12/L12-1</f>
        <v>5.970443678702031E-3</v>
      </c>
      <c r="E12" s="113">
        <f>(P12/O12)^(1/4)-1</f>
        <v>-6.8027519263839098E-3</v>
      </c>
      <c r="F12" s="113"/>
      <c r="G12" s="106">
        <v>806242.69730150234</v>
      </c>
      <c r="H12" s="106">
        <v>822484.04468162009</v>
      </c>
      <c r="I12" s="106">
        <v>838674.48002961196</v>
      </c>
      <c r="J12" s="106">
        <v>870199.15396245103</v>
      </c>
      <c r="K12" s="106">
        <v>908854.52764074609</v>
      </c>
      <c r="L12" s="106">
        <v>912126.15234343417</v>
      </c>
      <c r="M12" s="106">
        <v>917571.95016387186</v>
      </c>
      <c r="N12" s="38">
        <v>905274.69663593941</v>
      </c>
      <c r="O12" s="38">
        <v>936259.52455327509</v>
      </c>
      <c r="P12" s="38">
        <v>911041.74856015819</v>
      </c>
      <c r="Q12" s="38"/>
      <c r="R12" s="38"/>
      <c r="S12" s="38"/>
      <c r="T12" s="38"/>
    </row>
    <row r="13" spans="1:21" x14ac:dyDescent="0.25">
      <c r="A13" s="40" t="s">
        <v>212</v>
      </c>
      <c r="B13" s="113">
        <f>(K13/G13)^(1/4)-1</f>
        <v>4.154521749173834E-2</v>
      </c>
      <c r="C13" s="113">
        <f>L13/K13-1</f>
        <v>-1.6345409270399736E-2</v>
      </c>
      <c r="D13" s="113">
        <f>M13/L13-1</f>
        <v>6.1558241775454547E-3</v>
      </c>
      <c r="E13" s="113">
        <f>(P13/O13)^(1/4)-1</f>
        <v>-9.1539791626267242E-3</v>
      </c>
      <c r="F13" s="113"/>
      <c r="G13" s="106">
        <v>812563.57773642428</v>
      </c>
      <c r="H13" s="106">
        <v>876466.17655878467</v>
      </c>
      <c r="I13" s="106">
        <v>918194.73181713442</v>
      </c>
      <c r="J13" s="106">
        <v>909158.77712142305</v>
      </c>
      <c r="K13" s="106">
        <v>956246.52077077003</v>
      </c>
      <c r="L13" s="106">
        <v>940616.28002537601</v>
      </c>
      <c r="M13" s="106">
        <v>946406.548463749</v>
      </c>
      <c r="N13" s="38">
        <v>941816.65748762793</v>
      </c>
      <c r="O13" s="38">
        <v>971630.72415052168</v>
      </c>
      <c r="P13" s="38">
        <v>936539.10889256187</v>
      </c>
      <c r="Q13" s="38"/>
      <c r="R13" s="38"/>
      <c r="S13" s="38"/>
      <c r="T13" s="38"/>
    </row>
    <row r="14" spans="1:21" x14ac:dyDescent="0.25">
      <c r="A14" s="111" t="s">
        <v>211</v>
      </c>
      <c r="B14" s="113">
        <f>(K14/G14)^(1/4)-1</f>
        <v>2.2256965329173983E-2</v>
      </c>
      <c r="C14" s="113">
        <f>L14/K14-1</f>
        <v>3.6488183288050369E-3</v>
      </c>
      <c r="D14" s="113">
        <f>M14/L14-1</f>
        <v>7.2448631844388434E-3</v>
      </c>
      <c r="E14" s="113">
        <f>(P14/O14)^(1/4)-1</f>
        <v>1.3188520520170943E-3</v>
      </c>
      <c r="F14" s="113"/>
      <c r="G14" s="39">
        <v>2803851.067095093</v>
      </c>
      <c r="H14" s="39">
        <v>2886422.6927746749</v>
      </c>
      <c r="I14" s="39">
        <v>2955537.6380110765</v>
      </c>
      <c r="J14" s="39">
        <v>3015510.9606673885</v>
      </c>
      <c r="K14" s="39">
        <v>3061929.9787816461</v>
      </c>
      <c r="L14" s="39">
        <v>3073102.4050097419</v>
      </c>
      <c r="M14" s="39">
        <v>3095366.6114858072</v>
      </c>
      <c r="N14" s="39">
        <v>3079705.8173762094</v>
      </c>
      <c r="O14" s="39">
        <v>3100624.5998523091</v>
      </c>
      <c r="P14" s="39">
        <v>3117014.047591018</v>
      </c>
      <c r="Q14" s="39"/>
      <c r="R14" s="39"/>
      <c r="S14" s="39"/>
      <c r="T14" s="39"/>
    </row>
    <row r="15" spans="1:21" x14ac:dyDescent="0.25">
      <c r="A15" s="40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x14ac:dyDescent="0.25">
      <c r="A17" t="s">
        <v>210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x14ac:dyDescent="0.25">
      <c r="A18" t="s">
        <v>199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="64" zoomScaleNormal="64" workbookViewId="0">
      <pane xSplit="1" ySplit="8" topLeftCell="B16" activePane="bottomRight" state="frozen"/>
      <selection activeCell="T37" sqref="T37"/>
      <selection pane="topRight" activeCell="T37" sqref="T37"/>
      <selection pane="bottomLeft" activeCell="T37" sqref="T37"/>
      <selection pane="bottomRight" activeCell="T37" sqref="T37"/>
    </sheetView>
  </sheetViews>
  <sheetFormatPr defaultRowHeight="15" x14ac:dyDescent="0.25"/>
  <sheetData>
    <row r="1" spans="1:28" ht="26.25" x14ac:dyDescent="0.4">
      <c r="A1" s="1" t="s">
        <v>209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13"/>
      <c r="R1" s="40"/>
      <c r="S1" s="40"/>
      <c r="T1" s="40"/>
      <c r="U1" s="40"/>
      <c r="V1" s="40"/>
      <c r="W1" s="40"/>
      <c r="X1" s="40"/>
      <c r="Y1" s="40"/>
      <c r="Z1" s="40"/>
    </row>
    <row r="2" spans="1:28" x14ac:dyDescent="0.25">
      <c r="A2" s="117" t="s">
        <v>208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13"/>
      <c r="R2" s="40"/>
      <c r="S2" s="40"/>
      <c r="T2" s="40"/>
      <c r="U2" s="40"/>
      <c r="V2" s="40"/>
      <c r="W2" s="40"/>
      <c r="X2" s="40"/>
      <c r="Y2" s="40"/>
      <c r="Z2" s="40"/>
    </row>
    <row r="3" spans="1:28" x14ac:dyDescent="0.25">
      <c r="A3" s="117" t="s">
        <v>207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13"/>
      <c r="R3" s="40"/>
      <c r="S3" s="40"/>
      <c r="T3" s="40"/>
      <c r="U3" s="40"/>
      <c r="V3" s="40"/>
      <c r="W3" s="40"/>
      <c r="X3" s="40"/>
      <c r="Y3" s="40"/>
      <c r="Z3" s="40"/>
    </row>
    <row r="4" spans="1:28" x14ac:dyDescent="0.25">
      <c r="A4" s="40" t="s">
        <v>206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15"/>
      <c r="S4" s="115"/>
      <c r="T4" s="115"/>
      <c r="U4" s="115"/>
      <c r="V4" s="115"/>
      <c r="W4" s="115"/>
      <c r="X4" s="115"/>
      <c r="Y4" s="115"/>
      <c r="Z4" s="115"/>
    </row>
    <row r="5" spans="1:28" x14ac:dyDescent="0.25">
      <c r="A5" s="40" t="s">
        <v>205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3"/>
      <c r="R5" s="114"/>
      <c r="S5" s="114"/>
      <c r="T5" s="114"/>
      <c r="U5" s="114"/>
      <c r="V5" s="114"/>
      <c r="W5" s="114"/>
      <c r="X5" s="114"/>
      <c r="Y5" s="114"/>
      <c r="Z5" s="114"/>
    </row>
    <row r="6" spans="1:28" x14ac:dyDescent="0.25">
      <c r="A6" s="107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2"/>
      <c r="R6" s="107"/>
      <c r="S6" s="107"/>
      <c r="T6" s="107"/>
      <c r="U6" s="107"/>
      <c r="V6" s="107"/>
      <c r="W6" s="107"/>
      <c r="X6" s="107"/>
      <c r="Y6" s="107"/>
      <c r="Z6" s="107"/>
    </row>
    <row r="7" spans="1:28" x14ac:dyDescent="0.25">
      <c r="A7" s="107"/>
      <c r="B7" s="107">
        <v>2011</v>
      </c>
      <c r="C7" s="107"/>
      <c r="D7" s="107"/>
      <c r="E7" s="107"/>
      <c r="F7" s="107">
        <v>2012</v>
      </c>
      <c r="G7" s="107"/>
      <c r="H7" s="107"/>
      <c r="I7" s="107"/>
      <c r="J7" s="107">
        <v>2013</v>
      </c>
      <c r="K7" s="107"/>
      <c r="L7" s="107"/>
      <c r="M7" s="107"/>
      <c r="N7" s="107">
        <v>2014</v>
      </c>
      <c r="O7" s="107"/>
      <c r="P7" s="107"/>
      <c r="Q7" s="107"/>
      <c r="R7" s="107">
        <v>2015</v>
      </c>
      <c r="S7" s="107"/>
      <c r="T7" s="107"/>
      <c r="U7" s="107"/>
      <c r="V7" s="107">
        <v>2016</v>
      </c>
      <c r="W7" s="112"/>
      <c r="X7" s="107"/>
      <c r="Y7" s="107"/>
      <c r="Z7" s="107">
        <v>2017</v>
      </c>
    </row>
    <row r="8" spans="1:28" x14ac:dyDescent="0.25">
      <c r="A8" s="107"/>
      <c r="B8" s="107">
        <v>1</v>
      </c>
      <c r="C8" s="107">
        <v>2</v>
      </c>
      <c r="D8" s="107">
        <v>3</v>
      </c>
      <c r="E8" s="107">
        <v>4</v>
      </c>
      <c r="F8" s="107">
        <v>1</v>
      </c>
      <c r="G8" s="107">
        <v>2</v>
      </c>
      <c r="H8" s="107">
        <v>3</v>
      </c>
      <c r="I8" s="107">
        <v>4</v>
      </c>
      <c r="J8" s="107">
        <v>1</v>
      </c>
      <c r="K8" s="107">
        <v>2</v>
      </c>
      <c r="L8" s="107">
        <v>3</v>
      </c>
      <c r="M8" s="107">
        <v>4</v>
      </c>
      <c r="N8" s="107">
        <v>1</v>
      </c>
      <c r="O8" s="107">
        <v>2</v>
      </c>
      <c r="P8" s="107">
        <v>3</v>
      </c>
      <c r="Q8" s="107">
        <v>4</v>
      </c>
      <c r="R8" s="107">
        <v>1</v>
      </c>
      <c r="S8" s="107">
        <v>2</v>
      </c>
      <c r="T8" s="107">
        <v>3</v>
      </c>
      <c r="U8" s="107">
        <v>4</v>
      </c>
      <c r="V8" s="107">
        <v>1</v>
      </c>
      <c r="W8" s="112">
        <v>2</v>
      </c>
      <c r="X8" s="107">
        <v>3</v>
      </c>
      <c r="Y8" s="107">
        <v>4</v>
      </c>
      <c r="Z8" s="107">
        <v>1</v>
      </c>
      <c r="AA8" s="107">
        <v>2</v>
      </c>
      <c r="AB8" s="107">
        <v>3</v>
      </c>
    </row>
    <row r="9" spans="1:28" x14ac:dyDescent="0.25">
      <c r="A9" s="40" t="s">
        <v>16</v>
      </c>
      <c r="B9" s="106">
        <f>B16/$B16*100</f>
        <v>100</v>
      </c>
      <c r="C9" s="106">
        <f>C16/$B16*100</f>
        <v>98.240425200183225</v>
      </c>
      <c r="D9" s="106">
        <f>D16/$B16*100</f>
        <v>97.682269236502236</v>
      </c>
      <c r="E9" s="106">
        <f>E16/$B16*100</f>
        <v>97.570333104886302</v>
      </c>
      <c r="F9" s="106">
        <f>F16/$B16*100</f>
        <v>98.047525167366118</v>
      </c>
      <c r="G9" s="106">
        <f>G16/$B16*100</f>
        <v>99.533789354608444</v>
      </c>
      <c r="H9" s="106">
        <f>H16/$B16*100</f>
        <v>100.57462660061056</v>
      </c>
      <c r="I9" s="106">
        <f>I16/$B16*100</f>
        <v>102.27594691495325</v>
      </c>
      <c r="J9" s="106">
        <f>J16/$B16*100</f>
        <v>102.24339865443939</v>
      </c>
      <c r="K9" s="106">
        <f>K16/$B16*100</f>
        <v>102.82920149563076</v>
      </c>
      <c r="L9" s="106">
        <f>L16/$B16*100</f>
        <v>105.26072874725081</v>
      </c>
      <c r="M9" s="106">
        <f>M16/$B16*100</f>
        <v>108.03751595579686</v>
      </c>
      <c r="N9" s="106">
        <f>N16/$B16*100</f>
        <v>109.07525997001683</v>
      </c>
      <c r="O9" s="106">
        <f>O16/$B16*100</f>
        <v>110.33081220219638</v>
      </c>
      <c r="P9" s="106">
        <f>P16/$B16*100</f>
        <v>112.82824411115951</v>
      </c>
      <c r="Q9" s="106">
        <f>Q16/$B16*100</f>
        <v>114.93883973345487</v>
      </c>
      <c r="R9" s="106">
        <f>R16/$B16*100</f>
        <v>111.60383002126883</v>
      </c>
      <c r="S9" s="106">
        <f>S16/$B16*100</f>
        <v>105.5056821332568</v>
      </c>
      <c r="T9" s="106">
        <f>T16/$B16*100</f>
        <v>102.29580129578714</v>
      </c>
      <c r="U9" s="106">
        <f>U16/$B16*100</f>
        <v>100.58309761785608</v>
      </c>
      <c r="V9" s="106">
        <f>V16/$B16*100</f>
        <v>98.321371742916085</v>
      </c>
      <c r="W9" s="106">
        <f>W16/$B16*100</f>
        <v>96.344023258874344</v>
      </c>
      <c r="X9" s="106">
        <f>X16/$B16*100</f>
        <v>96.286104550016304</v>
      </c>
      <c r="Y9" s="106">
        <f>Y16/$B16*100</f>
        <v>96.251937863198847</v>
      </c>
      <c r="Z9" s="106">
        <f>Z16/$B16*100</f>
        <v>101.39006438237608</v>
      </c>
      <c r="AA9" s="106">
        <f>AA16/$B16*100</f>
        <v>110.03055778874339</v>
      </c>
      <c r="AB9" s="106">
        <f>AB16/$B16*100</f>
        <v>120.56836965490139</v>
      </c>
    </row>
    <row r="10" spans="1:28" x14ac:dyDescent="0.25">
      <c r="A10" s="40" t="s">
        <v>17</v>
      </c>
      <c r="B10" s="106">
        <f>B17/$B17*100</f>
        <v>100</v>
      </c>
      <c r="C10" s="106">
        <f>C17/$B17*100</f>
        <v>99.268364064935909</v>
      </c>
      <c r="D10" s="106">
        <f>D17/$B17*100</f>
        <v>94.436927258393879</v>
      </c>
      <c r="E10" s="106">
        <f>E17/$B17*100</f>
        <v>94.023033388605484</v>
      </c>
      <c r="F10" s="106">
        <f>F17/$B17*100</f>
        <v>91.472992719622425</v>
      </c>
      <c r="G10" s="106">
        <f>G17/$B17*100</f>
        <v>96.902397928261337</v>
      </c>
      <c r="H10" s="106">
        <f>H17/$B17*100</f>
        <v>94.863244414280445</v>
      </c>
      <c r="I10" s="106">
        <f>I17/$B17*100</f>
        <v>93.20326322938574</v>
      </c>
      <c r="J10" s="106">
        <f>J17/$B17*100</f>
        <v>96.325838888151296</v>
      </c>
      <c r="K10" s="106">
        <f>K17/$B17*100</f>
        <v>95.190949950071229</v>
      </c>
      <c r="L10" s="106">
        <f>L17/$B17*100</f>
        <v>97.945714925923184</v>
      </c>
      <c r="M10" s="106">
        <f>M17/$B17*100</f>
        <v>101.87140339566598</v>
      </c>
      <c r="N10" s="106">
        <f>N17/$B17*100</f>
        <v>95.598323221133199</v>
      </c>
      <c r="O10" s="106">
        <f>O17/$B17*100</f>
        <v>94.96272203840843</v>
      </c>
      <c r="P10" s="106">
        <f>P17/$B17*100</f>
        <v>95.942830788362571</v>
      </c>
      <c r="Q10" s="106">
        <f>Q17/$B17*100</f>
        <v>99.318402273481695</v>
      </c>
      <c r="R10" s="106">
        <f>R17/$B17*100</f>
        <v>102.41231790516952</v>
      </c>
      <c r="S10" s="106">
        <f>S17/$B17*100</f>
        <v>100.82296689325678</v>
      </c>
      <c r="T10" s="106">
        <f>T17/$B17*100</f>
        <v>98.501148547598603</v>
      </c>
      <c r="U10" s="106">
        <f>U17/$B17*100</f>
        <v>99.239110149439938</v>
      </c>
      <c r="V10" s="106">
        <f>V17/$B17*100</f>
        <v>93.319382211525749</v>
      </c>
      <c r="W10" s="106">
        <f>W17/$B17*100</f>
        <v>96.557346021507641</v>
      </c>
      <c r="X10" s="106">
        <f>X17/$B17*100</f>
        <v>97.550616426346409</v>
      </c>
      <c r="Y10" s="106">
        <f>Y17/$B17*100</f>
        <v>94.628538414568368</v>
      </c>
      <c r="Z10" s="106">
        <f>Z17/$B17*100</f>
        <v>97.583158412135518</v>
      </c>
      <c r="AA10" s="106">
        <f>AA17/$B17*100</f>
        <v>99.531545481713408</v>
      </c>
      <c r="AB10" s="106">
        <f>AB17/$B17*100</f>
        <v>101.13704945516724</v>
      </c>
    </row>
    <row r="11" spans="1:28" x14ac:dyDescent="0.25">
      <c r="A11" s="40" t="s">
        <v>15</v>
      </c>
      <c r="B11" s="106">
        <f>B18/$B18*100</f>
        <v>100</v>
      </c>
      <c r="C11" s="106">
        <f>C18/$B18*100</f>
        <v>98.753415637957659</v>
      </c>
      <c r="D11" s="106">
        <f>D18/$B18*100</f>
        <v>98.552076673000315</v>
      </c>
      <c r="E11" s="106">
        <f>E18/$B18*100</f>
        <v>99.55324051666058</v>
      </c>
      <c r="F11" s="106">
        <f>F18/$B18*100</f>
        <v>101.0634397481422</v>
      </c>
      <c r="G11" s="106">
        <f>G18/$B18*100</f>
        <v>100.9404119046374</v>
      </c>
      <c r="H11" s="106">
        <f>H18/$B18*100</f>
        <v>101.07136057173851</v>
      </c>
      <c r="I11" s="106">
        <f>I18/$B18*100</f>
        <v>102.10345565362913</v>
      </c>
      <c r="J11" s="106">
        <f>J18/$B18*100</f>
        <v>100.19469565944243</v>
      </c>
      <c r="K11" s="106">
        <f>K18/$B18*100</f>
        <v>103.17676865643244</v>
      </c>
      <c r="L11" s="106">
        <f>L18/$B18*100</f>
        <v>101.39222682795995</v>
      </c>
      <c r="M11" s="106">
        <f>M18/$B18*100</f>
        <v>104.54162414437194</v>
      </c>
      <c r="N11" s="106">
        <f>N18/$B18*100</f>
        <v>103.08067400255965</v>
      </c>
      <c r="O11" s="106">
        <f>O18/$B18*100</f>
        <v>101.95882180340541</v>
      </c>
      <c r="P11" s="106">
        <f>P18/$B18*100</f>
        <v>101.59301676292863</v>
      </c>
      <c r="Q11" s="106">
        <f>Q18/$B18*100</f>
        <v>103.5672797623501</v>
      </c>
      <c r="R11" s="106">
        <f>R18/$B18*100</f>
        <v>103.05816547549344</v>
      </c>
      <c r="S11" s="106">
        <f>S18/$B18*100</f>
        <v>101.43107971446963</v>
      </c>
      <c r="T11" s="106">
        <f>T18/$B18*100</f>
        <v>102.65760518175288</v>
      </c>
      <c r="U11" s="106">
        <f>U18/$B18*100</f>
        <v>102.05627642910891</v>
      </c>
      <c r="V11" s="106">
        <f>V18/$B18*100</f>
        <v>102.21335102794893</v>
      </c>
      <c r="W11" s="106">
        <f>W18/$B18*100</f>
        <v>104.10365603486089</v>
      </c>
      <c r="X11" s="106">
        <f>X18/$B18*100</f>
        <v>103.22259831118299</v>
      </c>
      <c r="Y11" s="106">
        <f>Y18/$B18*100</f>
        <v>102.41350879685282</v>
      </c>
      <c r="Z11" s="106">
        <f>Z18/$B18*100</f>
        <v>101.4477236232036</v>
      </c>
      <c r="AA11" s="106">
        <f>AA18/$B18*100</f>
        <v>101.81710182940225</v>
      </c>
      <c r="AB11" s="106">
        <f>AB18/$B18*100</f>
        <v>102.90406914259454</v>
      </c>
    </row>
    <row r="12" spans="1:28" x14ac:dyDescent="0.25">
      <c r="A12" s="40" t="s">
        <v>40</v>
      </c>
      <c r="B12" s="106">
        <f>B19/$B19*100</f>
        <v>100</v>
      </c>
      <c r="C12" s="106">
        <f>C19/$B19*100</f>
        <v>101.06008827532405</v>
      </c>
      <c r="D12" s="106">
        <f>D19/$B19*100</f>
        <v>102.17200968399808</v>
      </c>
      <c r="E12" s="106">
        <f>E19/$B19*100</f>
        <v>103.20559840239471</v>
      </c>
      <c r="F12" s="106">
        <f>F19/$B19*100</f>
        <v>102.87189478191925</v>
      </c>
      <c r="G12" s="106">
        <f>G19/$B19*100</f>
        <v>103.37337239721352</v>
      </c>
      <c r="H12" s="106">
        <f>H19/$B19*100</f>
        <v>104.50967339826079</v>
      </c>
      <c r="I12" s="106">
        <f>I19/$B19*100</f>
        <v>106.15505208752909</v>
      </c>
      <c r="J12" s="106">
        <f>J19/$B19*100</f>
        <v>106.40543898106026</v>
      </c>
      <c r="K12" s="106">
        <f>K19/$B19*100</f>
        <v>108.69935086685352</v>
      </c>
      <c r="L12" s="106">
        <f>L19/$B19*100</f>
        <v>109.57174596040755</v>
      </c>
      <c r="M12" s="106">
        <f>M19/$B19*100</f>
        <v>111.26288832450722</v>
      </c>
      <c r="N12" s="106">
        <f>N19/$B19*100</f>
        <v>112.14389895400949</v>
      </c>
      <c r="O12" s="106">
        <f>O19/$B19*100</f>
        <v>112.57852560705186</v>
      </c>
      <c r="P12" s="106">
        <f>P19/$B19*100</f>
        <v>113.06210224165052</v>
      </c>
      <c r="Q12" s="106">
        <f>Q19/$B19*100</f>
        <v>113.79616116818528</v>
      </c>
      <c r="R12" s="106">
        <f>R19/$B19*100</f>
        <v>114.39992707321936</v>
      </c>
      <c r="S12" s="106">
        <f>S19/$B19*100</f>
        <v>114.730196351117</v>
      </c>
      <c r="T12" s="106">
        <f>T19/$B19*100</f>
        <v>114.98371443229469</v>
      </c>
      <c r="U12" s="106">
        <f>U19/$B19*100</f>
        <v>115.29352181231532</v>
      </c>
      <c r="V12" s="106">
        <f>V19/$B19*100</f>
        <v>115.52382204169547</v>
      </c>
      <c r="W12" s="106">
        <f>W19/$B19*100</f>
        <v>115.55216172785592</v>
      </c>
      <c r="X12" s="106">
        <f>X19/$B19*100</f>
        <v>115.76304308191968</v>
      </c>
      <c r="Y12" s="106">
        <f>Y19/$B19*100</f>
        <v>115.87316823459848</v>
      </c>
      <c r="Z12" s="106">
        <f>Z19/$B19*100</f>
        <v>115.6454860861808</v>
      </c>
      <c r="AA12" s="106">
        <f>AA19/$B19*100</f>
        <v>115.56484235014608</v>
      </c>
      <c r="AB12" s="106">
        <f>AB19/$B19*100</f>
        <v>115.25744748978815</v>
      </c>
    </row>
    <row r="13" spans="1:28" x14ac:dyDescent="0.25">
      <c r="A13" s="40" t="s">
        <v>86</v>
      </c>
      <c r="B13" s="106">
        <f>B20/$B20*100</f>
        <v>100</v>
      </c>
      <c r="C13" s="106">
        <f>C20/$B20*100</f>
        <v>101.16215504943453</v>
      </c>
      <c r="D13" s="106">
        <f>D20/$B20*100</f>
        <v>102.15549639696164</v>
      </c>
      <c r="E13" s="106">
        <f>E20/$B20*100</f>
        <v>103.07633922706839</v>
      </c>
      <c r="F13" s="106">
        <f>F20/$B20*100</f>
        <v>103.74274201843959</v>
      </c>
      <c r="G13" s="106">
        <f>G20/$B20*100</f>
        <v>104.31494136369635</v>
      </c>
      <c r="H13" s="106">
        <f>H20/$B20*100</f>
        <v>104.8250063876977</v>
      </c>
      <c r="I13" s="106">
        <f>I20/$B20*100</f>
        <v>105.35453862806141</v>
      </c>
      <c r="J13" s="106">
        <f>J20/$B20*100</f>
        <v>106.00844263391107</v>
      </c>
      <c r="K13" s="106">
        <f>K20/$B20*100</f>
        <v>106.94373400678185</v>
      </c>
      <c r="L13" s="106">
        <f>L20/$B20*100</f>
        <v>107.58501662429418</v>
      </c>
      <c r="M13" s="106">
        <f>M20/$B20*100</f>
        <v>108.28283523307556</v>
      </c>
      <c r="N13" s="106">
        <f>N20/$B20*100</f>
        <v>108.74604607454157</v>
      </c>
      <c r="O13" s="106">
        <f>O20/$B20*100</f>
        <v>109.24465668359429</v>
      </c>
      <c r="P13" s="106">
        <f>P20/$B20*100</f>
        <v>109.89859059738023</v>
      </c>
      <c r="Q13" s="106">
        <f>Q20/$B20*100</f>
        <v>110.39003348240313</v>
      </c>
      <c r="R13" s="106">
        <f>R20/$B20*100</f>
        <v>110.85413819161663</v>
      </c>
      <c r="S13" s="106">
        <f>S20/$B20*100</f>
        <v>111.01726097248255</v>
      </c>
      <c r="T13" s="106">
        <f>T20/$B20*100</f>
        <v>111.34949531141982</v>
      </c>
      <c r="U13" s="106">
        <f>U20/$B20*100</f>
        <v>111.68402080368756</v>
      </c>
      <c r="V13" s="106">
        <f>V20/$B20*100</f>
        <v>111.99697303549787</v>
      </c>
      <c r="W13" s="106">
        <f>W20/$B20*100</f>
        <v>112.47157793489811</v>
      </c>
      <c r="X13" s="106">
        <f>X20/$B20*100</f>
        <v>112.66661552724355</v>
      </c>
      <c r="Y13" s="106">
        <f>Y20/$B20*100</f>
        <v>113.1213209964546</v>
      </c>
      <c r="Z13" s="106">
        <f>Z20/$B20*100</f>
        <v>112.5030894784156</v>
      </c>
      <c r="AA13" s="106">
        <f>AA20/$B20*100</f>
        <v>112.87409756803883</v>
      </c>
      <c r="AB13" s="106">
        <f>AB20/$B20*100</f>
        <v>112.90346015126862</v>
      </c>
    </row>
    <row r="14" spans="1:28" x14ac:dyDescent="0.2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12"/>
      <c r="X14" s="107"/>
      <c r="Y14" s="107"/>
      <c r="Z14" s="107"/>
    </row>
    <row r="15" spans="1:28" x14ac:dyDescent="0.25">
      <c r="A15" s="10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107"/>
    </row>
    <row r="16" spans="1:28" x14ac:dyDescent="0.25">
      <c r="A16" s="40" t="s">
        <v>16</v>
      </c>
      <c r="B16" s="38">
        <v>68019.47207863121</v>
      </c>
      <c r="C16" s="38">
        <v>66822.618588967205</v>
      </c>
      <c r="D16" s="38">
        <v>66442.963849096006</v>
      </c>
      <c r="E16" s="38">
        <v>66366.825483305598</v>
      </c>
      <c r="F16" s="38">
        <v>66691.409005005509</v>
      </c>
      <c r="G16" s="38">
        <v>67702.3580588615</v>
      </c>
      <c r="H16" s="38">
        <v>68410.330058789899</v>
      </c>
      <c r="I16" s="38">
        <v>69567.559154972303</v>
      </c>
      <c r="J16" s="38">
        <v>69545.42</v>
      </c>
      <c r="K16" s="38">
        <v>69943.87999999999</v>
      </c>
      <c r="L16" s="38">
        <v>71597.792000000001</v>
      </c>
      <c r="M16" s="38">
        <v>73486.547999999995</v>
      </c>
      <c r="N16" s="38">
        <v>74192.416000000012</v>
      </c>
      <c r="O16" s="38">
        <v>75046.436000000002</v>
      </c>
      <c r="P16" s="38">
        <v>76745.176000000007</v>
      </c>
      <c r="Q16" s="38">
        <v>78180.792000000001</v>
      </c>
      <c r="R16" s="38">
        <v>75912.335999999996</v>
      </c>
      <c r="S16" s="38">
        <v>71764.407999999996</v>
      </c>
      <c r="T16" s="38">
        <v>69581.063999999998</v>
      </c>
      <c r="U16" s="38">
        <v>68416.09199999999</v>
      </c>
      <c r="V16" s="38">
        <v>66877.678</v>
      </c>
      <c r="W16" s="38">
        <v>65532.695999999996</v>
      </c>
      <c r="X16" s="38">
        <v>65493.299999999996</v>
      </c>
      <c r="Y16" s="38">
        <v>65470.06</v>
      </c>
      <c r="Z16" s="38">
        <v>68964.986533076502</v>
      </c>
      <c r="AA16" s="38">
        <v>74842.204533076496</v>
      </c>
      <c r="AB16" s="38">
        <v>82009.968533076506</v>
      </c>
    </row>
    <row r="17" spans="1:28" x14ac:dyDescent="0.25">
      <c r="A17" s="40" t="s">
        <v>17</v>
      </c>
      <c r="B17" s="38">
        <v>235882.19165558601</v>
      </c>
      <c r="C17" s="38">
        <v>234156.392777017</v>
      </c>
      <c r="D17" s="38">
        <v>222759.89374929099</v>
      </c>
      <c r="E17" s="38">
        <v>221783.59181810601</v>
      </c>
      <c r="F17" s="38">
        <v>215768.5</v>
      </c>
      <c r="G17" s="38">
        <v>228575.5</v>
      </c>
      <c r="H17" s="38">
        <v>223765.5</v>
      </c>
      <c r="I17" s="38">
        <v>219849.9</v>
      </c>
      <c r="J17" s="38">
        <v>227215.49990000002</v>
      </c>
      <c r="K17" s="38">
        <v>224538.49899999998</v>
      </c>
      <c r="L17" s="38">
        <v>231036.49900000001</v>
      </c>
      <c r="M17" s="38">
        <v>240296.49900000001</v>
      </c>
      <c r="N17" s="38">
        <v>225499.41999999998</v>
      </c>
      <c r="O17" s="38">
        <v>224000.15</v>
      </c>
      <c r="P17" s="38">
        <v>226312.052</v>
      </c>
      <c r="Q17" s="38">
        <v>234274.424</v>
      </c>
      <c r="R17" s="38">
        <v>241572.41999999998</v>
      </c>
      <c r="S17" s="38">
        <v>237823.424</v>
      </c>
      <c r="T17" s="38">
        <v>232346.66800000001</v>
      </c>
      <c r="U17" s="38">
        <v>234087.38800000001</v>
      </c>
      <c r="V17" s="38">
        <v>220123.804</v>
      </c>
      <c r="W17" s="38">
        <v>227761.584</v>
      </c>
      <c r="X17" s="38">
        <v>230104.53200000001</v>
      </c>
      <c r="Y17" s="38">
        <v>223211.87034393201</v>
      </c>
      <c r="Z17" s="38">
        <v>230181.29274928759</v>
      </c>
      <c r="AA17" s="38">
        <v>234777.19087094199</v>
      </c>
      <c r="AB17" s="38">
        <v>238564.28883064241</v>
      </c>
    </row>
    <row r="18" spans="1:28" x14ac:dyDescent="0.25">
      <c r="A18" s="40" t="s">
        <v>15</v>
      </c>
      <c r="B18" s="38">
        <v>372507.71564654802</v>
      </c>
      <c r="C18" s="38">
        <v>367864.09271589702</v>
      </c>
      <c r="D18" s="38">
        <v>367114.08953682799</v>
      </c>
      <c r="E18" s="38">
        <v>370843.50210072601</v>
      </c>
      <c r="F18" s="38">
        <v>376469.11075962998</v>
      </c>
      <c r="G18" s="38">
        <v>376010.82255018101</v>
      </c>
      <c r="H18" s="38">
        <v>376498.61643866898</v>
      </c>
      <c r="I18" s="38">
        <v>380343.25025152002</v>
      </c>
      <c r="J18" s="38">
        <v>373232.97200000001</v>
      </c>
      <c r="K18" s="38">
        <v>384341.424</v>
      </c>
      <c r="L18" s="38">
        <v>377693.86800000002</v>
      </c>
      <c r="M18" s="38">
        <v>389425.61599999998</v>
      </c>
      <c r="N18" s="38">
        <v>383983.46400000004</v>
      </c>
      <c r="O18" s="38">
        <v>379804.478</v>
      </c>
      <c r="P18" s="38">
        <v>378441.826</v>
      </c>
      <c r="Q18" s="38">
        <v>385796.10800000001</v>
      </c>
      <c r="R18" s="38">
        <v>383899.61800000002</v>
      </c>
      <c r="S18" s="38">
        <v>377838.598</v>
      </c>
      <c r="T18" s="38">
        <v>382407.5</v>
      </c>
      <c r="U18" s="38">
        <v>380167.50400000002</v>
      </c>
      <c r="V18" s="38">
        <v>380752.61900000001</v>
      </c>
      <c r="W18" s="38">
        <v>387794.15100000001</v>
      </c>
      <c r="X18" s="38">
        <v>384512.14299999998</v>
      </c>
      <c r="Y18" s="38">
        <v>381498.22213263297</v>
      </c>
      <c r="Z18" s="38">
        <v>377900.59784421918</v>
      </c>
      <c r="AA18" s="38">
        <v>379276.56016222597</v>
      </c>
      <c r="AB18" s="38">
        <v>383325.5972704232</v>
      </c>
    </row>
    <row r="19" spans="1:28" x14ac:dyDescent="0.25">
      <c r="A19" s="40" t="s">
        <v>40</v>
      </c>
      <c r="B19" s="38">
        <v>94341.2</v>
      </c>
      <c r="C19" s="38">
        <v>95341.3</v>
      </c>
      <c r="D19" s="38">
        <v>96390.3</v>
      </c>
      <c r="E19" s="38">
        <v>97365.4</v>
      </c>
      <c r="F19" s="38">
        <v>97050.58</v>
      </c>
      <c r="G19" s="38">
        <v>97523.68</v>
      </c>
      <c r="H19" s="38">
        <v>98595.68</v>
      </c>
      <c r="I19" s="38">
        <v>100147.95</v>
      </c>
      <c r="J19" s="38">
        <v>100384.16800000001</v>
      </c>
      <c r="K19" s="38">
        <v>102548.272</v>
      </c>
      <c r="L19" s="38">
        <v>103371.3</v>
      </c>
      <c r="M19" s="38">
        <v>104966.74400000001</v>
      </c>
      <c r="N19" s="38">
        <v>105797.90000000001</v>
      </c>
      <c r="O19" s="38">
        <v>106207.932</v>
      </c>
      <c r="P19" s="38">
        <v>106664.144</v>
      </c>
      <c r="Q19" s="38">
        <v>107356.664</v>
      </c>
      <c r="R19" s="38">
        <v>107926.26400000001</v>
      </c>
      <c r="S19" s="38">
        <v>108237.844</v>
      </c>
      <c r="T19" s="38">
        <v>108477.016</v>
      </c>
      <c r="U19" s="38">
        <v>108769.292</v>
      </c>
      <c r="V19" s="38">
        <v>108986.56</v>
      </c>
      <c r="W19" s="38">
        <v>109013.296</v>
      </c>
      <c r="X19" s="38">
        <v>109212.24400000001</v>
      </c>
      <c r="Y19" s="38">
        <v>109316.13739053901</v>
      </c>
      <c r="Z19" s="38">
        <v>109101.339319536</v>
      </c>
      <c r="AA19" s="38">
        <v>109025.259051236</v>
      </c>
      <c r="AB19" s="38">
        <v>108735.259051236</v>
      </c>
    </row>
    <row r="20" spans="1:28" x14ac:dyDescent="0.25">
      <c r="A20" s="40" t="s">
        <v>86</v>
      </c>
      <c r="B20" s="38">
        <v>1785436.5679485062</v>
      </c>
      <c r="C20" s="38">
        <v>1806186.1091773703</v>
      </c>
      <c r="D20" s="38">
        <v>1823921.5888406718</v>
      </c>
      <c r="E20" s="38">
        <v>1840362.6534627294</v>
      </c>
      <c r="F20" s="38">
        <v>1852260.8525897004</v>
      </c>
      <c r="G20" s="38">
        <v>1862477.1089414768</v>
      </c>
      <c r="H20" s="38">
        <v>1871583.9964003123</v>
      </c>
      <c r="I20" s="38">
        <v>1881038.4586588431</v>
      </c>
      <c r="J20" s="38">
        <v>1892713.4998985629</v>
      </c>
      <c r="K20" s="38">
        <v>1909412.5340866654</v>
      </c>
      <c r="L20" s="38">
        <v>1920862.2284436279</v>
      </c>
      <c r="M20" s="38">
        <v>1933321.33706276</v>
      </c>
      <c r="N20" s="38">
        <v>1941591.6728129964</v>
      </c>
      <c r="O20" s="38">
        <v>1950494.0489586943</v>
      </c>
      <c r="P20" s="38">
        <v>1962169.6241856455</v>
      </c>
      <c r="Q20" s="38">
        <v>1970944.0251654251</v>
      </c>
      <c r="R20" s="38">
        <v>1979230.3203572941</v>
      </c>
      <c r="S20" s="38">
        <v>1982142.7741375288</v>
      </c>
      <c r="T20" s="38">
        <v>1988074.607516197</v>
      </c>
      <c r="U20" s="38">
        <v>1994047.3479842548</v>
      </c>
      <c r="V20" s="38">
        <v>1999634.9115712072</v>
      </c>
      <c r="W20" s="38">
        <v>2008108.6809983742</v>
      </c>
      <c r="X20" s="38">
        <v>2011590.9534933562</v>
      </c>
      <c r="Y20" s="38">
        <v>2019709.4312171121</v>
      </c>
      <c r="Z20" s="38">
        <v>2008671.2996194605</v>
      </c>
      <c r="AA20" s="38">
        <v>2015295.4137216411</v>
      </c>
      <c r="AB20" s="38">
        <v>2015819.6640199197</v>
      </c>
    </row>
    <row r="21" spans="1:28" s="30" customFormat="1" x14ac:dyDescent="0.25">
      <c r="A21" s="111" t="s">
        <v>204</v>
      </c>
      <c r="B21" s="39">
        <v>2556187.1473292713</v>
      </c>
      <c r="C21" s="39">
        <v>2570370.5132592516</v>
      </c>
      <c r="D21" s="39">
        <v>2576628.8359758868</v>
      </c>
      <c r="E21" s="39">
        <v>2596721.9728648672</v>
      </c>
      <c r="F21" s="39">
        <v>2608240.4523543357</v>
      </c>
      <c r="G21" s="39">
        <v>2632289.4695505193</v>
      </c>
      <c r="H21" s="39">
        <v>2638854.1228977712</v>
      </c>
      <c r="I21" s="39">
        <v>2650947.1180653353</v>
      </c>
      <c r="J21" s="39">
        <v>2663091.5597985629</v>
      </c>
      <c r="K21" s="39">
        <v>2690784.6090866653</v>
      </c>
      <c r="L21" s="39">
        <v>2704561.687443628</v>
      </c>
      <c r="M21" s="39">
        <v>2741496.7440627599</v>
      </c>
      <c r="N21" s="39">
        <v>2731064.8728129966</v>
      </c>
      <c r="O21" s="39">
        <v>2735553.0449586944</v>
      </c>
      <c r="P21" s="39">
        <v>2750332.8221856453</v>
      </c>
      <c r="Q21" s="39">
        <v>2776552.013165425</v>
      </c>
      <c r="R21" s="39">
        <v>2788540.9583572941</v>
      </c>
      <c r="S21" s="39">
        <v>2777807.0481375288</v>
      </c>
      <c r="T21" s="39">
        <v>2780886.8555161972</v>
      </c>
      <c r="U21" s="39">
        <v>2785487.6239842549</v>
      </c>
      <c r="V21" s="39">
        <v>2776375.5725712073</v>
      </c>
      <c r="W21" s="39">
        <v>2798210.4079983742</v>
      </c>
      <c r="X21" s="39">
        <v>2800913.1724933563</v>
      </c>
      <c r="Y21" s="39">
        <v>2799205.7210842161</v>
      </c>
      <c r="Z21" s="39">
        <v>2794819.5160655798</v>
      </c>
      <c r="AA21" s="39">
        <v>2813216.6283391216</v>
      </c>
      <c r="AB21" s="39">
        <v>2828454.7777052978</v>
      </c>
    </row>
    <row r="22" spans="1:28" ht="14.45" x14ac:dyDescent="0.3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</row>
    <row r="23" spans="1:28" ht="14.45" x14ac:dyDescent="0.3">
      <c r="A23" t="s">
        <v>199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0" sqref="E30"/>
    </sheetView>
  </sheetViews>
  <sheetFormatPr defaultColWidth="9.140625" defaultRowHeight="15" x14ac:dyDescent="0.25"/>
  <cols>
    <col min="1" max="1" width="25.140625" customWidth="1"/>
    <col min="2" max="4" width="12.85546875" bestFit="1" customWidth="1"/>
    <col min="5" max="5" width="11.140625" bestFit="1" customWidth="1"/>
    <col min="6" max="6" width="11.5703125" bestFit="1" customWidth="1"/>
  </cols>
  <sheetData>
    <row r="1" spans="1:14" ht="26.25" x14ac:dyDescent="0.4">
      <c r="A1" s="1" t="s">
        <v>123</v>
      </c>
      <c r="B1" s="70"/>
      <c r="C1" s="70"/>
      <c r="D1" s="70"/>
      <c r="E1" s="70"/>
      <c r="F1" s="70"/>
      <c r="G1" s="5"/>
    </row>
    <row r="2" spans="1:14" ht="14.45" x14ac:dyDescent="0.3">
      <c r="A2" s="70"/>
      <c r="B2" s="70"/>
      <c r="C2" s="70"/>
      <c r="D2" s="70"/>
      <c r="E2" s="70"/>
      <c r="F2" s="70"/>
      <c r="G2" s="5"/>
    </row>
    <row r="3" spans="1:14" ht="14.45" x14ac:dyDescent="0.3">
      <c r="A3" s="74"/>
      <c r="B3" s="5"/>
      <c r="C3" s="5"/>
      <c r="D3" s="5"/>
      <c r="E3" s="5"/>
      <c r="F3" s="5"/>
      <c r="G3" s="5"/>
    </row>
    <row r="4" spans="1:14" s="30" customFormat="1" x14ac:dyDescent="0.25">
      <c r="A4" s="73"/>
      <c r="B4" s="67" t="s">
        <v>122</v>
      </c>
      <c r="C4" s="67" t="s">
        <v>121</v>
      </c>
      <c r="D4" s="67" t="s">
        <v>120</v>
      </c>
      <c r="E4" s="69" t="s">
        <v>119</v>
      </c>
      <c r="F4" s="69" t="s">
        <v>118</v>
      </c>
      <c r="G4" s="67"/>
    </row>
    <row r="5" spans="1:14" x14ac:dyDescent="0.25">
      <c r="A5" s="72" t="s">
        <v>23</v>
      </c>
      <c r="B5" s="71">
        <v>111.86833061386139</v>
      </c>
      <c r="C5" s="71">
        <v>127.12310297029703</v>
      </c>
      <c r="D5" s="71">
        <v>127.12310297029703</v>
      </c>
      <c r="E5" s="71">
        <v>129.66556502970298</v>
      </c>
      <c r="F5" s="71">
        <v>128.39433400000001</v>
      </c>
      <c r="G5" s="5"/>
      <c r="J5" s="71"/>
      <c r="K5" s="71"/>
      <c r="L5" s="71"/>
      <c r="M5" s="71"/>
      <c r="N5" s="71"/>
    </row>
    <row r="6" spans="1:14" x14ac:dyDescent="0.25">
      <c r="A6" s="72" t="s">
        <v>117</v>
      </c>
      <c r="B6" s="71">
        <v>84.418055555555554</v>
      </c>
      <c r="C6" s="71">
        <v>78.79018518518518</v>
      </c>
      <c r="D6" s="71">
        <v>79.594166666666652</v>
      </c>
      <c r="E6" s="71">
        <v>83.614074074074068</v>
      </c>
      <c r="F6" s="71">
        <v>86.83</v>
      </c>
      <c r="G6" s="5"/>
      <c r="J6" s="71"/>
      <c r="K6" s="71"/>
      <c r="L6" s="71"/>
      <c r="M6" s="71"/>
      <c r="N6" s="71"/>
    </row>
    <row r="7" spans="1:14" x14ac:dyDescent="0.25">
      <c r="A7" s="72" t="s">
        <v>24</v>
      </c>
      <c r="B7" s="71">
        <v>59.807375833333332</v>
      </c>
      <c r="C7" s="71">
        <v>76.118478333333329</v>
      </c>
      <c r="D7" s="71">
        <v>80.002074166666659</v>
      </c>
      <c r="E7" s="71">
        <v>77.671916666666661</v>
      </c>
      <c r="F7" s="71">
        <v>79.225354999999993</v>
      </c>
      <c r="G7" s="5"/>
      <c r="J7" s="71"/>
      <c r="K7" s="71"/>
      <c r="L7" s="71"/>
      <c r="M7" s="71"/>
      <c r="N7" s="71"/>
    </row>
    <row r="8" spans="1:14" x14ac:dyDescent="0.25">
      <c r="A8" s="72" t="s">
        <v>116</v>
      </c>
      <c r="B8" s="71">
        <v>69.92520266666665</v>
      </c>
      <c r="C8" s="71">
        <v>81.049666727272708</v>
      </c>
      <c r="D8" s="71">
        <v>81.844271303030297</v>
      </c>
      <c r="E8" s="71">
        <v>81.049666727272708</v>
      </c>
      <c r="F8" s="71">
        <v>78.665852999999984</v>
      </c>
      <c r="G8" s="5"/>
      <c r="J8" s="71"/>
      <c r="K8" s="71"/>
      <c r="L8" s="71"/>
      <c r="M8" s="71"/>
      <c r="N8" s="71"/>
    </row>
    <row r="9" spans="1:14" ht="30" x14ac:dyDescent="0.25">
      <c r="A9" s="72" t="s">
        <v>115</v>
      </c>
      <c r="B9" s="71">
        <v>39.491090196078432</v>
      </c>
      <c r="C9" s="71">
        <v>33.849505882352943</v>
      </c>
      <c r="D9" s="71">
        <v>36.67029803921568</v>
      </c>
      <c r="E9" s="71">
        <v>31.028713725490196</v>
      </c>
      <c r="F9" s="71">
        <v>35.9651</v>
      </c>
      <c r="G9" s="5"/>
      <c r="J9" s="71"/>
      <c r="K9" s="71"/>
      <c r="L9" s="71"/>
      <c r="M9" s="71"/>
      <c r="N9" s="71"/>
    </row>
    <row r="10" spans="1:14" x14ac:dyDescent="0.25">
      <c r="A10" s="72" t="s">
        <v>22</v>
      </c>
      <c r="B10" s="71">
        <v>28.498862999999997</v>
      </c>
      <c r="C10" s="71">
        <v>28.21946238235294</v>
      </c>
      <c r="D10" s="71">
        <v>25.704856823529411</v>
      </c>
      <c r="E10" s="71">
        <v>27.940061764705877</v>
      </c>
      <c r="F10" s="71">
        <v>28.498862999999997</v>
      </c>
      <c r="G10" s="5"/>
      <c r="J10" s="71"/>
      <c r="K10" s="71"/>
      <c r="L10" s="71"/>
      <c r="M10" s="71"/>
      <c r="N10" s="71"/>
    </row>
    <row r="11" spans="1:14" x14ac:dyDescent="0.25">
      <c r="A11" s="72" t="s">
        <v>114</v>
      </c>
      <c r="B11" s="71">
        <v>33.919108851063832</v>
      </c>
      <c r="C11" s="71">
        <v>30.05114029787234</v>
      </c>
      <c r="D11" s="71">
        <v>30.05114029787234</v>
      </c>
      <c r="E11" s="71">
        <v>29.158532170212766</v>
      </c>
      <c r="F11" s="71">
        <v>27.968387999999997</v>
      </c>
      <c r="G11" s="5"/>
      <c r="J11" s="71"/>
      <c r="K11" s="71"/>
      <c r="L11" s="71"/>
      <c r="M11" s="71"/>
      <c r="N11" s="71"/>
    </row>
    <row r="12" spans="1:14" ht="30" x14ac:dyDescent="0.25">
      <c r="A12" s="72" t="s">
        <v>21</v>
      </c>
      <c r="B12" s="71">
        <v>18.555230052083335</v>
      </c>
      <c r="C12" s="71">
        <v>18.014786458333337</v>
      </c>
      <c r="D12" s="71">
        <v>17.654490729166664</v>
      </c>
      <c r="E12" s="71">
        <v>17.294194999999998</v>
      </c>
      <c r="F12" s="71">
        <v>17.294194999999998</v>
      </c>
      <c r="G12" s="5"/>
      <c r="J12" s="71"/>
      <c r="K12" s="71"/>
      <c r="L12" s="71"/>
      <c r="M12" s="71"/>
      <c r="N12" s="71"/>
    </row>
    <row r="13" spans="1:14" x14ac:dyDescent="0.25">
      <c r="A13" s="70" t="s">
        <v>113</v>
      </c>
      <c r="B13" s="71">
        <v>17.896800704081635</v>
      </c>
      <c r="C13" s="71">
        <v>15.962011438775509</v>
      </c>
      <c r="D13" s="71">
        <v>16.284476316326529</v>
      </c>
      <c r="E13" s="71">
        <v>15.800779</v>
      </c>
      <c r="F13" s="71">
        <v>15.800779</v>
      </c>
      <c r="G13" s="5"/>
      <c r="J13" s="71"/>
      <c r="K13" s="71"/>
      <c r="L13" s="71"/>
      <c r="M13" s="71"/>
      <c r="N13" s="71"/>
    </row>
    <row r="14" spans="1:14" ht="30" x14ac:dyDescent="0.25">
      <c r="A14" s="72" t="s">
        <v>20</v>
      </c>
      <c r="B14" s="71">
        <v>15.799568210526315</v>
      </c>
      <c r="C14" s="71">
        <v>15.64313684210526</v>
      </c>
      <c r="D14" s="71">
        <v>15.486705473684209</v>
      </c>
      <c r="E14" s="71">
        <v>14.704548631578946</v>
      </c>
      <c r="F14" s="71">
        <v>14.86098</v>
      </c>
      <c r="G14" s="5"/>
      <c r="J14" s="71"/>
      <c r="K14" s="71"/>
      <c r="L14" s="71"/>
      <c r="M14" s="71"/>
      <c r="N14" s="71"/>
    </row>
    <row r="15" spans="1:14" x14ac:dyDescent="0.25">
      <c r="A15" s="72" t="s">
        <v>112</v>
      </c>
      <c r="B15" s="71">
        <v>14.520925288888888</v>
      </c>
      <c r="C15" s="71">
        <v>16.572795166666666</v>
      </c>
      <c r="D15" s="71">
        <v>14.836597577777779</v>
      </c>
      <c r="E15" s="71">
        <v>14.205253000000001</v>
      </c>
      <c r="F15" s="71">
        <v>14.205253000000001</v>
      </c>
      <c r="G15" s="5"/>
      <c r="J15" s="71"/>
      <c r="K15" s="71"/>
      <c r="L15" s="71"/>
      <c r="M15" s="71"/>
      <c r="N15" s="71"/>
    </row>
    <row r="16" spans="1:14" x14ac:dyDescent="0.25">
      <c r="A16" s="72" t="s">
        <v>111</v>
      </c>
      <c r="B16" s="71">
        <v>12.726809595959596</v>
      </c>
      <c r="C16" s="71">
        <v>13.376136616161615</v>
      </c>
      <c r="D16" s="71">
        <v>13.376136616161615</v>
      </c>
      <c r="E16" s="71">
        <v>12.986540404040404</v>
      </c>
      <c r="F16" s="71">
        <v>12.856674999999999</v>
      </c>
      <c r="G16" s="5"/>
      <c r="J16" s="71"/>
      <c r="K16" s="71"/>
      <c r="L16" s="71"/>
      <c r="M16" s="71"/>
      <c r="N16" s="71"/>
    </row>
    <row r="17" spans="1:14" x14ac:dyDescent="0.25">
      <c r="A17" s="72" t="s">
        <v>110</v>
      </c>
      <c r="B17" s="71">
        <v>5.0061191037735844</v>
      </c>
      <c r="C17" s="71">
        <v>6.8083219811320754</v>
      </c>
      <c r="D17" s="71">
        <v>7.2755597641509437</v>
      </c>
      <c r="E17" s="71">
        <v>7.3423080188679242</v>
      </c>
      <c r="F17" s="71">
        <v>7.0753149999999998</v>
      </c>
      <c r="G17" s="5"/>
      <c r="J17" s="71"/>
      <c r="K17" s="71"/>
      <c r="L17" s="71"/>
      <c r="M17" s="71"/>
      <c r="N17" s="71"/>
    </row>
    <row r="18" spans="1:14" x14ac:dyDescent="0.25">
      <c r="A18" s="70" t="s">
        <v>109</v>
      </c>
      <c r="B18" s="71">
        <v>4.2070469361702125</v>
      </c>
      <c r="C18" s="71">
        <v>4.4784693191489353</v>
      </c>
      <c r="D18" s="71">
        <v>4.3879951914893605</v>
      </c>
      <c r="E18" s="71">
        <v>4.2522839999999995</v>
      </c>
      <c r="F18" s="71">
        <v>4.2522839999999995</v>
      </c>
      <c r="G18" s="5"/>
      <c r="J18" s="71"/>
      <c r="K18" s="71"/>
      <c r="L18" s="71"/>
      <c r="M18" s="71"/>
      <c r="N18" s="71"/>
    </row>
    <row r="19" spans="1:14" x14ac:dyDescent="0.25">
      <c r="A19" s="70" t="s">
        <v>108</v>
      </c>
      <c r="B19" s="71">
        <v>513.64333817821796</v>
      </c>
      <c r="C19" s="71">
        <v>546.42908316831688</v>
      </c>
      <c r="D19" s="71">
        <v>551.89337400000011</v>
      </c>
      <c r="E19" s="71">
        <v>546.42908316831688</v>
      </c>
      <c r="F19" s="71">
        <v>551.89337400000011</v>
      </c>
      <c r="G19" s="5"/>
      <c r="J19" s="71"/>
      <c r="K19" s="71"/>
      <c r="L19" s="71"/>
      <c r="M19" s="71"/>
      <c r="N19" s="71"/>
    </row>
    <row r="20" spans="1:14" ht="14.45" x14ac:dyDescent="0.3">
      <c r="A20" s="70" t="s">
        <v>107</v>
      </c>
      <c r="B20" s="70"/>
      <c r="C20" s="70"/>
      <c r="D20" s="70"/>
      <c r="E20" s="70"/>
      <c r="F20" s="7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="50" zoomScaleNormal="50" workbookViewId="0">
      <pane xSplit="1" ySplit="3" topLeftCell="B12" activePane="bottomRight" state="frozen"/>
      <selection activeCell="Q38" sqref="Q38"/>
      <selection pane="topRight" activeCell="Q38" sqref="Q38"/>
      <selection pane="bottomLeft" activeCell="Q38" sqref="Q38"/>
      <selection pane="bottomRight" activeCell="A2" sqref="A2"/>
    </sheetView>
  </sheetViews>
  <sheetFormatPr defaultColWidth="9.140625" defaultRowHeight="15" x14ac:dyDescent="0.25"/>
  <cols>
    <col min="1" max="1" width="33.140625" customWidth="1"/>
    <col min="2" max="2" width="12" bestFit="1" customWidth="1"/>
    <col min="3" max="4" width="10.28515625" bestFit="1" customWidth="1"/>
    <col min="5" max="5" width="10.28515625" customWidth="1"/>
    <col min="6" max="10" width="10.28515625" bestFit="1" customWidth="1"/>
    <col min="11" max="11" width="10.28515625" style="76" customWidth="1"/>
    <col min="12" max="12" width="10" bestFit="1" customWidth="1"/>
    <col min="14" max="14" width="9.140625" style="123" customWidth="1"/>
  </cols>
  <sheetData>
    <row r="1" spans="1:22" s="76" customFormat="1" ht="26.25" x14ac:dyDescent="0.4">
      <c r="A1" s="99" t="s">
        <v>233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N1" s="123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5"/>
      <c r="L2" s="5"/>
    </row>
    <row r="3" spans="1:22" x14ac:dyDescent="0.25">
      <c r="A3" s="5"/>
      <c r="B3" s="69">
        <v>2008</v>
      </c>
      <c r="C3" s="69">
        <v>2009</v>
      </c>
      <c r="D3" s="69">
        <v>2010</v>
      </c>
      <c r="E3" s="69">
        <v>2011</v>
      </c>
      <c r="F3" s="69">
        <v>2012</v>
      </c>
      <c r="G3" s="69">
        <v>2013</v>
      </c>
      <c r="H3" s="69">
        <v>2014</v>
      </c>
      <c r="I3" s="69">
        <v>2015</v>
      </c>
      <c r="J3" s="69">
        <v>2016</v>
      </c>
      <c r="K3" s="57" t="s">
        <v>151</v>
      </c>
      <c r="L3" s="69">
        <v>2017</v>
      </c>
      <c r="O3" s="35"/>
      <c r="P3" s="35"/>
      <c r="Q3" s="35"/>
      <c r="R3" s="35"/>
      <c r="S3" s="35"/>
      <c r="T3" s="35"/>
      <c r="U3" s="35"/>
      <c r="V3" s="35"/>
    </row>
    <row r="4" spans="1:22" x14ac:dyDescent="0.25">
      <c r="A4" s="5" t="s">
        <v>16</v>
      </c>
      <c r="B4" s="5">
        <f>ROUND(B10/10,0)*10</f>
        <v>810</v>
      </c>
      <c r="C4" s="5">
        <f t="shared" ref="B4:M7" si="0">ROUND(C10/10,0)*10</f>
        <v>680</v>
      </c>
      <c r="D4" s="5">
        <f t="shared" si="0"/>
        <v>670</v>
      </c>
      <c r="E4" s="5">
        <f t="shared" si="0"/>
        <v>650</v>
      </c>
      <c r="F4" s="5">
        <f t="shared" si="0"/>
        <v>700</v>
      </c>
      <c r="G4" s="5">
        <f t="shared" si="0"/>
        <v>740</v>
      </c>
      <c r="H4" s="5">
        <f t="shared" si="0"/>
        <v>690</v>
      </c>
      <c r="I4" s="5">
        <f t="shared" si="0"/>
        <v>900</v>
      </c>
      <c r="J4" s="5">
        <f t="shared" si="0"/>
        <v>880</v>
      </c>
      <c r="K4" s="55">
        <v>880</v>
      </c>
      <c r="L4" s="5">
        <f t="shared" si="0"/>
        <v>810</v>
      </c>
      <c r="O4" s="5"/>
      <c r="P4" s="5"/>
      <c r="Q4" s="5"/>
      <c r="R4" s="5"/>
      <c r="S4" s="5"/>
      <c r="T4" s="5"/>
      <c r="U4" s="5"/>
    </row>
    <row r="5" spans="1:22" x14ac:dyDescent="0.25">
      <c r="A5" s="5" t="s">
        <v>15</v>
      </c>
      <c r="B5" s="5">
        <f t="shared" si="0"/>
        <v>2060</v>
      </c>
      <c r="C5" s="5">
        <f t="shared" si="0"/>
        <v>1870</v>
      </c>
      <c r="D5" s="5">
        <f t="shared" si="0"/>
        <v>1810</v>
      </c>
      <c r="E5" s="5">
        <f t="shared" si="0"/>
        <v>1840</v>
      </c>
      <c r="F5" s="5">
        <f t="shared" si="0"/>
        <v>1830</v>
      </c>
      <c r="G5" s="5">
        <f t="shared" si="0"/>
        <v>1780</v>
      </c>
      <c r="H5" s="5">
        <f t="shared" si="0"/>
        <v>1740</v>
      </c>
      <c r="I5" s="5">
        <f>ROUND(I11/10,0)*10</f>
        <v>1770</v>
      </c>
      <c r="J5" s="5">
        <f t="shared" si="0"/>
        <v>1680</v>
      </c>
      <c r="K5" s="55">
        <v>1790</v>
      </c>
      <c r="L5" s="5">
        <f t="shared" si="0"/>
        <v>1750</v>
      </c>
      <c r="O5" s="5"/>
      <c r="P5" s="5"/>
      <c r="Q5" s="5"/>
      <c r="R5" s="5"/>
      <c r="S5" s="5"/>
      <c r="T5" s="5"/>
      <c r="U5" s="5"/>
    </row>
    <row r="6" spans="1:22" x14ac:dyDescent="0.25">
      <c r="A6" s="5" t="s">
        <v>226</v>
      </c>
      <c r="B6" s="5">
        <f t="shared" si="0"/>
        <v>110</v>
      </c>
      <c r="C6" s="5">
        <f t="shared" si="0"/>
        <v>90</v>
      </c>
      <c r="D6" s="5">
        <f t="shared" si="0"/>
        <v>100</v>
      </c>
      <c r="E6" s="5">
        <f t="shared" si="0"/>
        <v>80</v>
      </c>
      <c r="F6" s="5">
        <f t="shared" si="0"/>
        <v>110</v>
      </c>
      <c r="G6" s="5">
        <f t="shared" si="0"/>
        <v>140</v>
      </c>
      <c r="H6" s="5">
        <f t="shared" si="0"/>
        <v>120</v>
      </c>
      <c r="I6" s="5">
        <f t="shared" si="0"/>
        <v>130</v>
      </c>
      <c r="J6" s="5">
        <f t="shared" si="0"/>
        <v>120</v>
      </c>
      <c r="K6" s="55">
        <v>150</v>
      </c>
      <c r="L6" s="5">
        <f t="shared" si="0"/>
        <v>150</v>
      </c>
      <c r="O6" s="5"/>
      <c r="P6" s="5"/>
      <c r="Q6" s="5"/>
      <c r="R6" s="5"/>
      <c r="S6" s="5"/>
      <c r="T6" s="5"/>
      <c r="U6" s="5"/>
    </row>
    <row r="7" spans="1:22" x14ac:dyDescent="0.25">
      <c r="A7" s="5" t="s">
        <v>40</v>
      </c>
      <c r="B7" s="5">
        <f t="shared" si="0"/>
        <v>1180</v>
      </c>
      <c r="C7" s="5">
        <f t="shared" si="0"/>
        <v>1150</v>
      </c>
      <c r="D7" s="5">
        <f t="shared" si="0"/>
        <v>1120</v>
      </c>
      <c r="E7" s="5">
        <f t="shared" si="0"/>
        <v>1140</v>
      </c>
      <c r="F7" s="5">
        <f t="shared" si="0"/>
        <v>1120</v>
      </c>
      <c r="G7" s="5">
        <f t="shared" si="0"/>
        <v>1150</v>
      </c>
      <c r="H7" s="5">
        <f t="shared" si="0"/>
        <v>1280</v>
      </c>
      <c r="I7" s="5">
        <f t="shared" si="0"/>
        <v>1460</v>
      </c>
      <c r="J7" s="5">
        <f t="shared" si="0"/>
        <v>1490</v>
      </c>
      <c r="K7" s="55">
        <v>1510</v>
      </c>
      <c r="L7" s="5">
        <f t="shared" si="0"/>
        <v>1360</v>
      </c>
      <c r="O7" s="5"/>
      <c r="P7" s="5"/>
      <c r="Q7" s="5"/>
      <c r="R7" s="5"/>
      <c r="S7" s="5"/>
      <c r="T7" s="5"/>
      <c r="U7" s="5"/>
    </row>
    <row r="8" spans="1:22" x14ac:dyDescent="0.25">
      <c r="A8" s="27" t="s">
        <v>227</v>
      </c>
      <c r="B8" s="5">
        <f t="shared" ref="B8:L8" si="1">B14/1000</f>
        <v>10.395945336977856</v>
      </c>
      <c r="C8" s="5">
        <f t="shared" si="1"/>
        <v>10.038029454540032</v>
      </c>
      <c r="D8" s="5">
        <f t="shared" si="1"/>
        <v>9.9397015398835862</v>
      </c>
      <c r="E8" s="5">
        <f t="shared" si="1"/>
        <v>10.411306237187484</v>
      </c>
      <c r="F8" s="5">
        <f t="shared" si="1"/>
        <v>10.806758488002025</v>
      </c>
      <c r="G8" s="5">
        <f t="shared" si="1"/>
        <v>11.232893134787359</v>
      </c>
      <c r="H8" s="5">
        <f t="shared" si="1"/>
        <v>11.291546597641965</v>
      </c>
      <c r="I8" s="5">
        <f t="shared" si="1"/>
        <v>11.570114189486812</v>
      </c>
      <c r="J8" s="5">
        <f t="shared" si="1"/>
        <v>11.659151480576297</v>
      </c>
      <c r="K8" s="55">
        <v>11.896543919969721</v>
      </c>
      <c r="L8" s="5">
        <f t="shared" si="1"/>
        <v>12.114404051238678</v>
      </c>
      <c r="O8" s="5"/>
      <c r="P8" s="5"/>
      <c r="Q8" s="5"/>
      <c r="R8" s="5"/>
      <c r="S8" s="5"/>
      <c r="T8" s="5"/>
      <c r="U8" s="5"/>
    </row>
    <row r="9" spans="1:2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5"/>
      <c r="L9" s="28"/>
      <c r="O9" s="5"/>
      <c r="P9" s="5"/>
      <c r="Q9" s="5"/>
      <c r="R9" s="5"/>
      <c r="S9" s="5"/>
      <c r="T9" s="5"/>
      <c r="U9" s="5"/>
    </row>
    <row r="10" spans="1:22" x14ac:dyDescent="0.25">
      <c r="A10" s="5" t="s">
        <v>16</v>
      </c>
      <c r="B10" s="5">
        <v>809.63375617200109</v>
      </c>
      <c r="C10" s="5">
        <v>681.26025365300143</v>
      </c>
      <c r="D10" s="5">
        <v>674.35973099962803</v>
      </c>
      <c r="E10" s="5">
        <v>653.06780160727988</v>
      </c>
      <c r="F10" s="5">
        <v>698.86269017030872</v>
      </c>
      <c r="G10" s="5">
        <v>740.16733190808327</v>
      </c>
      <c r="H10" s="5">
        <v>685.72471547963335</v>
      </c>
      <c r="I10" s="5">
        <v>897.09919439384532</v>
      </c>
      <c r="J10" s="5">
        <v>881.37101344318944</v>
      </c>
      <c r="K10" s="55">
        <v>835.21679761608607</v>
      </c>
      <c r="L10" s="5">
        <v>810.46808053601637</v>
      </c>
      <c r="M10" s="49"/>
      <c r="O10" s="5"/>
      <c r="P10" s="5"/>
      <c r="Q10" s="5"/>
      <c r="R10" s="5"/>
      <c r="S10" s="5"/>
      <c r="T10" s="5"/>
      <c r="U10" s="5"/>
    </row>
    <row r="11" spans="1:22" x14ac:dyDescent="0.25">
      <c r="A11" s="5" t="s">
        <v>15</v>
      </c>
      <c r="B11" s="5">
        <v>2055.355525300416</v>
      </c>
      <c r="C11" s="5">
        <v>1865.412337284622</v>
      </c>
      <c r="D11" s="5">
        <v>1814.6546786754043</v>
      </c>
      <c r="E11" s="5">
        <v>1836.3842252727527</v>
      </c>
      <c r="F11" s="5">
        <v>1832.7640309383016</v>
      </c>
      <c r="G11" s="5">
        <v>1778.2233269238577</v>
      </c>
      <c r="H11" s="5">
        <v>1740.5051269251198</v>
      </c>
      <c r="I11" s="5">
        <v>1774.2859549430705</v>
      </c>
      <c r="J11" s="5">
        <v>1683.1703405429412</v>
      </c>
      <c r="K11" s="55">
        <v>1799.3583603560028</v>
      </c>
      <c r="L11" s="5">
        <v>1749.0216842724385</v>
      </c>
      <c r="O11" s="5"/>
      <c r="P11" s="5"/>
      <c r="Q11" s="5"/>
      <c r="R11" s="5"/>
      <c r="S11" s="5"/>
      <c r="T11" s="5"/>
      <c r="U11" s="5"/>
    </row>
    <row r="12" spans="1:22" x14ac:dyDescent="0.25">
      <c r="A12" s="5" t="s">
        <v>226</v>
      </c>
      <c r="B12" s="5">
        <v>107.49613172598588</v>
      </c>
      <c r="C12" s="5">
        <v>93.330133054166851</v>
      </c>
      <c r="D12" s="5">
        <v>101.34976639536923</v>
      </c>
      <c r="E12" s="5">
        <v>80.203923360717027</v>
      </c>
      <c r="F12" s="5">
        <v>107.47985382745132</v>
      </c>
      <c r="G12" s="5">
        <v>139.44724278571351</v>
      </c>
      <c r="H12" s="5">
        <v>118.3685743779161</v>
      </c>
      <c r="I12" s="5">
        <v>126.98914369663126</v>
      </c>
      <c r="J12" s="5">
        <v>118.16665398062547</v>
      </c>
      <c r="K12" s="55">
        <v>147.69540262193399</v>
      </c>
      <c r="L12" s="5">
        <v>153.05886629235491</v>
      </c>
      <c r="O12" s="5"/>
      <c r="P12" s="5"/>
      <c r="Q12" s="5"/>
      <c r="R12" s="5"/>
      <c r="S12" s="5"/>
      <c r="T12" s="5"/>
      <c r="U12" s="5"/>
    </row>
    <row r="13" spans="1:22" x14ac:dyDescent="0.25">
      <c r="A13" s="5" t="s">
        <v>40</v>
      </c>
      <c r="B13" s="5">
        <v>1180.0787858558767</v>
      </c>
      <c r="C13" s="5">
        <v>1151.7654175487239</v>
      </c>
      <c r="D13" s="5">
        <v>1117.7179879911462</v>
      </c>
      <c r="E13" s="5">
        <v>1137.4228848669979</v>
      </c>
      <c r="F13" s="5">
        <v>1115.7499969565158</v>
      </c>
      <c r="G13" s="5">
        <v>1145.1121480218203</v>
      </c>
      <c r="H13" s="5">
        <v>1280.4236414236098</v>
      </c>
      <c r="I13" s="5">
        <v>1459.9507709826601</v>
      </c>
      <c r="J13" s="5">
        <v>1491.3355467379977</v>
      </c>
      <c r="K13" s="55">
        <v>1395.2130870559292</v>
      </c>
      <c r="L13" s="5">
        <v>1364.7172043264172</v>
      </c>
      <c r="O13" s="5"/>
      <c r="P13" s="5"/>
      <c r="Q13" s="5"/>
      <c r="R13" s="5"/>
      <c r="S13" s="5"/>
      <c r="T13" s="5"/>
      <c r="U13" s="5"/>
    </row>
    <row r="14" spans="1:22" x14ac:dyDescent="0.25">
      <c r="A14" s="5" t="s">
        <v>86</v>
      </c>
      <c r="B14" s="5">
        <f t="shared" ref="B14:L14" si="2">SUM(B16:B22)</f>
        <v>10395.945336977857</v>
      </c>
      <c r="C14" s="5">
        <f t="shared" si="2"/>
        <v>10038.029454540032</v>
      </c>
      <c r="D14" s="5">
        <f t="shared" si="2"/>
        <v>9939.7015398835865</v>
      </c>
      <c r="E14" s="5">
        <f t="shared" si="2"/>
        <v>10411.306237187484</v>
      </c>
      <c r="F14" s="5">
        <f t="shared" si="2"/>
        <v>10806.758488002024</v>
      </c>
      <c r="G14" s="5">
        <f t="shared" si="2"/>
        <v>11232.893134787359</v>
      </c>
      <c r="H14" s="5">
        <f t="shared" si="2"/>
        <v>11291.546597641965</v>
      </c>
      <c r="I14" s="5">
        <f t="shared" si="2"/>
        <v>11570.114189486812</v>
      </c>
      <c r="J14" s="5">
        <f t="shared" si="2"/>
        <v>11659.151480576296</v>
      </c>
      <c r="K14" s="55">
        <v>11896.543919969721</v>
      </c>
      <c r="L14" s="5">
        <f t="shared" si="2"/>
        <v>12114.404051238678</v>
      </c>
      <c r="M14" s="49"/>
      <c r="O14" s="5"/>
      <c r="P14" s="5"/>
      <c r="Q14" s="5"/>
      <c r="R14" s="5"/>
      <c r="S14" s="5"/>
      <c r="T14" s="5"/>
      <c r="U14" s="5"/>
    </row>
    <row r="15" spans="1:2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5"/>
      <c r="L15" s="5"/>
      <c r="O15" s="5"/>
      <c r="P15" s="5"/>
      <c r="Q15" s="5"/>
      <c r="R15" s="5"/>
      <c r="S15" s="5"/>
      <c r="T15" s="5"/>
      <c r="U15" s="5"/>
    </row>
    <row r="16" spans="1:22" x14ac:dyDescent="0.25">
      <c r="A16" s="5" t="s">
        <v>188</v>
      </c>
      <c r="B16" s="5">
        <v>3339.4150944634353</v>
      </c>
      <c r="C16" s="5">
        <v>3038.2444619892062</v>
      </c>
      <c r="D16" s="5">
        <v>3089.9903785990969</v>
      </c>
      <c r="E16" s="5">
        <v>3170.5981303401682</v>
      </c>
      <c r="F16" s="5">
        <v>3128.1870211100741</v>
      </c>
      <c r="G16" s="5">
        <v>3184.735450995116</v>
      </c>
      <c r="H16" s="5">
        <v>3196.5739295373351</v>
      </c>
      <c r="I16" s="5">
        <v>3199.886190285245</v>
      </c>
      <c r="J16" s="5">
        <v>3197.6728069019587</v>
      </c>
      <c r="K16" s="55">
        <v>3264.957416269212</v>
      </c>
      <c r="L16" s="5">
        <v>3285.6339520344718</v>
      </c>
      <c r="O16" s="5"/>
      <c r="P16" s="5"/>
      <c r="Q16" s="5"/>
      <c r="R16" s="5"/>
      <c r="S16" s="5"/>
      <c r="T16" s="5"/>
      <c r="U16" s="5"/>
    </row>
    <row r="17" spans="1:21" x14ac:dyDescent="0.25">
      <c r="A17" s="5" t="s">
        <v>228</v>
      </c>
      <c r="B17" s="5">
        <v>822.72133957473432</v>
      </c>
      <c r="C17" s="5">
        <v>798.19079061888692</v>
      </c>
      <c r="D17" s="5">
        <v>811.22411937388699</v>
      </c>
      <c r="E17" s="5">
        <v>807.64011056822449</v>
      </c>
      <c r="F17" s="5">
        <v>895.14564461116015</v>
      </c>
      <c r="G17" s="5">
        <v>926.13738699217413</v>
      </c>
      <c r="H17" s="5">
        <v>932.55628403696028</v>
      </c>
      <c r="I17" s="5">
        <v>898.28124539202906</v>
      </c>
      <c r="J17" s="5">
        <v>915.29077360518625</v>
      </c>
      <c r="K17" s="55">
        <v>953.89835850237705</v>
      </c>
      <c r="L17" s="5">
        <v>987.86944991616326</v>
      </c>
      <c r="O17" s="5"/>
      <c r="P17" s="5"/>
      <c r="Q17" s="5"/>
      <c r="R17" s="5"/>
      <c r="S17" s="5"/>
      <c r="T17" s="5"/>
      <c r="U17" s="5"/>
    </row>
    <row r="18" spans="1:21" x14ac:dyDescent="0.25">
      <c r="A18" s="5" t="s">
        <v>229</v>
      </c>
      <c r="B18" s="5">
        <v>1768.7369015353338</v>
      </c>
      <c r="C18" s="5">
        <v>1823.1175468230522</v>
      </c>
      <c r="D18" s="5">
        <v>1687.9095050630112</v>
      </c>
      <c r="E18" s="5">
        <v>1871.9861084413935</v>
      </c>
      <c r="F18" s="5">
        <v>1942.8293910678901</v>
      </c>
      <c r="G18" s="5">
        <v>2060.0905127342617</v>
      </c>
      <c r="H18" s="5">
        <v>2024.3551133732005</v>
      </c>
      <c r="I18" s="5">
        <v>2159.8450046824014</v>
      </c>
      <c r="J18" s="5">
        <v>2322.9871229043115</v>
      </c>
      <c r="K18" s="55">
        <v>2395.2649432793974</v>
      </c>
      <c r="L18" s="5">
        <v>2463.2961254617676</v>
      </c>
      <c r="O18" s="5"/>
      <c r="P18" s="5"/>
      <c r="Q18" s="5"/>
      <c r="R18" s="5"/>
      <c r="S18" s="5"/>
      <c r="T18" s="5"/>
      <c r="U18" s="5"/>
    </row>
    <row r="19" spans="1:21" x14ac:dyDescent="0.25">
      <c r="A19" s="5" t="s">
        <v>230</v>
      </c>
      <c r="B19" s="5">
        <v>2773.1492813844761</v>
      </c>
      <c r="C19" s="5">
        <v>2791.2790499832213</v>
      </c>
      <c r="D19" s="5">
        <v>2805.0388606091592</v>
      </c>
      <c r="E19" s="5">
        <v>3009.7830416441607</v>
      </c>
      <c r="F19" s="5">
        <v>3239.5936370700074</v>
      </c>
      <c r="G19" s="5">
        <v>3373.1698296878412</v>
      </c>
      <c r="H19" s="5">
        <v>3513.5160026016315</v>
      </c>
      <c r="I19" s="5">
        <v>3581.8219504485587</v>
      </c>
      <c r="J19" s="5">
        <v>3498.8784462730105</v>
      </c>
      <c r="K19" s="55">
        <v>3560.1117684240694</v>
      </c>
      <c r="L19" s="5">
        <v>3616.2790672362089</v>
      </c>
      <c r="O19" s="5"/>
      <c r="P19" s="5"/>
      <c r="Q19" s="5"/>
      <c r="R19" s="5"/>
      <c r="S19" s="5"/>
      <c r="T19" s="5"/>
      <c r="U19" s="5"/>
    </row>
    <row r="20" spans="1:21" x14ac:dyDescent="0.25">
      <c r="A20" s="5" t="s">
        <v>231</v>
      </c>
      <c r="B20" s="5">
        <v>1348.4884701450246</v>
      </c>
      <c r="C20" s="5">
        <v>1254.4342146347158</v>
      </c>
      <c r="D20" s="5">
        <v>1215.3164806952166</v>
      </c>
      <c r="E20" s="5">
        <v>1200.893054803397</v>
      </c>
      <c r="F20" s="5">
        <v>1225.2851871159787</v>
      </c>
      <c r="G20" s="5">
        <v>1263.898419328202</v>
      </c>
      <c r="H20" s="5">
        <v>1180.4359630998299</v>
      </c>
      <c r="I20" s="5">
        <v>1280.3976156606259</v>
      </c>
      <c r="J20" s="5">
        <v>1281.4760404078513</v>
      </c>
      <c r="K20" s="55">
        <v>1311.3572928793526</v>
      </c>
      <c r="L20" s="5">
        <v>1312.5547413903225</v>
      </c>
      <c r="M20" s="49"/>
      <c r="O20" s="5"/>
      <c r="P20" s="5"/>
      <c r="Q20" s="5"/>
      <c r="R20" s="5"/>
      <c r="S20" s="5"/>
      <c r="T20" s="5"/>
      <c r="U20" s="5"/>
    </row>
    <row r="21" spans="1:21" x14ac:dyDescent="0.25">
      <c r="A21" s="5" t="s">
        <v>86</v>
      </c>
      <c r="B21" s="5">
        <v>3.5975045106558357</v>
      </c>
      <c r="C21" s="5">
        <v>7.0402721665380419</v>
      </c>
      <c r="D21" s="5">
        <v>1.2950446679478349</v>
      </c>
      <c r="E21" s="5">
        <v>3.8368664490457984</v>
      </c>
      <c r="F21" s="5">
        <v>0.88820875158647739</v>
      </c>
      <c r="G21" s="5">
        <v>2.8184036400285404</v>
      </c>
      <c r="H21" s="5">
        <v>3.0170441874328731</v>
      </c>
      <c r="I21" s="5">
        <v>3.8884033431478588</v>
      </c>
      <c r="J21" s="5">
        <v>5.0671143377515593</v>
      </c>
      <c r="K21" s="55">
        <v>2.7004924187672437</v>
      </c>
      <c r="L21" s="5">
        <v>2.7920389521240887</v>
      </c>
      <c r="O21" s="5"/>
      <c r="P21" s="5"/>
      <c r="Q21" s="5"/>
      <c r="R21" s="5"/>
      <c r="S21" s="5"/>
      <c r="T21" s="5"/>
      <c r="U21" s="5"/>
    </row>
    <row r="22" spans="1:21" x14ac:dyDescent="0.25">
      <c r="A22" s="5" t="s">
        <v>17</v>
      </c>
      <c r="B22" s="5">
        <v>339.8367453641967</v>
      </c>
      <c r="C22" s="5">
        <v>325.72311832441278</v>
      </c>
      <c r="D22" s="5">
        <v>328.92715087526813</v>
      </c>
      <c r="E22" s="5">
        <v>346.56892494109343</v>
      </c>
      <c r="F22" s="5">
        <v>374.829398275328</v>
      </c>
      <c r="G22" s="5">
        <v>422.04313140973539</v>
      </c>
      <c r="H22" s="5">
        <v>441.09226080557437</v>
      </c>
      <c r="I22" s="5">
        <v>445.99377967480575</v>
      </c>
      <c r="J22" s="5">
        <v>437.77917614622652</v>
      </c>
      <c r="K22" s="55">
        <v>433.9338458897854</v>
      </c>
      <c r="L22" s="5">
        <v>445.97867624762131</v>
      </c>
      <c r="O22" s="5"/>
      <c r="P22" s="5"/>
      <c r="Q22" s="5"/>
      <c r="R22" s="5"/>
      <c r="S22" s="5"/>
      <c r="T22" s="5"/>
      <c r="U22" s="5"/>
    </row>
    <row r="23" spans="1:2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L23" s="5"/>
      <c r="O23" s="5"/>
      <c r="P23" s="5"/>
      <c r="Q23" s="5"/>
      <c r="R23" s="5"/>
      <c r="S23" s="5"/>
      <c r="T23" s="5"/>
      <c r="U23" s="5"/>
    </row>
    <row r="24" spans="1:21" x14ac:dyDescent="0.25">
      <c r="A24" s="67" t="s">
        <v>85</v>
      </c>
      <c r="B24" s="67">
        <v>14548.509536032121</v>
      </c>
      <c r="C24" s="67">
        <v>13829.797596080578</v>
      </c>
      <c r="D24" s="67">
        <v>13647.783703945208</v>
      </c>
      <c r="E24" s="67">
        <v>14118.385072295345</v>
      </c>
      <c r="F24" s="67">
        <v>14561.61505989471</v>
      </c>
      <c r="G24" s="67">
        <v>15035.843184426829</v>
      </c>
      <c r="H24" s="67">
        <v>15116.568655848223</v>
      </c>
      <c r="I24" s="67">
        <v>15828.439253503115</v>
      </c>
      <c r="J24" s="67">
        <v>15833.195035280987</v>
      </c>
      <c r="K24" s="67">
        <v>16099.707765312933</v>
      </c>
      <c r="L24" s="67">
        <v>16191.669886665872</v>
      </c>
      <c r="M24" s="5"/>
      <c r="O24" s="5"/>
      <c r="P24" s="5"/>
      <c r="Q24" s="5"/>
      <c r="R24" s="5"/>
      <c r="S24" s="5"/>
      <c r="T24" s="5"/>
      <c r="U24" s="5"/>
    </row>
    <row r="25" spans="1:2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5"/>
      <c r="L25" s="5"/>
      <c r="O25" s="5"/>
      <c r="P25" s="5"/>
      <c r="Q25" s="5"/>
      <c r="R25" s="5"/>
      <c r="S25" s="5"/>
      <c r="T25" s="5"/>
      <c r="U25" s="5"/>
    </row>
    <row r="26" spans="1:21" x14ac:dyDescent="0.25">
      <c r="A26" s="46" t="s">
        <v>232</v>
      </c>
      <c r="B26" s="5">
        <f t="shared" ref="B26:K26" si="3">B24-B4-B22</f>
        <v>13398.672790667924</v>
      </c>
      <c r="C26" s="5">
        <f t="shared" si="3"/>
        <v>12824.074477756165</v>
      </c>
      <c r="D26" s="5">
        <f t="shared" si="3"/>
        <v>12648.85655306994</v>
      </c>
      <c r="E26" s="5">
        <f t="shared" si="3"/>
        <v>13121.816147354251</v>
      </c>
      <c r="F26" s="5">
        <f t="shared" si="3"/>
        <v>13486.785661619382</v>
      </c>
      <c r="G26" s="5">
        <f t="shared" si="3"/>
        <v>13873.800053017094</v>
      </c>
      <c r="H26" s="5">
        <f t="shared" si="3"/>
        <v>13985.47639504265</v>
      </c>
      <c r="I26" s="5">
        <f t="shared" si="3"/>
        <v>14482.445473828309</v>
      </c>
      <c r="J26" s="5">
        <f t="shared" si="3"/>
        <v>14515.41585913476</v>
      </c>
      <c r="K26" s="5">
        <f t="shared" si="3"/>
        <v>14785.773919423147</v>
      </c>
      <c r="L26" s="5">
        <f>L24-L4-L22</f>
        <v>14935.69121041825</v>
      </c>
      <c r="O26" s="5"/>
      <c r="P26" s="5"/>
      <c r="Q26" s="5"/>
      <c r="R26" s="5"/>
      <c r="S26" s="5"/>
      <c r="T26" s="5"/>
      <c r="U26" s="5"/>
    </row>
    <row r="27" spans="1:21" x14ac:dyDescent="0.25">
      <c r="A27" s="5"/>
      <c r="B27" s="60"/>
      <c r="C27" s="124"/>
      <c r="D27" s="124"/>
      <c r="E27" s="124"/>
      <c r="F27" s="124"/>
      <c r="G27" s="124"/>
      <c r="H27" s="124"/>
      <c r="I27" s="124"/>
      <c r="J27" s="124"/>
      <c r="K27" s="125"/>
      <c r="L27" s="124"/>
      <c r="O27" s="28"/>
      <c r="P27" s="28"/>
      <c r="Q27" s="28"/>
      <c r="R27" s="28"/>
      <c r="S27" s="28"/>
      <c r="T27" s="28"/>
      <c r="U27" s="28"/>
    </row>
    <row r="28" spans="1:2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5"/>
      <c r="L28" s="5"/>
      <c r="O28" s="5"/>
      <c r="P28" s="5"/>
      <c r="Q28" s="5"/>
      <c r="R28" s="5"/>
      <c r="S28" s="5"/>
      <c r="T28" s="5"/>
      <c r="U28" s="5"/>
    </row>
    <row r="29" spans="1:21" x14ac:dyDescent="0.25">
      <c r="A29" s="5"/>
      <c r="B29" s="5">
        <f t="shared" ref="B29:L29" si="4">SUM(B10:B13)</f>
        <v>4152.5641990542799</v>
      </c>
      <c r="C29" s="5">
        <f t="shared" si="4"/>
        <v>3791.7681415405141</v>
      </c>
      <c r="D29" s="5">
        <f t="shared" si="4"/>
        <v>3708.0821640615477</v>
      </c>
      <c r="E29" s="5">
        <f t="shared" si="4"/>
        <v>3707.0788351077472</v>
      </c>
      <c r="F29" s="5">
        <f t="shared" si="4"/>
        <v>3754.8565718925774</v>
      </c>
      <c r="G29" s="5">
        <f t="shared" si="4"/>
        <v>3802.9500496394749</v>
      </c>
      <c r="H29" s="5">
        <f t="shared" si="4"/>
        <v>3825.0220582062789</v>
      </c>
      <c r="I29" s="5">
        <f t="shared" si="4"/>
        <v>4258.3250640162069</v>
      </c>
      <c r="J29" s="5">
        <f t="shared" si="4"/>
        <v>4174.0435547047537</v>
      </c>
      <c r="K29" s="5">
        <f t="shared" si="4"/>
        <v>4177.4836476499522</v>
      </c>
      <c r="L29" s="5">
        <f t="shared" si="4"/>
        <v>4077.2658354272271</v>
      </c>
      <c r="O29" s="5"/>
      <c r="P29" s="5"/>
      <c r="Q29" s="5"/>
      <c r="R29" s="5"/>
      <c r="S29" s="5"/>
      <c r="T29" s="5"/>
      <c r="U29" s="5"/>
    </row>
    <row r="30" spans="1:2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5"/>
      <c r="L30" s="5"/>
    </row>
    <row r="31" spans="1:21" s="76" customFormat="1" x14ac:dyDescent="0.25">
      <c r="A31" s="55" t="s">
        <v>144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N31" s="1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1. quarterly GDP growth</vt:lpstr>
      <vt:lpstr>2. Agriculture compared to GDP</vt:lpstr>
      <vt:lpstr>3. GDP per capita</vt:lpstr>
      <vt:lpstr>4. Sectoral growth</vt:lpstr>
      <vt:lpstr>5. Real economy shares of GDP</vt:lpstr>
      <vt:lpstr>6. expenditure on GDP</vt:lpstr>
      <vt:lpstr>7. Quarterly production volumes</vt:lpstr>
      <vt:lpstr>8. Mfg sales in constant rands</vt:lpstr>
      <vt:lpstr>9. Employment by sector</vt:lpstr>
      <vt:lpstr>10. Employment in mfg and other</vt:lpstr>
      <vt:lpstr>11. Employment mfg subsectors</vt:lpstr>
      <vt:lpstr>12. Mining employment</vt:lpstr>
      <vt:lpstr>13. Exports, imports, BOT</vt:lpstr>
      <vt:lpstr>14&amp;15. Sectoral trade</vt:lpstr>
      <vt:lpstr>16. Investment by type of org</vt:lpstr>
      <vt:lpstr>17.Change in inv by type of org</vt:lpstr>
      <vt:lpstr>18. Return on assets</vt:lpstr>
      <vt:lpstr>19. Mining and mfg profits</vt:lpstr>
      <vt:lpstr>20. Construction GDP</vt:lpstr>
      <vt:lpstr>21.Construction and other empl.</vt:lpstr>
      <vt:lpstr>22. Investment by type of asset</vt:lpstr>
      <vt:lpstr>'21.Construction and other empl.'!Print_Area</vt:lpstr>
      <vt:lpstr>Summary_Tables_7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Makgetla</dc:creator>
  <cp:lastModifiedBy>Neva Makgetla</cp:lastModifiedBy>
  <dcterms:created xsi:type="dcterms:W3CDTF">2017-12-11T14:44:09Z</dcterms:created>
  <dcterms:modified xsi:type="dcterms:W3CDTF">2017-12-11T15:15:18Z</dcterms:modified>
</cp:coreProperties>
</file>