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va\documents\econ data\real economy bulletin\REB Q3 2020\"/>
    </mc:Choice>
  </mc:AlternateContent>
  <bookViews>
    <workbookView xWindow="0" yWindow="0" windowWidth="19200" windowHeight="7050" firstSheet="8" activeTab="9"/>
  </bookViews>
  <sheets>
    <sheet name="1. Quarterly change in GDP" sheetId="23" r:id="rId1"/>
    <sheet name="2. Monthly mfg sales" sheetId="47" r:id="rId2"/>
    <sheet name="3. Eskom elec sent out" sheetId="62" r:id="rId3"/>
    <sheet name="4. GDP growth by sector" sheetId="24" r:id="rId4"/>
    <sheet name="5. Mfg sales by industry" sheetId="63" r:id="rId5"/>
    <sheet name="6. Catering and accommodation" sheetId="56" r:id="rId6"/>
    <sheet name="7. Expenditure on GDP" sheetId="44" r:id="rId7"/>
    <sheet name="8. IMF forecasts by income" sheetId="64" r:id="rId8"/>
    <sheet name="9. IMF forecasts BRICS" sheetId="65" r:id="rId9"/>
    <sheet name="10. New cases by province" sheetId="61" r:id="rId10"/>
    <sheet name="11. Employment by Sector " sheetId="37" r:id="rId11"/>
    <sheet name="12. Indices of mfg employment" sheetId="38" r:id="rId12"/>
    <sheet name="13. Employment by mfg industry" sheetId="39" r:id="rId13"/>
    <sheet name="14. Mining Employment" sheetId="40" r:id="rId14"/>
    <sheet name="15. Exports, imports, BOT" sheetId="32" r:id="rId15"/>
    <sheet name="16. Exports &amp; imports by sector" sheetId="48" r:id="rId16"/>
    <sheet name="17. Manufacturing trade" sheetId="33" r:id="rId17"/>
    <sheet name="18. Trade in auto &amp; components" sheetId="49" r:id="rId18"/>
    <sheet name="19. Mining and metals exports" sheetId="50" r:id="rId19"/>
    <sheet name="20. Investment by organisation" sheetId="54" r:id="rId20"/>
    <sheet name="21. Return on Assets by Sector" sheetId="42" r:id="rId21"/>
    <sheet name="22. Mining and mfg profits" sheetId="41" r:id="rId22"/>
    <sheet name="23. Exports by product" sheetId="66" r:id="rId23"/>
  </sheets>
  <externalReferences>
    <externalReference r:id="rId24"/>
    <externalReference r:id="rId25"/>
    <externalReference r:id="rId26"/>
    <externalReference r:id="rId27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0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0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0" hidden="1">[1]Table6!#REF!</definedName>
    <definedName name="_AMO_SingleObject_30194841_ROM_F0.SEC2.Tabulate_1.SEC1.FTR.TXT1" localSheetId="3" hidden="1">[1]Table6!#REF!</definedName>
    <definedName name="_AMO_SingleObject_30194841_ROM_F0.SEC2.Tabulate_1.SEC1.FTR.TXT1" hidden="1">[1]Table6!#REF!</definedName>
    <definedName name="_AMO_SingleObject_362274166__A1">'[2]Use table 2007 '!$A$2:$BN$121</definedName>
    <definedName name="_AMO_SingleObject_37461558_ROM_F0.SEC2.Tabulate_1.SEC1.HDR.TXT1" localSheetId="0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0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0" hidden="1">'[1]Table 2'!#REF!</definedName>
    <definedName name="_AMO_SingleObject_921006515_ROM_F0.SEC2.Tabulate_1.SEC1.FTR.TXT1" localSheetId="3" hidden="1">'[1]Table 2'!#REF!</definedName>
    <definedName name="_AMO_SingleObject_921006515_ROM_F0.SEC2.Tabulate_1.SEC1.FTR.TXT1" hidden="1">'[1]Table 2'!#REF!</definedName>
    <definedName name="_AMO_SingleObject_921006515_ROM_F0.SEC2.Tabulate_1.SEC1.HDR.TXT1" localSheetId="0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"'1d42739f-d7fd-4229-a551-64b856bb941d'"</definedName>
    <definedName name="_AMO_XmlVersion" hidden="1">"'1'"</definedName>
    <definedName name="Asanda">'[3]Table 2'!#REF!</definedName>
    <definedName name="B1_av78">#REF!</definedName>
    <definedName name="Budget_adjusted_96_97">#REF!</definedName>
    <definedName name="Budget_main_96_97">#REF!</definedName>
    <definedName name="Budget_main_97_98">#REF!</definedName>
    <definedName name="DHDHDH">#REF!</definedName>
    <definedName name="Emp" hidden="1">'[1]Table 2'!#REF!</definedName>
    <definedName name="End_column">#REF!</definedName>
    <definedName name="End_Row">#REF!</definedName>
    <definedName name="End_sheet">#REF!</definedName>
    <definedName name="Expend_actual_96_97">#REF!</definedName>
    <definedName name="FitTall">#REF!</definedName>
    <definedName name="FitWide">#REF!</definedName>
    <definedName name="FooterLeft1">#REF!</definedName>
    <definedName name="FooterLeft2">#REF!</definedName>
    <definedName name="FooterLeft3">#REF!</definedName>
    <definedName name="FooterLeft4">#REF!</definedName>
    <definedName name="FooterLeft5">#REF!</definedName>
    <definedName name="FooterLeft6">#REF!</definedName>
    <definedName name="FooterRight1">#REF!</definedName>
    <definedName name="FooterRight2">#REF!</definedName>
    <definedName name="FooterRight3">#REF!</definedName>
    <definedName name="FooterRight4">#REF!</definedName>
    <definedName name="FooterRight5">#REF!</definedName>
    <definedName name="FooterRight6">#REF!</definedName>
    <definedName name="HeaderLeft1">#REF!</definedName>
    <definedName name="HeaderLeft2">#REF!</definedName>
    <definedName name="HeaderLeft3">#REF!</definedName>
    <definedName name="HeaderLeft4">#REF!</definedName>
    <definedName name="HeaderLeft5">#REF!</definedName>
    <definedName name="HeaderLeft6">#REF!</definedName>
    <definedName name="HeaderRight1">#REF!</definedName>
    <definedName name="HeaderRight2">#REF!</definedName>
    <definedName name="HeaderRight3">#REF!</definedName>
    <definedName name="HeaderRight4">#REF!</definedName>
    <definedName name="HeaderRight5">#REF!</definedName>
    <definedName name="HeaderRight6">#REF!</definedName>
    <definedName name="Hennie_Table_5_Page_1">#REF!</definedName>
    <definedName name="Hennie_Table_5_page_2">#REF!</definedName>
    <definedName name="hhuh">#REF!</definedName>
    <definedName name="huh">#REF!</definedName>
    <definedName name="Index_Sheet_Kutools">#REF!</definedName>
    <definedName name="j" localSheetId="0" hidden="1">'[1]Table 2.5'!#REF!</definedName>
    <definedName name="j" localSheetId="3" hidden="1">'[1]Table 2.5'!#REF!</definedName>
    <definedName name="j" hidden="1">'[1]Table 2.5'!#REF!</definedName>
    <definedName name="mmm" hidden="1">[1]Table6!#REF!</definedName>
    <definedName name="MTEF_initial_00_01">#REF!</definedName>
    <definedName name="MTEF_initial_98_99">#REF!</definedName>
    <definedName name="MTEF_initial_99_00">#REF!</definedName>
    <definedName name="MTEF_revised_00_01">#REF!</definedName>
    <definedName name="MTEF_revised_98_99">#REF!</definedName>
    <definedName name="MTEF_revised_99_00">#REF!</definedName>
    <definedName name="MyCurYear">#REF!</definedName>
    <definedName name="myHeight">#REF!</definedName>
    <definedName name="myWidth">#REF!</definedName>
    <definedName name="myWodth">#REF!</definedName>
    <definedName name="PrintArea">#REF!</definedName>
    <definedName name="Projection_adjusted_97_98">#REF!</definedName>
    <definedName name="Projection_arithmetic_97_98">#REF!</definedName>
    <definedName name="Projection_initial_97_98">#REF!</definedName>
    <definedName name="RowSettings">#REF!</definedName>
    <definedName name="SASApp_GDPDATA_DISCREPANCY_TABLE">#REF!</definedName>
    <definedName name="SASApp_GDPDATA_SUPPLY_TABLE_FIRST">#REF!</definedName>
    <definedName name="SASApp_GDPDATA_SUPPLY_TABLE_SECOND">#REF!</definedName>
    <definedName name="SASApp_GDPDATA_USE_TABLE_FIRST">#REF!</definedName>
    <definedName name="SASApp_GDPDATA_USE_TABLE_SECOND">#REF!</definedName>
    <definedName name="SEP08N_SML">#REF!</definedName>
    <definedName name="Start_column">#REF!</definedName>
    <definedName name="Start_Row">#REF!</definedName>
    <definedName name="Start_sheet">#REF!</definedName>
    <definedName name="Summary_Tables">[3]Table1!#REF!</definedName>
    <definedName name="Summary_Tables_10">#REF!</definedName>
    <definedName name="Summary_Tables_11">[3]Table2.1!#REF!</definedName>
    <definedName name="Summary_Tables_14">#REF!</definedName>
    <definedName name="Summary_Tables_15">#REF!</definedName>
    <definedName name="Summary_Tables_17">[3]Table3.7!#REF!</definedName>
    <definedName name="Summary_Tables_18">[3]Table3.6!#REF!</definedName>
    <definedName name="Summary_Tables_19">#REF!</definedName>
    <definedName name="Summary_Tables_2">[3]Table1!#REF!</definedName>
    <definedName name="Summary_Tables_20">[3]Table4!#REF!</definedName>
    <definedName name="Summary_Tables_24">[3]Table8!#REF!</definedName>
    <definedName name="Summary_Tables_25">[3]Table2.2!#REF!</definedName>
    <definedName name="Summary_Tables_26">[3]Table2.2!#REF!</definedName>
    <definedName name="Summary_Tables_27">#REF!</definedName>
    <definedName name="Summary_Tables_28">'[3]Table 2'!#REF!</definedName>
    <definedName name="Summary_Tables_29">'[3]Table 2'!#REF!</definedName>
    <definedName name="Summary_Tables_3">[4]Table2.2!#REF!</definedName>
    <definedName name="Summary_Tables_30">'[3]Table 2'!#REF!</definedName>
    <definedName name="Summary_Tables_31">#REF!</definedName>
    <definedName name="Summary_Tables_32">#REF!</definedName>
    <definedName name="Summary_Tables_34">[3]Table3.8a!#REF!</definedName>
    <definedName name="Summary_Tables_35">[3]Table3.8b!#REF!</definedName>
    <definedName name="Summary_Tables_36">#REF!</definedName>
    <definedName name="Summary_Tables_37">[3]Table3.8c!#REF!</definedName>
    <definedName name="Summary_Tables_38">[3]Table3.6!#REF!</definedName>
    <definedName name="Summary_Tables_4">[4]Table2.2!#REF!</definedName>
    <definedName name="Summary_Tables_44">[3]Table2.1!#REF!</definedName>
    <definedName name="Summary_Tables_45">[3]Table2.2!#REF!</definedName>
    <definedName name="Summary_Tables_46">[3]Table2.2!#REF!</definedName>
    <definedName name="Summary_Tables_5">[4]Table2.2!#REF!</definedName>
    <definedName name="Z_B5B3C281_3E7C_11D3_BF6D_444553540000_.wvu.Cols" localSheetId="0" hidden="1">#REF!,#REF!,#REF!,#REF!</definedName>
    <definedName name="Z_B5B3C281_3E7C_11D3_BF6D_444553540000_.wvu.Cols" localSheetId="3" hidden="1">#REF!,#REF!,#REF!,#REF!</definedName>
    <definedName name="Z_B5B3C281_3E7C_11D3_BF6D_444553540000_.wvu.Cols" hidden="1">#REF!,#REF!,#REF!,#REF!</definedName>
    <definedName name="Z_B5B3C281_3E7C_11D3_BF6D_444553540000_.wvu.PrintArea" localSheetId="0" hidden="1">#REF!</definedName>
    <definedName name="Z_B5B3C281_3E7C_11D3_BF6D_444553540000_.wvu.PrintArea" localSheetId="3" hidden="1">#REF!</definedName>
    <definedName name="Z_B5B3C281_3E7C_11D3_BF6D_444553540000_.wvu.PrintArea" hidden="1">#REF!</definedName>
    <definedName name="Z_B5B3C281_3E7C_11D3_BF6D_444553540000_.wvu.Rows" localSheetId="0" hidden="1">#REF!</definedName>
    <definedName name="Z_B5B3C281_3E7C_11D3_BF6D_444553540000_.wvu.Rows" localSheetId="3" hidden="1">#REF!</definedName>
    <definedName name="Z_B5B3C281_3E7C_11D3_BF6D_444553540000_.wvu.Row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2" l="1"/>
  <c r="L4" i="32"/>
  <c r="M4" i="32"/>
  <c r="K5" i="32"/>
  <c r="L5" i="32"/>
  <c r="M5" i="32"/>
  <c r="K6" i="32"/>
  <c r="M6" i="32" s="1"/>
  <c r="L6" i="32"/>
  <c r="K7" i="32"/>
  <c r="L7" i="32"/>
  <c r="M7" i="32"/>
  <c r="K8" i="32"/>
  <c r="L8" i="32"/>
  <c r="M8" i="32"/>
  <c r="K9" i="32"/>
  <c r="M9" i="32" s="1"/>
  <c r="L9" i="32"/>
  <c r="K10" i="32"/>
  <c r="L10" i="32"/>
  <c r="M10" i="32"/>
  <c r="K11" i="32"/>
  <c r="L11" i="32"/>
  <c r="M11" i="32"/>
  <c r="K12" i="32"/>
  <c r="L12" i="32"/>
  <c r="M12" i="32"/>
  <c r="K13" i="32"/>
  <c r="L13" i="32"/>
  <c r="M13" i="32"/>
  <c r="K14" i="32"/>
  <c r="M14" i="32" s="1"/>
  <c r="L14" i="32"/>
  <c r="K15" i="32"/>
  <c r="L15" i="32"/>
  <c r="M15" i="32"/>
  <c r="K16" i="32"/>
  <c r="L16" i="32"/>
  <c r="M16" i="32"/>
  <c r="K17" i="32"/>
  <c r="M17" i="32" s="1"/>
  <c r="L17" i="32"/>
  <c r="K18" i="32"/>
  <c r="L18" i="32"/>
  <c r="M18" i="32"/>
  <c r="K19" i="32"/>
  <c r="L19" i="32"/>
  <c r="M19" i="32"/>
  <c r="K20" i="32"/>
  <c r="L20" i="32"/>
  <c r="M20" i="32"/>
  <c r="K21" i="32"/>
  <c r="L21" i="32"/>
  <c r="M21" i="32"/>
  <c r="K22" i="32"/>
  <c r="M22" i="32" s="1"/>
  <c r="L22" i="32"/>
  <c r="K23" i="32"/>
  <c r="L23" i="32"/>
  <c r="M23" i="32"/>
  <c r="K24" i="32"/>
  <c r="L24" i="32"/>
  <c r="M24" i="32"/>
  <c r="K25" i="32"/>
  <c r="M25" i="32" s="1"/>
  <c r="L25" i="32"/>
  <c r="K26" i="32"/>
  <c r="L26" i="32"/>
  <c r="M26" i="32"/>
  <c r="K27" i="32"/>
  <c r="L27" i="32"/>
  <c r="M27" i="32"/>
  <c r="K28" i="32"/>
  <c r="L28" i="32"/>
  <c r="M28" i="32"/>
  <c r="K29" i="32"/>
  <c r="L29" i="32"/>
  <c r="M29" i="32"/>
  <c r="K30" i="32"/>
  <c r="M30" i="32" s="1"/>
  <c r="L30" i="32"/>
  <c r="K31" i="32"/>
  <c r="L31" i="32"/>
  <c r="M31" i="32"/>
  <c r="K32" i="32"/>
  <c r="L32" i="32"/>
  <c r="M32" i="32"/>
  <c r="K33" i="32"/>
  <c r="M33" i="32" s="1"/>
  <c r="L33" i="32"/>
  <c r="K34" i="32"/>
  <c r="L34" i="32"/>
  <c r="M34" i="32"/>
  <c r="K35" i="32"/>
  <c r="L35" i="32"/>
  <c r="M35" i="32"/>
  <c r="K36" i="32"/>
  <c r="L36" i="32"/>
  <c r="M36" i="32"/>
  <c r="K37" i="32"/>
  <c r="L37" i="32"/>
  <c r="M37" i="32"/>
  <c r="K38" i="32"/>
  <c r="M38" i="32" s="1"/>
  <c r="L38" i="32"/>
  <c r="K39" i="32"/>
  <c r="L39" i="32"/>
  <c r="M39" i="32"/>
  <c r="K40" i="32"/>
  <c r="L40" i="32"/>
  <c r="M40" i="32"/>
  <c r="K41" i="32"/>
  <c r="M41" i="32" s="1"/>
  <c r="L41" i="32"/>
  <c r="K42" i="32"/>
  <c r="L42" i="32"/>
  <c r="M42" i="32"/>
  <c r="K43" i="32"/>
  <c r="L43" i="32"/>
  <c r="M43" i="32"/>
  <c r="K44" i="32"/>
  <c r="L44" i="32"/>
  <c r="M44" i="32"/>
  <c r="K45" i="32"/>
  <c r="L45" i="32"/>
  <c r="M45" i="32"/>
  <c r="K46" i="32"/>
  <c r="M46" i="32" s="1"/>
  <c r="L46" i="32"/>
  <c r="C41" i="32"/>
  <c r="D41" i="32"/>
  <c r="C42" i="32"/>
  <c r="D42" i="32"/>
  <c r="C43" i="32"/>
  <c r="D43" i="32"/>
  <c r="G20" i="44" l="1"/>
  <c r="H20" i="44"/>
  <c r="I20" i="44"/>
  <c r="J20" i="44"/>
  <c r="K20" i="44"/>
  <c r="I27" i="44" s="1"/>
  <c r="G21" i="44"/>
  <c r="G28" i="44" s="1"/>
  <c r="H21" i="44"/>
  <c r="I21" i="44"/>
  <c r="J21" i="44"/>
  <c r="K21" i="44"/>
  <c r="G22" i="44"/>
  <c r="H22" i="44"/>
  <c r="I22" i="44"/>
  <c r="I29" i="44" s="1"/>
  <c r="J22" i="44"/>
  <c r="J29" i="44" s="1"/>
  <c r="K22" i="44"/>
  <c r="G29" i="44" s="1"/>
  <c r="G23" i="44"/>
  <c r="G30" i="44" s="1"/>
  <c r="H23" i="44"/>
  <c r="I23" i="44"/>
  <c r="J23" i="44"/>
  <c r="K23" i="44"/>
  <c r="J30" i="44" s="1"/>
  <c r="G24" i="44"/>
  <c r="G31" i="44" s="1"/>
  <c r="H24" i="44"/>
  <c r="H31" i="44" s="1"/>
  <c r="I24" i="44"/>
  <c r="J24" i="44"/>
  <c r="J31" i="44" s="1"/>
  <c r="K24" i="44"/>
  <c r="G25" i="44"/>
  <c r="H25" i="44"/>
  <c r="I25" i="44"/>
  <c r="J25" i="44"/>
  <c r="J32" i="44" s="1"/>
  <c r="K25" i="44"/>
  <c r="H32" i="44" s="1"/>
  <c r="H27" i="44"/>
  <c r="H28" i="44"/>
  <c r="I28" i="44"/>
  <c r="J28" i="44"/>
  <c r="K28" i="44"/>
  <c r="K29" i="44"/>
  <c r="H30" i="44"/>
  <c r="I30" i="44"/>
  <c r="K30" i="44"/>
  <c r="I31" i="44"/>
  <c r="K31" i="44"/>
  <c r="G32" i="44"/>
  <c r="G27" i="44" l="1"/>
  <c r="K32" i="44"/>
  <c r="K27" i="44"/>
  <c r="I32" i="44"/>
  <c r="H29" i="44"/>
  <c r="J27" i="44"/>
  <c r="C6" i="54" l="1"/>
  <c r="D6" i="54"/>
  <c r="E6" i="54"/>
  <c r="F6" i="54"/>
  <c r="G6" i="54"/>
  <c r="H6" i="54"/>
  <c r="I6" i="54"/>
  <c r="C7" i="54"/>
  <c r="D7" i="54"/>
  <c r="E7" i="54"/>
  <c r="F7" i="54"/>
  <c r="G7" i="54"/>
  <c r="H7" i="54"/>
  <c r="I7" i="54"/>
  <c r="C8" i="54"/>
  <c r="D8" i="54"/>
  <c r="E8" i="54"/>
  <c r="F8" i="54"/>
  <c r="G8" i="54"/>
  <c r="H8" i="54"/>
  <c r="I8" i="54"/>
  <c r="B7" i="54"/>
  <c r="B8" i="54"/>
  <c r="B6" i="54"/>
  <c r="C12" i="54"/>
  <c r="D12" i="54"/>
  <c r="E12" i="54"/>
  <c r="F12" i="54"/>
  <c r="G12" i="54"/>
  <c r="H12" i="54"/>
  <c r="I12" i="54"/>
  <c r="C13" i="54"/>
  <c r="D13" i="54"/>
  <c r="E13" i="54"/>
  <c r="F13" i="54"/>
  <c r="G13" i="54"/>
  <c r="H13" i="54"/>
  <c r="I13" i="54"/>
  <c r="C14" i="54"/>
  <c r="D14" i="54"/>
  <c r="E14" i="54"/>
  <c r="F14" i="54"/>
  <c r="G14" i="54"/>
  <c r="H14" i="54"/>
  <c r="I14" i="54"/>
  <c r="B13" i="54"/>
  <c r="B14" i="54"/>
  <c r="B12" i="54"/>
  <c r="C16" i="54"/>
  <c r="D16" i="54"/>
  <c r="E16" i="54"/>
  <c r="F16" i="54"/>
  <c r="G16" i="54"/>
  <c r="H16" i="54"/>
  <c r="I16" i="54"/>
  <c r="C17" i="54"/>
  <c r="D17" i="54"/>
  <c r="E17" i="54"/>
  <c r="F17" i="54"/>
  <c r="G17" i="54"/>
  <c r="H17" i="54"/>
  <c r="I17" i="54"/>
  <c r="C18" i="54"/>
  <c r="D18" i="54"/>
  <c r="E18" i="54"/>
  <c r="F18" i="54"/>
  <c r="G18" i="54"/>
  <c r="H18" i="54"/>
  <c r="I18" i="54"/>
  <c r="B17" i="54"/>
  <c r="B18" i="54"/>
  <c r="B16" i="54"/>
  <c r="E110" i="23" l="1"/>
  <c r="B110" i="23" s="1"/>
  <c r="E109" i="23"/>
  <c r="B109" i="23" s="1"/>
  <c r="E108" i="23"/>
  <c r="B108" i="23" s="1"/>
  <c r="E107" i="23"/>
  <c r="B107" i="23"/>
  <c r="E106" i="23"/>
  <c r="B106" i="23" s="1"/>
  <c r="E105" i="23"/>
  <c r="B105" i="23"/>
  <c r="E104" i="23"/>
  <c r="B104" i="23" s="1"/>
  <c r="E103" i="23"/>
  <c r="B103" i="23"/>
  <c r="E102" i="23"/>
  <c r="B102" i="23" s="1"/>
  <c r="E101" i="23"/>
  <c r="B101" i="23"/>
  <c r="E100" i="23"/>
  <c r="B100" i="23" s="1"/>
  <c r="E99" i="23"/>
  <c r="B99" i="23"/>
  <c r="E98" i="23"/>
  <c r="B98" i="23" s="1"/>
  <c r="E97" i="23"/>
  <c r="B97" i="23"/>
  <c r="E96" i="23"/>
  <c r="B96" i="23" s="1"/>
  <c r="E95" i="23"/>
  <c r="B95" i="23"/>
  <c r="E94" i="23"/>
  <c r="B94" i="23" s="1"/>
  <c r="E93" i="23"/>
  <c r="B93" i="23"/>
  <c r="E92" i="23"/>
  <c r="B92" i="23" s="1"/>
  <c r="E91" i="23"/>
  <c r="B91" i="23"/>
  <c r="E90" i="23"/>
  <c r="B90" i="23" s="1"/>
  <c r="E89" i="23"/>
  <c r="B89" i="23"/>
  <c r="E88" i="23"/>
  <c r="B88" i="23" s="1"/>
  <c r="E87" i="23"/>
  <c r="B87" i="23"/>
  <c r="E86" i="23"/>
  <c r="B86" i="23" s="1"/>
  <c r="E85" i="23"/>
  <c r="B85" i="23"/>
  <c r="E84" i="23"/>
  <c r="B84" i="23" s="1"/>
  <c r="E83" i="23"/>
  <c r="B83" i="23"/>
  <c r="E82" i="23"/>
  <c r="B82" i="23" s="1"/>
  <c r="E81" i="23"/>
  <c r="B81" i="23"/>
  <c r="E80" i="23"/>
  <c r="B80" i="23" s="1"/>
  <c r="E79" i="23"/>
  <c r="B79" i="23"/>
  <c r="E78" i="23"/>
  <c r="B78" i="23" s="1"/>
  <c r="E77" i="23"/>
  <c r="B77" i="23"/>
  <c r="E76" i="23"/>
  <c r="B76" i="23" s="1"/>
  <c r="E75" i="23"/>
  <c r="B75" i="23"/>
  <c r="E74" i="23"/>
  <c r="B74" i="23" s="1"/>
  <c r="E73" i="23"/>
  <c r="B73" i="23"/>
  <c r="E72" i="23"/>
  <c r="B72" i="23" s="1"/>
  <c r="E71" i="23"/>
  <c r="B71" i="23"/>
  <c r="E70" i="23"/>
  <c r="B70" i="23" s="1"/>
  <c r="E69" i="23"/>
  <c r="B69" i="23"/>
  <c r="E68" i="23"/>
  <c r="B68" i="23" s="1"/>
  <c r="E67" i="23"/>
  <c r="B67" i="23"/>
  <c r="E66" i="23"/>
  <c r="B66" i="23" s="1"/>
  <c r="E65" i="23"/>
  <c r="B65" i="23"/>
  <c r="E64" i="23"/>
  <c r="B64" i="23" s="1"/>
  <c r="E63" i="23"/>
  <c r="B63" i="23"/>
  <c r="E62" i="23"/>
  <c r="B62" i="23" s="1"/>
  <c r="E61" i="23"/>
  <c r="B61" i="23"/>
  <c r="E60" i="23"/>
  <c r="B60" i="23" s="1"/>
  <c r="E59" i="23"/>
  <c r="B59" i="23"/>
  <c r="E58" i="23"/>
  <c r="B58" i="23" s="1"/>
  <c r="E57" i="23"/>
  <c r="B57" i="23"/>
  <c r="E56" i="23"/>
  <c r="B56" i="23" s="1"/>
  <c r="E55" i="23"/>
  <c r="B55" i="23"/>
  <c r="E54" i="23"/>
  <c r="B54" i="23" s="1"/>
  <c r="E53" i="23"/>
  <c r="B53" i="23"/>
  <c r="E52" i="23"/>
  <c r="B52" i="23" s="1"/>
  <c r="E51" i="23"/>
  <c r="B51" i="23"/>
  <c r="E50" i="23"/>
  <c r="B50" i="23" s="1"/>
  <c r="E49" i="23"/>
  <c r="B49" i="23"/>
  <c r="E48" i="23"/>
  <c r="B48" i="23" s="1"/>
  <c r="E47" i="23"/>
  <c r="B47" i="23"/>
  <c r="E46" i="23"/>
  <c r="B46" i="23" s="1"/>
  <c r="E45" i="23"/>
  <c r="B45" i="23"/>
  <c r="E44" i="23"/>
  <c r="B44" i="23" s="1"/>
  <c r="E43" i="23"/>
  <c r="B43" i="23"/>
  <c r="E42" i="23"/>
  <c r="B42" i="23" s="1"/>
  <c r="E41" i="23"/>
  <c r="B41" i="23"/>
  <c r="E40" i="23"/>
  <c r="B40" i="23" s="1"/>
  <c r="E39" i="23"/>
  <c r="B39" i="23"/>
  <c r="E38" i="23"/>
  <c r="B38" i="23" s="1"/>
  <c r="E37" i="23"/>
  <c r="B37" i="23"/>
  <c r="E36" i="23"/>
  <c r="B36" i="23" s="1"/>
  <c r="E35" i="23"/>
  <c r="B35" i="23"/>
  <c r="E34" i="23"/>
  <c r="B34" i="23" s="1"/>
  <c r="E33" i="23"/>
  <c r="B33" i="23"/>
  <c r="E32" i="23"/>
  <c r="B32" i="23" s="1"/>
  <c r="E31" i="23"/>
  <c r="B31" i="23"/>
  <c r="E30" i="23"/>
  <c r="B30" i="23" s="1"/>
  <c r="E29" i="23"/>
  <c r="B29" i="23"/>
  <c r="E28" i="23"/>
  <c r="B28" i="23" s="1"/>
  <c r="E27" i="23"/>
  <c r="B27" i="23"/>
  <c r="E26" i="23"/>
  <c r="B26" i="23" s="1"/>
  <c r="E25" i="23"/>
  <c r="B25" i="23"/>
  <c r="E24" i="23"/>
  <c r="B24" i="23" s="1"/>
  <c r="E23" i="23"/>
  <c r="B23" i="23"/>
  <c r="E22" i="23"/>
  <c r="B22" i="23" s="1"/>
  <c r="E21" i="23"/>
  <c r="B21" i="23"/>
  <c r="E20" i="23"/>
  <c r="B20" i="23" s="1"/>
  <c r="E19" i="23"/>
  <c r="B19" i="23"/>
  <c r="E18" i="23"/>
  <c r="B18" i="23" s="1"/>
  <c r="E17" i="23"/>
  <c r="B17" i="23"/>
  <c r="E16" i="23"/>
  <c r="B16" i="23" s="1"/>
  <c r="E15" i="23"/>
  <c r="B15" i="23"/>
  <c r="E14" i="23"/>
  <c r="B14" i="23" s="1"/>
  <c r="E13" i="23"/>
  <c r="B13" i="23"/>
  <c r="E12" i="23"/>
  <c r="B12" i="23" s="1"/>
  <c r="E11" i="23"/>
  <c r="B11" i="23"/>
  <c r="E10" i="23"/>
  <c r="B10" i="23" s="1"/>
  <c r="E9" i="23"/>
  <c r="B9" i="23"/>
  <c r="E8" i="23"/>
  <c r="B8" i="23" s="1"/>
  <c r="E7" i="23"/>
  <c r="B7" i="23"/>
  <c r="E6" i="23"/>
  <c r="B6" i="23" s="1"/>
  <c r="E5" i="23"/>
  <c r="B5" i="23"/>
  <c r="B4" i="23"/>
  <c r="J29" i="49" l="1"/>
  <c r="E29" i="49" s="1"/>
  <c r="J28" i="49"/>
  <c r="E28" i="49" s="1"/>
  <c r="D28" i="49"/>
  <c r="C28" i="49"/>
  <c r="J27" i="49"/>
  <c r="E27" i="49" s="1"/>
  <c r="J26" i="49"/>
  <c r="E26" i="49" s="1"/>
  <c r="D26" i="49"/>
  <c r="C26" i="49"/>
  <c r="J25" i="49"/>
  <c r="E25" i="49" s="1"/>
  <c r="J24" i="49"/>
  <c r="E24" i="49" s="1"/>
  <c r="D24" i="49"/>
  <c r="C24" i="49"/>
  <c r="J23" i="49"/>
  <c r="E23" i="49" s="1"/>
  <c r="J22" i="49"/>
  <c r="E22" i="49" s="1"/>
  <c r="D22" i="49"/>
  <c r="C22" i="49"/>
  <c r="J21" i="49"/>
  <c r="E21" i="49" s="1"/>
  <c r="J20" i="49"/>
  <c r="E20" i="49" s="1"/>
  <c r="D20" i="49"/>
  <c r="C20" i="49"/>
  <c r="J19" i="49"/>
  <c r="E19" i="49" s="1"/>
  <c r="J18" i="49"/>
  <c r="E18" i="49" s="1"/>
  <c r="D18" i="49"/>
  <c r="C18" i="49"/>
  <c r="J17" i="49"/>
  <c r="E17" i="49" s="1"/>
  <c r="J16" i="49"/>
  <c r="E16" i="49" s="1"/>
  <c r="D16" i="49"/>
  <c r="C16" i="49"/>
  <c r="J15" i="49"/>
  <c r="E15" i="49" s="1"/>
  <c r="J14" i="49"/>
  <c r="E14" i="49" s="1"/>
  <c r="D14" i="49"/>
  <c r="C14" i="49"/>
  <c r="J13" i="49"/>
  <c r="E13" i="49" s="1"/>
  <c r="J12" i="49"/>
  <c r="E12" i="49" s="1"/>
  <c r="C12" i="49"/>
  <c r="J11" i="49"/>
  <c r="E11" i="49" s="1"/>
  <c r="J10" i="49"/>
  <c r="E10" i="49" s="1"/>
  <c r="D10" i="49"/>
  <c r="C10" i="49"/>
  <c r="J9" i="49"/>
  <c r="E9" i="49" s="1"/>
  <c r="J8" i="49"/>
  <c r="E8" i="49" s="1"/>
  <c r="C8" i="49"/>
  <c r="D12" i="49" l="1"/>
  <c r="D8" i="49"/>
  <c r="C9" i="49"/>
  <c r="C11" i="49"/>
  <c r="C13" i="49"/>
  <c r="C15" i="49"/>
  <c r="C17" i="49"/>
  <c r="C19" i="49"/>
  <c r="C21" i="49"/>
  <c r="C23" i="49"/>
  <c r="C25" i="49"/>
  <c r="C27" i="49"/>
  <c r="C29" i="49"/>
  <c r="D11" i="49"/>
  <c r="D13" i="49"/>
  <c r="D15" i="49"/>
  <c r="D17" i="49"/>
  <c r="D19" i="49"/>
  <c r="D21" i="49"/>
  <c r="D23" i="49"/>
  <c r="D25" i="49"/>
  <c r="D27" i="49"/>
  <c r="D29" i="49"/>
  <c r="D9" i="49"/>
  <c r="G13" i="39" l="1"/>
  <c r="G12" i="39"/>
  <c r="G11" i="39"/>
  <c r="G10" i="39"/>
  <c r="G9" i="39"/>
  <c r="G8" i="39"/>
  <c r="G7" i="39"/>
  <c r="G6" i="39"/>
  <c r="G5" i="39"/>
  <c r="G4" i="39"/>
  <c r="N25" i="37"/>
  <c r="N27" i="37" s="1"/>
  <c r="N23" i="37"/>
  <c r="N22" i="37"/>
  <c r="N21" i="37"/>
  <c r="N20" i="37"/>
  <c r="N19" i="37"/>
  <c r="N18" i="37"/>
  <c r="N17" i="37"/>
  <c r="N14" i="37"/>
  <c r="N8" i="37" s="1"/>
  <c r="N13" i="37"/>
  <c r="N7" i="37" s="1"/>
  <c r="N12" i="37"/>
  <c r="N6" i="37" s="1"/>
  <c r="N11" i="37"/>
  <c r="N15" i="37" l="1"/>
  <c r="N9" i="37" s="1"/>
  <c r="N5" i="37"/>
  <c r="E7" i="33" l="1"/>
  <c r="E8" i="33"/>
  <c r="E9" i="33"/>
  <c r="E10" i="33"/>
  <c r="E11" i="33"/>
  <c r="E12" i="33"/>
  <c r="E13" i="33"/>
  <c r="E14" i="33"/>
  <c r="E6" i="33"/>
  <c r="P15" i="42" l="1"/>
  <c r="J15" i="42"/>
  <c r="E15" i="42" s="1"/>
  <c r="D15" i="42"/>
  <c r="C15" i="42"/>
  <c r="B15" i="42"/>
  <c r="P14" i="42"/>
  <c r="J14" i="42"/>
  <c r="E14" i="42" s="1"/>
  <c r="D14" i="42"/>
  <c r="C14" i="42"/>
  <c r="B14" i="42"/>
  <c r="P13" i="42"/>
  <c r="J13" i="42"/>
  <c r="E13" i="42"/>
  <c r="D13" i="42"/>
  <c r="C13" i="42"/>
  <c r="B13" i="42"/>
  <c r="P12" i="42"/>
  <c r="J12" i="42"/>
  <c r="E12" i="42" s="1"/>
  <c r="D12" i="42"/>
  <c r="C12" i="42"/>
  <c r="B12" i="42"/>
  <c r="P11" i="42"/>
  <c r="J11" i="42"/>
  <c r="E11" i="42" s="1"/>
  <c r="D11" i="42"/>
  <c r="C11" i="42"/>
  <c r="B11" i="42"/>
  <c r="P10" i="42"/>
  <c r="J10" i="42"/>
  <c r="E10" i="42" s="1"/>
  <c r="D10" i="42"/>
  <c r="C10" i="42"/>
  <c r="B10" i="42"/>
  <c r="P9" i="42"/>
  <c r="J9" i="42"/>
  <c r="E9" i="42"/>
  <c r="D9" i="42"/>
  <c r="C9" i="42"/>
  <c r="B9" i="42"/>
  <c r="P8" i="42"/>
  <c r="J8" i="42"/>
  <c r="E8" i="42" s="1"/>
  <c r="D8" i="42"/>
  <c r="C8" i="42"/>
  <c r="B8" i="42"/>
  <c r="P7" i="42"/>
  <c r="J7" i="42"/>
  <c r="E7" i="42" s="1"/>
  <c r="D7" i="42"/>
  <c r="C7" i="42"/>
  <c r="B7" i="42"/>
  <c r="P6" i="42"/>
  <c r="J6" i="42"/>
  <c r="E6" i="42" s="1"/>
  <c r="D6" i="42"/>
  <c r="C6" i="42"/>
  <c r="B6" i="42"/>
  <c r="U47" i="41"/>
  <c r="V47" i="41" s="1"/>
  <c r="Q47" i="41"/>
  <c r="J47" i="41"/>
  <c r="U46" i="41"/>
  <c r="V46" i="41" s="1"/>
  <c r="Q46" i="41"/>
  <c r="J46" i="41"/>
  <c r="U45" i="41"/>
  <c r="Q45" i="41"/>
  <c r="J45" i="41"/>
  <c r="U44" i="41"/>
  <c r="V44" i="41" s="1"/>
  <c r="Q44" i="41"/>
  <c r="J44" i="41"/>
  <c r="U43" i="41"/>
  <c r="Q43" i="41"/>
  <c r="J43" i="41"/>
  <c r="U42" i="41"/>
  <c r="Q42" i="41"/>
  <c r="J42" i="41"/>
  <c r="U41" i="41"/>
  <c r="Q41" i="41"/>
  <c r="J41" i="41"/>
  <c r="U40" i="41"/>
  <c r="Q40" i="41"/>
  <c r="J40" i="41"/>
  <c r="U39" i="41"/>
  <c r="V39" i="41" s="1"/>
  <c r="Q39" i="41"/>
  <c r="R39" i="41" s="1"/>
  <c r="J39" i="41"/>
  <c r="U38" i="41"/>
  <c r="V38" i="41" s="1"/>
  <c r="Q38" i="41"/>
  <c r="J38" i="41"/>
  <c r="U37" i="41"/>
  <c r="Q37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R41" i="41" l="1"/>
  <c r="V41" i="41"/>
  <c r="R42" i="41"/>
  <c r="O42" i="41" s="1"/>
  <c r="D42" i="41" s="1"/>
  <c r="V42" i="41"/>
  <c r="R37" i="41"/>
  <c r="V37" i="41"/>
  <c r="V45" i="41"/>
  <c r="V40" i="41"/>
  <c r="R43" i="41"/>
  <c r="P43" i="41" s="1"/>
  <c r="E43" i="41" s="1"/>
  <c r="V43" i="41"/>
  <c r="R44" i="41"/>
  <c r="P44" i="41" s="1"/>
  <c r="E44" i="41" s="1"/>
  <c r="R9" i="41"/>
  <c r="R17" i="41"/>
  <c r="R25" i="41"/>
  <c r="P25" i="41" s="1"/>
  <c r="E25" i="41" s="1"/>
  <c r="R33" i="41"/>
  <c r="O33" i="41" s="1"/>
  <c r="D33" i="41" s="1"/>
  <c r="R10" i="41"/>
  <c r="P10" i="41" s="1"/>
  <c r="E10" i="41" s="1"/>
  <c r="R18" i="41"/>
  <c r="P18" i="41" s="1"/>
  <c r="E18" i="41" s="1"/>
  <c r="R26" i="41"/>
  <c r="M26" i="41" s="1"/>
  <c r="B26" i="41" s="1"/>
  <c r="R34" i="41"/>
  <c r="M34" i="41" s="1"/>
  <c r="B34" i="41" s="1"/>
  <c r="R24" i="41"/>
  <c r="M24" i="41" s="1"/>
  <c r="B24" i="41" s="1"/>
  <c r="R11" i="41"/>
  <c r="P11" i="41" s="1"/>
  <c r="E11" i="41" s="1"/>
  <c r="R19" i="41"/>
  <c r="R27" i="41"/>
  <c r="R35" i="41"/>
  <c r="P35" i="41" s="1"/>
  <c r="E35" i="41" s="1"/>
  <c r="R21" i="41"/>
  <c r="R6" i="41"/>
  <c r="P6" i="41" s="1"/>
  <c r="E6" i="41" s="1"/>
  <c r="R30" i="41"/>
  <c r="M30" i="41" s="1"/>
  <c r="B30" i="41" s="1"/>
  <c r="R15" i="41"/>
  <c r="P15" i="41" s="1"/>
  <c r="E15" i="41" s="1"/>
  <c r="R31" i="41"/>
  <c r="R8" i="41"/>
  <c r="R32" i="41"/>
  <c r="M32" i="41" s="1"/>
  <c r="B32" i="41" s="1"/>
  <c r="R12" i="41"/>
  <c r="P12" i="41" s="1"/>
  <c r="E12" i="41" s="1"/>
  <c r="R20" i="41"/>
  <c r="P20" i="41" s="1"/>
  <c r="E20" i="41" s="1"/>
  <c r="R28" i="41"/>
  <c r="M28" i="41" s="1"/>
  <c r="B28" i="41" s="1"/>
  <c r="R36" i="41"/>
  <c r="M36" i="41" s="1"/>
  <c r="B36" i="41" s="1"/>
  <c r="R13" i="41"/>
  <c r="M13" i="41" s="1"/>
  <c r="B13" i="41" s="1"/>
  <c r="R29" i="41"/>
  <c r="R14" i="41"/>
  <c r="M14" i="41" s="1"/>
  <c r="B14" i="41" s="1"/>
  <c r="R22" i="41"/>
  <c r="M22" i="41" s="1"/>
  <c r="B22" i="41" s="1"/>
  <c r="R7" i="41"/>
  <c r="M7" i="41" s="1"/>
  <c r="B7" i="41" s="1"/>
  <c r="R23" i="41"/>
  <c r="P23" i="41" s="1"/>
  <c r="E23" i="41" s="1"/>
  <c r="R47" i="41"/>
  <c r="P47" i="41" s="1"/>
  <c r="E47" i="41" s="1"/>
  <c r="R16" i="41"/>
  <c r="P16" i="41" s="1"/>
  <c r="E16" i="41" s="1"/>
  <c r="R40" i="41"/>
  <c r="R38" i="41"/>
  <c r="O38" i="41" s="1"/>
  <c r="D38" i="41" s="1"/>
  <c r="R45" i="41"/>
  <c r="P8" i="41"/>
  <c r="E8" i="41" s="1"/>
  <c r="R46" i="41"/>
  <c r="N46" i="41" s="1"/>
  <c r="C46" i="41" s="1"/>
  <c r="P46" i="41"/>
  <c r="E46" i="41" s="1"/>
  <c r="N31" i="41"/>
  <c r="C31" i="41" s="1"/>
  <c r="M8" i="41"/>
  <c r="B8" i="41" s="1"/>
  <c r="M9" i="41"/>
  <c r="B9" i="41" s="1"/>
  <c r="M11" i="41"/>
  <c r="B11" i="41" s="1"/>
  <c r="M12" i="41"/>
  <c r="B12" i="41" s="1"/>
  <c r="M16" i="41"/>
  <c r="B16" i="41" s="1"/>
  <c r="M17" i="41"/>
  <c r="B17" i="41" s="1"/>
  <c r="N25" i="41"/>
  <c r="C25" i="41" s="1"/>
  <c r="P31" i="41"/>
  <c r="E31" i="41" s="1"/>
  <c r="N36" i="41"/>
  <c r="C36" i="41" s="1"/>
  <c r="O36" i="41"/>
  <c r="D36" i="41" s="1"/>
  <c r="P42" i="41"/>
  <c r="E42" i="41" s="1"/>
  <c r="N42" i="41"/>
  <c r="C42" i="41" s="1"/>
  <c r="M42" i="41"/>
  <c r="B42" i="41" s="1"/>
  <c r="O30" i="41"/>
  <c r="D30" i="41" s="1"/>
  <c r="N30" i="41"/>
  <c r="C30" i="41" s="1"/>
  <c r="M38" i="41"/>
  <c r="B38" i="41" s="1"/>
  <c r="P29" i="41"/>
  <c r="E29" i="41" s="1"/>
  <c r="M33" i="41"/>
  <c r="B33" i="41" s="1"/>
  <c r="N34" i="41"/>
  <c r="C34" i="41" s="1"/>
  <c r="O34" i="41"/>
  <c r="D34" i="41" s="1"/>
  <c r="V36" i="41"/>
  <c r="V34" i="41"/>
  <c r="V32" i="41"/>
  <c r="V30" i="41"/>
  <c r="V28" i="41"/>
  <c r="V26" i="41"/>
  <c r="V24" i="41"/>
  <c r="V22" i="41"/>
  <c r="V20" i="41"/>
  <c r="V18" i="41"/>
  <c r="V16" i="41"/>
  <c r="V14" i="41"/>
  <c r="V12" i="41"/>
  <c r="V10" i="41"/>
  <c r="V8" i="41"/>
  <c r="V6" i="41"/>
  <c r="V35" i="41"/>
  <c r="V33" i="41"/>
  <c r="V31" i="41"/>
  <c r="V29" i="41"/>
  <c r="V27" i="41"/>
  <c r="V25" i="41"/>
  <c r="V23" i="41"/>
  <c r="V21" i="41"/>
  <c r="V19" i="41"/>
  <c r="V17" i="41"/>
  <c r="V15" i="41"/>
  <c r="V13" i="41"/>
  <c r="V11" i="41"/>
  <c r="V9" i="41"/>
  <c r="V7" i="41"/>
  <c r="AY11" i="38"/>
  <c r="AX11" i="38"/>
  <c r="AW10" i="38"/>
  <c r="AV10" i="38"/>
  <c r="AU10" i="38"/>
  <c r="AT10" i="38"/>
  <c r="AS10" i="38"/>
  <c r="AS7" i="38" s="1"/>
  <c r="AR10" i="38"/>
  <c r="AR7" i="38" s="1"/>
  <c r="AQ10" i="38"/>
  <c r="AQ7" i="38" s="1"/>
  <c r="AP10" i="38"/>
  <c r="AO10" i="38"/>
  <c r="AN10" i="38"/>
  <c r="AM10" i="38"/>
  <c r="AL10" i="38"/>
  <c r="AK10" i="38"/>
  <c r="AK7" i="38" s="1"/>
  <c r="AJ10" i="38"/>
  <c r="AJ7" i="38" s="1"/>
  <c r="AI10" i="38"/>
  <c r="AI7" i="38" s="1"/>
  <c r="AH10" i="38"/>
  <c r="AG10" i="38"/>
  <c r="AF10" i="38"/>
  <c r="AE10" i="38"/>
  <c r="AD10" i="38"/>
  <c r="AC10" i="38"/>
  <c r="AC7" i="38" s="1"/>
  <c r="AB10" i="38"/>
  <c r="AB7" i="38" s="1"/>
  <c r="AA10" i="38"/>
  <c r="AA7" i="38" s="1"/>
  <c r="Z10" i="38"/>
  <c r="Y10" i="38"/>
  <c r="X10" i="38"/>
  <c r="W10" i="38"/>
  <c r="V10" i="38"/>
  <c r="U10" i="38"/>
  <c r="U7" i="38" s="1"/>
  <c r="T10" i="38"/>
  <c r="T7" i="38" s="1"/>
  <c r="S10" i="38"/>
  <c r="S7" i="38" s="1"/>
  <c r="R10" i="38"/>
  <c r="Q10" i="38"/>
  <c r="P10" i="38"/>
  <c r="O10" i="38"/>
  <c r="N10" i="38"/>
  <c r="M10" i="38"/>
  <c r="M7" i="38" s="1"/>
  <c r="L10" i="38"/>
  <c r="L7" i="38" s="1"/>
  <c r="K10" i="38"/>
  <c r="K7" i="38" s="1"/>
  <c r="J10" i="38"/>
  <c r="I10" i="38"/>
  <c r="H10" i="38"/>
  <c r="G10" i="38"/>
  <c r="F10" i="38"/>
  <c r="E10" i="38"/>
  <c r="E7" i="38" s="1"/>
  <c r="D10" i="38"/>
  <c r="D7" i="38" s="1"/>
  <c r="C10" i="38"/>
  <c r="C7" i="38" s="1"/>
  <c r="B10" i="38"/>
  <c r="AZ7" i="38" s="1"/>
  <c r="AX7" i="38"/>
  <c r="AW7" i="38"/>
  <c r="AV7" i="38"/>
  <c r="AU7" i="38"/>
  <c r="AT7" i="38"/>
  <c r="AP7" i="38"/>
  <c r="AO7" i="38"/>
  <c r="AN7" i="38"/>
  <c r="AM7" i="38"/>
  <c r="AL7" i="38"/>
  <c r="AH7" i="38"/>
  <c r="AG7" i="38"/>
  <c r="AF7" i="38"/>
  <c r="AE7" i="38"/>
  <c r="AD7" i="38"/>
  <c r="Z7" i="38"/>
  <c r="Y7" i="38"/>
  <c r="X7" i="38"/>
  <c r="W7" i="38"/>
  <c r="V7" i="38"/>
  <c r="R7" i="38"/>
  <c r="Q7" i="38"/>
  <c r="P7" i="38"/>
  <c r="O7" i="38"/>
  <c r="N7" i="38"/>
  <c r="J7" i="38"/>
  <c r="I7" i="38"/>
  <c r="H7" i="38"/>
  <c r="G7" i="38"/>
  <c r="F7" i="38"/>
  <c r="B7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C6" i="38"/>
  <c r="B6" i="38"/>
  <c r="P27" i="37"/>
  <c r="O27" i="37"/>
  <c r="M27" i="37"/>
  <c r="L27" i="37"/>
  <c r="K27" i="37"/>
  <c r="J27" i="37"/>
  <c r="I27" i="37"/>
  <c r="H27" i="37"/>
  <c r="G27" i="37"/>
  <c r="F27" i="37"/>
  <c r="E27" i="37"/>
  <c r="D27" i="37"/>
  <c r="C27" i="37"/>
  <c r="B27" i="37"/>
  <c r="P15" i="37"/>
  <c r="O15" i="37"/>
  <c r="O9" i="37" s="1"/>
  <c r="M15" i="37"/>
  <c r="L15" i="37"/>
  <c r="L9" i="37" s="1"/>
  <c r="J15" i="37"/>
  <c r="J9" i="37" s="1"/>
  <c r="I15" i="37"/>
  <c r="H15" i="37"/>
  <c r="G15" i="37"/>
  <c r="F15" i="37"/>
  <c r="F9" i="37" s="1"/>
  <c r="E15" i="37"/>
  <c r="E9" i="37" s="1"/>
  <c r="D15" i="37"/>
  <c r="D9" i="37" s="1"/>
  <c r="C15" i="37"/>
  <c r="C9" i="37" s="1"/>
  <c r="B15" i="37"/>
  <c r="B9" i="37" s="1"/>
  <c r="I9" i="37"/>
  <c r="H9" i="37"/>
  <c r="G9" i="37"/>
  <c r="P8" i="37"/>
  <c r="O8" i="37"/>
  <c r="M8" i="37"/>
  <c r="L8" i="37"/>
  <c r="K8" i="37"/>
  <c r="J8" i="37"/>
  <c r="I8" i="37"/>
  <c r="H8" i="37"/>
  <c r="G8" i="37"/>
  <c r="F8" i="37"/>
  <c r="E8" i="37"/>
  <c r="D8" i="37"/>
  <c r="C8" i="37"/>
  <c r="B8" i="37"/>
  <c r="P7" i="37"/>
  <c r="O7" i="37"/>
  <c r="M7" i="37"/>
  <c r="L7" i="37"/>
  <c r="K7" i="37"/>
  <c r="J7" i="37"/>
  <c r="I7" i="37"/>
  <c r="H7" i="37"/>
  <c r="G7" i="37"/>
  <c r="F7" i="37"/>
  <c r="E7" i="37"/>
  <c r="D7" i="37"/>
  <c r="C7" i="37"/>
  <c r="B7" i="37"/>
  <c r="P6" i="37"/>
  <c r="O6" i="37"/>
  <c r="M6" i="37"/>
  <c r="L6" i="37"/>
  <c r="K6" i="37"/>
  <c r="J6" i="37"/>
  <c r="I6" i="37"/>
  <c r="H6" i="37"/>
  <c r="G6" i="37"/>
  <c r="F6" i="37"/>
  <c r="E6" i="37"/>
  <c r="D6" i="37"/>
  <c r="C6" i="37"/>
  <c r="B6" i="37"/>
  <c r="P5" i="37"/>
  <c r="O5" i="37"/>
  <c r="M5" i="37"/>
  <c r="L5" i="37"/>
  <c r="K5" i="37"/>
  <c r="J5" i="37"/>
  <c r="I5" i="37"/>
  <c r="H5" i="37"/>
  <c r="G5" i="37"/>
  <c r="F5" i="37"/>
  <c r="E5" i="37"/>
  <c r="D5" i="37"/>
  <c r="C5" i="37"/>
  <c r="B5" i="37"/>
  <c r="N33" i="41" l="1"/>
  <c r="C33" i="41" s="1"/>
  <c r="N32" i="41"/>
  <c r="C32" i="41" s="1"/>
  <c r="O46" i="41"/>
  <c r="D46" i="41" s="1"/>
  <c r="M46" i="41"/>
  <c r="B46" i="41" s="1"/>
  <c r="O32" i="41"/>
  <c r="D32" i="41" s="1"/>
  <c r="P33" i="41"/>
  <c r="E33" i="41" s="1"/>
  <c r="P32" i="41"/>
  <c r="E32" i="41" s="1"/>
  <c r="N38" i="41"/>
  <c r="C38" i="41" s="1"/>
  <c r="O28" i="41"/>
  <c r="D28" i="41" s="1"/>
  <c r="P26" i="41"/>
  <c r="E26" i="41" s="1"/>
  <c r="M6" i="41"/>
  <c r="B6" i="41" s="1"/>
  <c r="P24" i="41"/>
  <c r="E24" i="41" s="1"/>
  <c r="N23" i="41"/>
  <c r="C23" i="41" s="1"/>
  <c r="O23" i="41"/>
  <c r="D23" i="41" s="1"/>
  <c r="M23" i="41"/>
  <c r="B23" i="41" s="1"/>
  <c r="N20" i="41"/>
  <c r="C20" i="41" s="1"/>
  <c r="O20" i="41"/>
  <c r="D20" i="41" s="1"/>
  <c r="N21" i="41"/>
  <c r="C21" i="41" s="1"/>
  <c r="M21" i="41"/>
  <c r="B21" i="41" s="1"/>
  <c r="O21" i="41"/>
  <c r="D21" i="41" s="1"/>
  <c r="O18" i="41"/>
  <c r="D18" i="41" s="1"/>
  <c r="N18" i="41"/>
  <c r="C18" i="41" s="1"/>
  <c r="N28" i="41"/>
  <c r="C28" i="41" s="1"/>
  <c r="P21" i="41"/>
  <c r="E21" i="41" s="1"/>
  <c r="N7" i="41"/>
  <c r="C7" i="41" s="1"/>
  <c r="O7" i="41"/>
  <c r="D7" i="41" s="1"/>
  <c r="O12" i="41"/>
  <c r="D12" i="41" s="1"/>
  <c r="N12" i="41"/>
  <c r="C12" i="41" s="1"/>
  <c r="O35" i="41"/>
  <c r="D35" i="41" s="1"/>
  <c r="N35" i="41"/>
  <c r="C35" i="41" s="1"/>
  <c r="M35" i="41"/>
  <c r="B35" i="41" s="1"/>
  <c r="O10" i="41"/>
  <c r="D10" i="41" s="1"/>
  <c r="N10" i="41"/>
  <c r="C10" i="41" s="1"/>
  <c r="P28" i="41"/>
  <c r="E28" i="41" s="1"/>
  <c r="P7" i="41"/>
  <c r="E7" i="41" s="1"/>
  <c r="N27" i="41"/>
  <c r="C27" i="41" s="1"/>
  <c r="O27" i="41"/>
  <c r="D27" i="41" s="1"/>
  <c r="P30" i="41"/>
  <c r="E30" i="41" s="1"/>
  <c r="P36" i="41"/>
  <c r="E36" i="41" s="1"/>
  <c r="O22" i="41"/>
  <c r="D22" i="41" s="1"/>
  <c r="N22" i="41"/>
  <c r="C22" i="41" s="1"/>
  <c r="M27" i="41"/>
  <c r="B27" i="41" s="1"/>
  <c r="M20" i="41"/>
  <c r="B20" i="41" s="1"/>
  <c r="O26" i="41"/>
  <c r="D26" i="41" s="1"/>
  <c r="N14" i="41"/>
  <c r="C14" i="41" s="1"/>
  <c r="O14" i="41"/>
  <c r="D14" i="41" s="1"/>
  <c r="N8" i="41"/>
  <c r="C8" i="41" s="1"/>
  <c r="O8" i="41"/>
  <c r="D8" i="41" s="1"/>
  <c r="O19" i="41"/>
  <c r="D19" i="41" s="1"/>
  <c r="N19" i="41"/>
  <c r="C19" i="41" s="1"/>
  <c r="M19" i="41"/>
  <c r="B19" i="41" s="1"/>
  <c r="M25" i="41"/>
  <c r="B25" i="41" s="1"/>
  <c r="O25" i="41"/>
  <c r="D25" i="41" s="1"/>
  <c r="P22" i="41"/>
  <c r="E22" i="41" s="1"/>
  <c r="P27" i="41"/>
  <c r="E27" i="41" s="1"/>
  <c r="M18" i="41"/>
  <c r="B18" i="41" s="1"/>
  <c r="M10" i="41"/>
  <c r="B10" i="41" s="1"/>
  <c r="N26" i="41"/>
  <c r="C26" i="41" s="1"/>
  <c r="P38" i="41"/>
  <c r="E38" i="41" s="1"/>
  <c r="N29" i="41"/>
  <c r="C29" i="41" s="1"/>
  <c r="M29" i="41"/>
  <c r="B29" i="41" s="1"/>
  <c r="O29" i="41"/>
  <c r="D29" i="41" s="1"/>
  <c r="M31" i="41"/>
  <c r="B31" i="41" s="1"/>
  <c r="O31" i="41"/>
  <c r="D31" i="41" s="1"/>
  <c r="O11" i="41"/>
  <c r="D11" i="41" s="1"/>
  <c r="N11" i="41"/>
  <c r="C11" i="41" s="1"/>
  <c r="O17" i="41"/>
  <c r="D17" i="41" s="1"/>
  <c r="P17" i="41"/>
  <c r="E17" i="41" s="1"/>
  <c r="N17" i="41"/>
  <c r="C17" i="41" s="1"/>
  <c r="P19" i="41"/>
  <c r="E19" i="41" s="1"/>
  <c r="P14" i="41"/>
  <c r="E14" i="41" s="1"/>
  <c r="N13" i="41"/>
  <c r="C13" i="41" s="1"/>
  <c r="O13" i="41"/>
  <c r="D13" i="41" s="1"/>
  <c r="N15" i="41"/>
  <c r="C15" i="41" s="1"/>
  <c r="O15" i="41"/>
  <c r="D15" i="41" s="1"/>
  <c r="O24" i="41"/>
  <c r="D24" i="41" s="1"/>
  <c r="N24" i="41"/>
  <c r="C24" i="41" s="1"/>
  <c r="N9" i="41"/>
  <c r="C9" i="41" s="1"/>
  <c r="O9" i="41"/>
  <c r="D9" i="41" s="1"/>
  <c r="N16" i="41"/>
  <c r="C16" i="41" s="1"/>
  <c r="O16" i="41"/>
  <c r="D16" i="41" s="1"/>
  <c r="P13" i="41"/>
  <c r="E13" i="41" s="1"/>
  <c r="M15" i="41"/>
  <c r="B15" i="41" s="1"/>
  <c r="P34" i="41"/>
  <c r="E34" i="41" s="1"/>
  <c r="P9" i="41"/>
  <c r="E9" i="41" s="1"/>
  <c r="O6" i="41"/>
  <c r="D6" i="41" s="1"/>
  <c r="N6" i="41"/>
  <c r="C6" i="41" s="1"/>
  <c r="O45" i="41"/>
  <c r="D45" i="41" s="1"/>
  <c r="N45" i="41"/>
  <c r="C45" i="41" s="1"/>
  <c r="P45" i="41"/>
  <c r="E45" i="41" s="1"/>
  <c r="M45" i="41"/>
  <c r="B45" i="41" s="1"/>
  <c r="O43" i="41"/>
  <c r="D43" i="41" s="1"/>
  <c r="N43" i="41"/>
  <c r="C43" i="41" s="1"/>
  <c r="M43" i="41"/>
  <c r="B43" i="41" s="1"/>
  <c r="O37" i="41"/>
  <c r="D37" i="41" s="1"/>
  <c r="M37" i="41"/>
  <c r="B37" i="41" s="1"/>
  <c r="N37" i="41"/>
  <c r="C37" i="41" s="1"/>
  <c r="P37" i="41"/>
  <c r="E37" i="41" s="1"/>
  <c r="M44" i="41"/>
  <c r="B44" i="41" s="1"/>
  <c r="O44" i="41"/>
  <c r="D44" i="41" s="1"/>
  <c r="N44" i="41"/>
  <c r="C44" i="41" s="1"/>
  <c r="O47" i="41"/>
  <c r="D47" i="41" s="1"/>
  <c r="N47" i="41"/>
  <c r="C47" i="41" s="1"/>
  <c r="M47" i="41"/>
  <c r="B47" i="41" s="1"/>
  <c r="O39" i="41"/>
  <c r="D39" i="41" s="1"/>
  <c r="N39" i="41"/>
  <c r="C39" i="41" s="1"/>
  <c r="M39" i="41"/>
  <c r="B39" i="41" s="1"/>
  <c r="M40" i="41"/>
  <c r="B40" i="41" s="1"/>
  <c r="N40" i="41"/>
  <c r="C40" i="41" s="1"/>
  <c r="O40" i="41"/>
  <c r="D40" i="41" s="1"/>
  <c r="P40" i="41"/>
  <c r="E40" i="41" s="1"/>
  <c r="O41" i="41"/>
  <c r="D41" i="41" s="1"/>
  <c r="N41" i="41"/>
  <c r="C41" i="41" s="1"/>
  <c r="P41" i="41"/>
  <c r="E41" i="41" s="1"/>
  <c r="M41" i="41"/>
  <c r="B41" i="41" s="1"/>
  <c r="P39" i="41"/>
  <c r="E39" i="41" s="1"/>
  <c r="AY7" i="38"/>
  <c r="M9" i="37"/>
  <c r="P9" i="37"/>
  <c r="R46" i="32"/>
  <c r="Q46" i="32"/>
  <c r="S46" i="32" s="1"/>
  <c r="R45" i="32"/>
  <c r="Q45" i="32"/>
  <c r="R44" i="32"/>
  <c r="Q44" i="32"/>
  <c r="R43" i="32"/>
  <c r="Q43" i="32"/>
  <c r="R42" i="32"/>
  <c r="Q42" i="32"/>
  <c r="R41" i="32"/>
  <c r="Q41" i="32"/>
  <c r="S41" i="32" s="1"/>
  <c r="R40" i="32"/>
  <c r="Q40" i="32"/>
  <c r="R39" i="32"/>
  <c r="S39" i="32" s="1"/>
  <c r="Q39" i="32"/>
  <c r="R38" i="32"/>
  <c r="Q38" i="32"/>
  <c r="S38" i="32" s="1"/>
  <c r="R37" i="32"/>
  <c r="Q37" i="32"/>
  <c r="R36" i="32"/>
  <c r="Q36" i="32"/>
  <c r="R35" i="32"/>
  <c r="S35" i="32" s="1"/>
  <c r="Q35" i="32"/>
  <c r="R34" i="32"/>
  <c r="Q34" i="32"/>
  <c r="S34" i="32" s="1"/>
  <c r="R33" i="32"/>
  <c r="Q33" i="32"/>
  <c r="R32" i="32"/>
  <c r="Q32" i="32"/>
  <c r="S32" i="32" s="1"/>
  <c r="R31" i="32"/>
  <c r="S31" i="32" s="1"/>
  <c r="Q31" i="32"/>
  <c r="R30" i="32"/>
  <c r="Q30" i="32"/>
  <c r="S30" i="32" s="1"/>
  <c r="R29" i="32"/>
  <c r="Q29" i="32"/>
  <c r="S29" i="32" s="1"/>
  <c r="R28" i="32"/>
  <c r="Q28" i="32"/>
  <c r="S28" i="32" s="1"/>
  <c r="R27" i="32"/>
  <c r="S27" i="32" s="1"/>
  <c r="Q27" i="32"/>
  <c r="R26" i="32"/>
  <c r="Q26" i="32"/>
  <c r="S26" i="32" s="1"/>
  <c r="R25" i="32"/>
  <c r="Q25" i="32"/>
  <c r="S25" i="32" s="1"/>
  <c r="R24" i="32"/>
  <c r="Q24" i="32"/>
  <c r="S24" i="32" s="1"/>
  <c r="R23" i="32"/>
  <c r="S23" i="32" s="1"/>
  <c r="Q23" i="32"/>
  <c r="R22" i="32"/>
  <c r="Q22" i="32"/>
  <c r="S22" i="32" s="1"/>
  <c r="R21" i="32"/>
  <c r="Q21" i="32"/>
  <c r="S21" i="32" s="1"/>
  <c r="R20" i="32"/>
  <c r="Q20" i="32"/>
  <c r="S20" i="32" s="1"/>
  <c r="R19" i="32"/>
  <c r="S19" i="32" s="1"/>
  <c r="Q19" i="32"/>
  <c r="R18" i="32"/>
  <c r="Q18" i="32"/>
  <c r="S18" i="32" s="1"/>
  <c r="R17" i="32"/>
  <c r="Q17" i="32"/>
  <c r="S17" i="32" s="1"/>
  <c r="R16" i="32"/>
  <c r="Q16" i="32"/>
  <c r="S16" i="32" s="1"/>
  <c r="R15" i="32"/>
  <c r="S15" i="32" s="1"/>
  <c r="Q15" i="32"/>
  <c r="R14" i="32"/>
  <c r="Q14" i="32"/>
  <c r="S14" i="32" s="1"/>
  <c r="R13" i="32"/>
  <c r="Q13" i="32"/>
  <c r="R12" i="32"/>
  <c r="Q12" i="32"/>
  <c r="S12" i="32" s="1"/>
  <c r="R11" i="32"/>
  <c r="S11" i="32" s="1"/>
  <c r="Q11" i="32"/>
  <c r="R10" i="32"/>
  <c r="Q10" i="32"/>
  <c r="S10" i="32" s="1"/>
  <c r="R9" i="32"/>
  <c r="Q9" i="32"/>
  <c r="S9" i="32" s="1"/>
  <c r="R8" i="32"/>
  <c r="Q8" i="32"/>
  <c r="S8" i="32" s="1"/>
  <c r="R7" i="32"/>
  <c r="S7" i="32" s="1"/>
  <c r="Q7" i="32"/>
  <c r="R6" i="32"/>
  <c r="Q6" i="32"/>
  <c r="S6" i="32" s="1"/>
  <c r="R5" i="32"/>
  <c r="Q5" i="32"/>
  <c r="S5" i="32" s="1"/>
  <c r="R4" i="32"/>
  <c r="Q4" i="32"/>
  <c r="S4" i="32" s="1"/>
  <c r="S36" i="32" l="1"/>
  <c r="S44" i="32"/>
  <c r="S45" i="32"/>
  <c r="S43" i="32"/>
  <c r="S40" i="32"/>
  <c r="S33" i="32"/>
  <c r="S13" i="32"/>
  <c r="S37" i="32"/>
  <c r="S42" i="32"/>
  <c r="E27" i="33" l="1"/>
  <c r="E26" i="33"/>
  <c r="E25" i="33"/>
  <c r="E24" i="33"/>
  <c r="E23" i="33"/>
  <c r="E22" i="33"/>
  <c r="E21" i="33"/>
  <c r="E20" i="33"/>
  <c r="E19" i="33"/>
</calcChain>
</file>

<file path=xl/sharedStrings.xml><?xml version="1.0" encoding="utf-8"?>
<sst xmlns="http://schemas.openxmlformats.org/spreadsheetml/2006/main" count="615" uniqueCount="308">
  <si>
    <t>Percentage change in the GDP, quarter on quarter (not annualised)</t>
  </si>
  <si>
    <t xml:space="preserve">Net profit or loss before taxation </t>
  </si>
  <si>
    <t>Constant 2010 Prices</t>
  </si>
  <si>
    <t>Return on Assets</t>
  </si>
  <si>
    <t>Net profit or loss before tax as % of carrying value of assets</t>
  </si>
  <si>
    <t>Net profit or loss before taxation</t>
  </si>
  <si>
    <t>Carrying value of fixed assets as at the end of quarter</t>
  </si>
  <si>
    <t>Year to second quarter</t>
  </si>
  <si>
    <t>constant R bns</t>
  </si>
  <si>
    <t>current R mns</t>
  </si>
  <si>
    <t>deflated with CPI</t>
  </si>
  <si>
    <t>CPI</t>
  </si>
  <si>
    <t>Rebased to the latest</t>
  </si>
  <si>
    <t>Mining</t>
  </si>
  <si>
    <t>Manufacturing</t>
  </si>
  <si>
    <t>Construction</t>
  </si>
  <si>
    <t>Other</t>
  </si>
  <si>
    <t>All industries</t>
  </si>
  <si>
    <t>2 decimals</t>
  </si>
  <si>
    <t>mining</t>
  </si>
  <si>
    <t>manufacturing</t>
  </si>
  <si>
    <t>construction</t>
  </si>
  <si>
    <t>other</t>
  </si>
  <si>
    <t>total</t>
  </si>
  <si>
    <t>Food, beverages, tobacco</t>
  </si>
  <si>
    <t>Wood and wood products</t>
  </si>
  <si>
    <t>Chemicals, rubber, plastic</t>
  </si>
  <si>
    <t>Glass and non-metallic mineral products</t>
  </si>
  <si>
    <t>Metal products</t>
  </si>
  <si>
    <t>Machinery and appliances</t>
  </si>
  <si>
    <t xml:space="preserve">Manufacturing Trade </t>
  </si>
  <si>
    <t>q3-q2</t>
  </si>
  <si>
    <t>Exports</t>
  </si>
  <si>
    <t>Agriculture</t>
  </si>
  <si>
    <t>Q1</t>
  </si>
  <si>
    <t>Q2</t>
  </si>
  <si>
    <t>Q3</t>
  </si>
  <si>
    <t>Q4</t>
  </si>
  <si>
    <t>Imports</t>
  </si>
  <si>
    <t>Balance of trade</t>
  </si>
  <si>
    <t>Nominal rand</t>
  </si>
  <si>
    <t>Billions of constant rand - deflated with CPI</t>
  </si>
  <si>
    <t>Billions of current U.S. dollars</t>
  </si>
  <si>
    <t>Rands/dollar</t>
  </si>
  <si>
    <t>Balance</t>
  </si>
  <si>
    <t>Source: SARS monthly data</t>
  </si>
  <si>
    <t>Q2 2020</t>
  </si>
  <si>
    <t>Utilities</t>
  </si>
  <si>
    <t>Trade</t>
  </si>
  <si>
    <t>Transport</t>
  </si>
  <si>
    <t>Business services</t>
  </si>
  <si>
    <t>Community and social services</t>
  </si>
  <si>
    <t>Private households</t>
  </si>
  <si>
    <t>Total</t>
  </si>
  <si>
    <t>total ex mining and ag</t>
  </si>
  <si>
    <t>Indices of employment in manufacturing and the rest of the economy</t>
  </si>
  <si>
    <t>Base</t>
  </si>
  <si>
    <t>Total ex manufacturing</t>
  </si>
  <si>
    <t>Employment in manufacturing subsectors</t>
  </si>
  <si>
    <t>thousands</t>
  </si>
  <si>
    <t>Q3 2008</t>
  </si>
  <si>
    <t>Q3 2010</t>
  </si>
  <si>
    <t>Q3 2015</t>
  </si>
  <si>
    <t>Q3 2018</t>
  </si>
  <si>
    <t>Q3 2019</t>
  </si>
  <si>
    <t>Q3 2020</t>
  </si>
  <si>
    <t>Food, beverages, 
and tobacco</t>
  </si>
  <si>
    <t>Clothing, textiles 
and footwear</t>
  </si>
  <si>
    <t>Wood and paper</t>
  </si>
  <si>
    <t>Publishing 
and printing</t>
  </si>
  <si>
    <t>Petroleum, chemicals, 
rubber, and plastic</t>
  </si>
  <si>
    <t>Glass and non-
metallic minerals</t>
  </si>
  <si>
    <t>Metals and 
metal products</t>
  </si>
  <si>
    <t>Machinery, equipment
 and appliances</t>
  </si>
  <si>
    <t>Transport 
equipment</t>
  </si>
  <si>
    <t>Furniture, 
and other</t>
  </si>
  <si>
    <t>StatsSA. QLFS trends. Downloaded from www.statssa.gov.za in November 2020</t>
  </si>
  <si>
    <t>Mining employment</t>
  </si>
  <si>
    <t>Employed</t>
  </si>
  <si>
    <t>q3-q3</t>
  </si>
  <si>
    <t>deflated with CPI, rebased to June 2020</t>
  </si>
  <si>
    <t>constant 2020 R bns</t>
  </si>
  <si>
    <t>food/
beverages</t>
  </si>
  <si>
    <t>metals</t>
  </si>
  <si>
    <t>chemicals/
plastics</t>
  </si>
  <si>
    <t>transport 
equipment</t>
  </si>
  <si>
    <t>wood and paper</t>
  </si>
  <si>
    <t>machinery</t>
  </si>
  <si>
    <t>petroleum 
refineries</t>
  </si>
  <si>
    <t>Glass/non-
metallic mineral</t>
  </si>
  <si>
    <t>Clothing/textiles/
leather/footwear</t>
  </si>
  <si>
    <t>Other manu-
facturing</t>
  </si>
  <si>
    <t>electrical 
machinery</t>
  </si>
  <si>
    <t xml:space="preserve">publishing </t>
  </si>
  <si>
    <t>ICT</t>
  </si>
  <si>
    <t>Furniture</t>
  </si>
  <si>
    <t>Total manufacturing</t>
  </si>
  <si>
    <t xml:space="preserve">Q1 </t>
  </si>
  <si>
    <t>Other (right axis, mns)</t>
  </si>
  <si>
    <t>Q1 2020</t>
  </si>
  <si>
    <t>Nov. 2020</t>
  </si>
  <si>
    <t>Sept. 2020</t>
  </si>
  <si>
    <t xml:space="preserve"> </t>
  </si>
  <si>
    <t>Extractives (mostly petrol)</t>
  </si>
  <si>
    <t>first quarter</t>
  </si>
  <si>
    <t>second quarter</t>
  </si>
  <si>
    <t>third quarter</t>
  </si>
  <si>
    <t>Paper and 
publishing</t>
  </si>
  <si>
    <t>Clothing and 
textiles</t>
  </si>
  <si>
    <t>SA Rand (ZAR, current prices): Total, all measures</t>
  </si>
  <si>
    <t>constant (2020) R bns</t>
  </si>
  <si>
    <t>H87: Vehicles and accessories</t>
  </si>
  <si>
    <t>auto imports</t>
  </si>
  <si>
    <t>OEM component imports</t>
  </si>
  <si>
    <t>auto exports</t>
  </si>
  <si>
    <t>CPI rebased to Oct</t>
  </si>
  <si>
    <t>Export</t>
  </si>
  <si>
    <t>H2601: Iron ores and concentrates, including roasted iron pyrites</t>
  </si>
  <si>
    <t>H2602: Manganese ores and concentrates, including ferruginous manganese ores and concentrates with a manganese content of 20 per cent or more, calculated on the dry mass</t>
  </si>
  <si>
    <t>H2610: Chromium ores and concentrates</t>
  </si>
  <si>
    <t>H2701: Coal; briquettes, ovoids and similar solid fuels manufactured from coal</t>
  </si>
  <si>
    <t>H7102: Diamonds, whether or not worked, but not mounted or set</t>
  </si>
  <si>
    <t>H7108: Gold (including gold plated with platinum) unwrought or in semi-manufactured forms, or in powder form</t>
  </si>
  <si>
    <t>H71101: Platinum</t>
  </si>
  <si>
    <t>Other iron and steel products</t>
  </si>
  <si>
    <t>H7202: Ferro-alloys</t>
  </si>
  <si>
    <t>H72: Iron and steel</t>
  </si>
  <si>
    <t>Iron and steel</t>
  </si>
  <si>
    <t>Chromium ore</t>
  </si>
  <si>
    <t>Diamonds</t>
  </si>
  <si>
    <t>Manganese ore</t>
  </si>
  <si>
    <t>Ferroalloys</t>
  </si>
  <si>
    <t>Platinum</t>
  </si>
  <si>
    <t>Coal</t>
  </si>
  <si>
    <t>Iron ore</t>
  </si>
  <si>
    <t>Gold</t>
  </si>
  <si>
    <t>rebased to 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</si>
  <si>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</si>
  <si>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</si>
  <si>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</si>
  <si>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</si>
  <si>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</si>
  <si>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</si>
  <si>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</si>
  <si>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</si>
  <si>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</si>
  <si>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</si>
  <si>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Actual quarterly change</t>
  </si>
  <si>
    <t>Constant 2010 rand, seasonally adjusted and annualised</t>
  </si>
  <si>
    <t>Annualised quarterly change</t>
  </si>
  <si>
    <t>Manufac-
turing</t>
  </si>
  <si>
    <t>Transport &amp; 
telecomms</t>
  </si>
  <si>
    <t>Business 
services</t>
  </si>
  <si>
    <t>Government  
services</t>
  </si>
  <si>
    <t>Personal 
services</t>
  </si>
  <si>
    <t>Q4 2019</t>
  </si>
  <si>
    <t>Construction 
and utilities</t>
  </si>
  <si>
    <t>Expenditure on GDP</t>
  </si>
  <si>
    <t>Constant 2010 prices, seasonally adjusted, annualised</t>
  </si>
  <si>
    <t>2019 - Q3</t>
  </si>
  <si>
    <t>2019 - Q4</t>
  </si>
  <si>
    <t>2020 - Q1</t>
  </si>
  <si>
    <t>2020 - Q2</t>
  </si>
  <si>
    <t>2020 - Q3</t>
  </si>
  <si>
    <t>households</t>
  </si>
  <si>
    <t>general government</t>
  </si>
  <si>
    <t>investment</t>
  </si>
  <si>
    <t>exports</t>
  </si>
  <si>
    <t>imports</t>
  </si>
  <si>
    <t>GDP</t>
  </si>
  <si>
    <t>General government</t>
  </si>
  <si>
    <t>Public corporations</t>
  </si>
  <si>
    <t>Private business enterprises</t>
  </si>
  <si>
    <t>constant 2010 rand, seasonally adjusted, annualised</t>
  </si>
  <si>
    <t>current rand, seas adj, annualised</t>
  </si>
  <si>
    <t>deflator</t>
  </si>
  <si>
    <t>rebased</t>
  </si>
  <si>
    <t>Q1 2019</t>
  </si>
  <si>
    <t>Q2 2019</t>
  </si>
  <si>
    <t>Q4 2018</t>
  </si>
  <si>
    <t>SOC</t>
  </si>
  <si>
    <t>2020</t>
  </si>
  <si>
    <t>2019</t>
  </si>
  <si>
    <t>2018</t>
  </si>
  <si>
    <t>2017</t>
  </si>
  <si>
    <t>2016</t>
  </si>
  <si>
    <t>2015</t>
  </si>
  <si>
    <t>restaurants and bars</t>
  </si>
  <si>
    <t>total income - constant R bns (deflated with CPI)</t>
  </si>
  <si>
    <t>NC</t>
  </si>
  <si>
    <t>MP</t>
  </si>
  <si>
    <t>LP</t>
  </si>
  <si>
    <t>FS</t>
  </si>
  <si>
    <t>NW</t>
  </si>
  <si>
    <t>EC</t>
  </si>
  <si>
    <t>KZN</t>
  </si>
  <si>
    <t>GT</t>
  </si>
  <si>
    <t>WC</t>
  </si>
  <si>
    <t>national</t>
  </si>
  <si>
    <t>Monthly manufacturing sales</t>
  </si>
  <si>
    <t>Constant rand (deflated with CPI, rebased to June 2020)</t>
  </si>
  <si>
    <t>Week</t>
  </si>
  <si>
    <t>GWh sent out</t>
  </si>
  <si>
    <t>Change from previous week</t>
  </si>
  <si>
    <t>16-22 March</t>
  </si>
  <si>
    <t>23-29 March</t>
  </si>
  <si>
    <t>31 March-5 April</t>
  </si>
  <si>
    <t>6-12 April</t>
  </si>
  <si>
    <t>13-19 April</t>
  </si>
  <si>
    <t>18-26 April</t>
  </si>
  <si>
    <t>27 April-3 May</t>
  </si>
  <si>
    <t>4-10 May</t>
  </si>
  <si>
    <t>11 - 16 May</t>
  </si>
  <si>
    <t>17 - 23 May</t>
  </si>
  <si>
    <t>24 - 31 May</t>
  </si>
  <si>
    <t>1 - 7 June</t>
  </si>
  <si>
    <t>8 - 15 June</t>
  </si>
  <si>
    <t>15 - 21 June</t>
  </si>
  <si>
    <t>22 - 28 June</t>
  </si>
  <si>
    <t>28 June - 5 July</t>
  </si>
  <si>
    <t>6 July - 12 July</t>
  </si>
  <si>
    <t>13 July - 19 July</t>
  </si>
  <si>
    <t>20 - 26 July</t>
  </si>
  <si>
    <t>27 July - 3 Au</t>
  </si>
  <si>
    <t>4 - 10 August</t>
  </si>
  <si>
    <t>11 - 17 August</t>
  </si>
  <si>
    <t>17 - 23 August</t>
  </si>
  <si>
    <t>24 -30 August</t>
  </si>
  <si>
    <t>31 Aug - 6 Sept</t>
  </si>
  <si>
    <t>7 - 13 Sept</t>
  </si>
  <si>
    <t>14 - 20 Sept</t>
  </si>
  <si>
    <t>21 - 27 Sept</t>
  </si>
  <si>
    <t>28 Sept - 4 Oct</t>
  </si>
  <si>
    <t>5 Oct - 11 Oct</t>
  </si>
  <si>
    <t>12 Oct - 18 Oct</t>
  </si>
  <si>
    <t>19 Oct - 25 Oct</t>
  </si>
  <si>
    <t>26 Oct - 1 Nov</t>
  </si>
  <si>
    <t>2 Nov - 8 Nov</t>
  </si>
  <si>
    <t>9 Nov - 15 Nov</t>
  </si>
  <si>
    <t>16 Nov - 22 Nov</t>
  </si>
  <si>
    <t>difference from previous year (right axis)</t>
  </si>
  <si>
    <t>Dates</t>
  </si>
  <si>
    <t>sent out from week 1 in 2019</t>
  </si>
  <si>
    <t>Sent out in week in 2019</t>
  </si>
  <si>
    <t>Eskom electricity sent out</t>
  </si>
  <si>
    <t xml:space="preserve">Source: Statistics South Africa. Manufacturing: Production and Sales. Excel spreadsheet. Downloaded from www.statssa.gov.za. </t>
  </si>
  <si>
    <t>Source: Eskom. Eskom Weekly Status Reports. Downloaded from https://www.eskom.co.za/Whatweredoing/SupplyStatus/Pages/SupplyStatusT.aspx</t>
  </si>
  <si>
    <t>Change in Gross Domestic Product by sector</t>
  </si>
  <si>
    <t>Seasonally adjusted figures, not annualised</t>
  </si>
  <si>
    <t>September as % of March (right axis)</t>
  </si>
  <si>
    <t>Monthly manufacturing sales by industry</t>
  </si>
  <si>
    <t>Income from catering and accommodation</t>
  </si>
  <si>
    <t>Constant 2020 rand (reflated with CPI rebased to 2020)</t>
  </si>
  <si>
    <t>Seasonally adjusted</t>
  </si>
  <si>
    <t>month</t>
  </si>
  <si>
    <t>year</t>
  </si>
  <si>
    <t>Source: Statistics South Africa. Food and Beverages; Tourism Accommodation. Excel spreadsheets downloaded from www.statssa.gov.za</t>
  </si>
  <si>
    <t>Reflated using implicit deflator rebased to Q3 2020</t>
  </si>
  <si>
    <t>rebased to Q3 2020</t>
  </si>
  <si>
    <t>nominal rand</t>
  </si>
  <si>
    <t>constant rand</t>
  </si>
  <si>
    <t>India</t>
  </si>
  <si>
    <t>Russia</t>
  </si>
  <si>
    <t>Brazil</t>
  </si>
  <si>
    <t>China</t>
  </si>
  <si>
    <t>South Africa</t>
  </si>
  <si>
    <t>total ex SA and China</t>
  </si>
  <si>
    <t>low income</t>
  </si>
  <si>
    <t>lower middle income</t>
  </si>
  <si>
    <t>other upper middle</t>
  </si>
  <si>
    <t>high income</t>
  </si>
  <si>
    <t>IMF forecasts by income group</t>
  </si>
  <si>
    <t>Growth figures are weighted average for group based on IMF forecast for each country weighted by the country's share in group GDP in nominal USD</t>
  </si>
  <si>
    <t xml:space="preserve">Source: International Monetary Fund World Economic Outlook Database October 2020. Downloaded from www.imf.org </t>
  </si>
  <si>
    <t>IMF forecasts for BRICS</t>
  </si>
  <si>
    <t>New diagnoses of COVID-19 per 100 000 cases</t>
  </si>
  <si>
    <t>Source: National Department of Health. Updates on COVID-19 for relevant dates. Press releases. Downloaded from https://sacoronavirus.co.za/category/press-releases-and-notices/</t>
  </si>
  <si>
    <t>Employment by sector, third quarter 2008 to 2019 and first three quarters of 2020</t>
  </si>
  <si>
    <t>Source: Statistics South Africa. QLFS trends. Excel spreadsheet downloaded from www.statssa.gov.za</t>
  </si>
  <si>
    <t>Not seasonally adjusted</t>
  </si>
  <si>
    <t>Source: Statistics South Africa. QLFS for relevant quarter. Electronic databases. Downloaded from Nesstar facility at www.statssa.gov.za.</t>
  </si>
  <si>
    <t>Source: To second quarter 2020, Statistics South Africa. Quarterly Employment Survey. Excel spreadsheet. Downloaded from www.Statistics South Africa.gov.za. For September and November, Minerals Council. Weekly COVID-19 dashboard for 28 September and 30 November 2020. Accessed at www.mineralscouncil.org.za.</t>
  </si>
  <si>
    <t>Exports and imports by sector in billions of constant (2020) rand</t>
  </si>
  <si>
    <t>Reflated with CPI rebased to 2020</t>
  </si>
  <si>
    <t>reflated using CPI rebased to 2020</t>
  </si>
  <si>
    <t>Source: Quantec. EasyDAta. National Trade HS 8-digit. Accessed at www.quantec.co.za</t>
  </si>
  <si>
    <t>Exports of mining and metals</t>
  </si>
  <si>
    <t>Constant rand, reflated with CPI rebased to 2020</t>
  </si>
  <si>
    <t>Investment by type of investor</t>
  </si>
  <si>
    <t>Source: Statistics South Africa. Quarterly Financial Statistics. Excel spreadsheet downloaded from www.statssa.gov.za</t>
  </si>
  <si>
    <t>Constant rand, deflated with CPI rebased to 2020</t>
  </si>
  <si>
    <t>PGMs</t>
  </si>
  <si>
    <t>Passenger cars</t>
  </si>
  <si>
    <t>Trucks</t>
  </si>
  <si>
    <t>Ferro-alloys</t>
  </si>
  <si>
    <t>Manganese</t>
  </si>
  <si>
    <t>Petroleum products</t>
  </si>
  <si>
    <t>Chromium</t>
  </si>
  <si>
    <t>Catalytic converters</t>
  </si>
  <si>
    <t>Citrus</t>
  </si>
  <si>
    <t>Aluminium</t>
  </si>
  <si>
    <t>Other products</t>
  </si>
  <si>
    <t>Exports in US 000s</t>
  </si>
  <si>
    <t>Source: Quantec. EasyDAta. National Trade series. Accessed at www.quantec.co.za</t>
  </si>
  <si>
    <t xml:space="preserve">Source: Statistics South Africa GDP quarterly figures. Excel spreadsheet downloaded from www.statssa.gov.za </t>
  </si>
  <si>
    <t>Source: Statistics South Africa. GDP quarterly figures. Excel spreadsheet downloaded www.statssa.gov.za</t>
  </si>
  <si>
    <t>accommodation</t>
  </si>
  <si>
    <t>Trade in transport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</si>
</sst>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0_ ;_ * \-#,##0.00_ ;_ * &quot;-&quot;??_ ;_ @_ "/>
    <numFmt numFmtId="168" formatCode="_-* #,##0_-;\-* #,##0_-;_-* &quot;-&quot;??_-;_-@_-"/>
    <numFmt numFmtId="169" formatCode="_-* #,##0.0_-;\-* #,##0.0_-;_-* &quot;-&quot;??_-;_-@_-"/>
    <numFmt numFmtId="170" formatCode="0.0"/>
    <numFmt numFmtId="171" formatCode="_ * #,##0.0_ ;_ * \-#,##0.0_ ;_ * &quot;-&quot;??_ ;_ @_ "/>
    <numFmt numFmtId="172" formatCode="[$-409]mmm\-yy;@"/>
    <numFmt numFmtId="173" formatCode="#,##0.00000"/>
    <numFmt numFmtId="17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165" fontId="4" fillId="0" borderId="0" xfId="3" applyNumberFormat="1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justify"/>
    </xf>
    <xf numFmtId="0" fontId="4" fillId="0" borderId="0" xfId="0" applyFont="1"/>
    <xf numFmtId="166" fontId="6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>
      <alignment horizontal="fill"/>
    </xf>
    <xf numFmtId="0" fontId="5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1" fontId="0" fillId="0" borderId="0" xfId="0" applyNumberForma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68" fontId="0" fillId="0" borderId="0" xfId="1" applyNumberFormat="1" applyFont="1"/>
    <xf numFmtId="9" fontId="0" fillId="0" borderId="0" xfId="2" applyFont="1"/>
    <xf numFmtId="165" fontId="5" fillId="0" borderId="0" xfId="5" applyNumberFormat="1" applyFont="1"/>
    <xf numFmtId="165" fontId="0" fillId="0" borderId="0" xfId="5" applyNumberFormat="1" applyFont="1"/>
    <xf numFmtId="0" fontId="0" fillId="0" borderId="0" xfId="5" applyNumberFormat="1" applyFont="1"/>
    <xf numFmtId="165" fontId="5" fillId="0" borderId="0" xfId="5" quotePrefix="1" applyNumberFormat="1" applyFont="1"/>
    <xf numFmtId="17" fontId="0" fillId="0" borderId="0" xfId="0" applyNumberFormat="1"/>
    <xf numFmtId="3" fontId="12" fillId="0" borderId="0" xfId="0" applyNumberFormat="1" applyFont="1" applyAlignment="1">
      <alignment vertical="center"/>
    </xf>
    <xf numFmtId="168" fontId="4" fillId="0" borderId="0" xfId="1" applyNumberFormat="1" applyFont="1"/>
    <xf numFmtId="168" fontId="4" fillId="0" borderId="0" xfId="1" applyNumberFormat="1" applyFont="1" applyAlignment="1">
      <alignment horizontal="center" wrapText="1"/>
    </xf>
    <xf numFmtId="168" fontId="0" fillId="0" borderId="1" xfId="1" applyNumberFormat="1" applyFont="1" applyFill="1" applyBorder="1" applyAlignment="1">
      <alignment horizontal="right"/>
    </xf>
    <xf numFmtId="166" fontId="0" fillId="0" borderId="0" xfId="2" applyNumberFormat="1" applyFont="1" applyAlignment="1">
      <alignment wrapText="1"/>
    </xf>
    <xf numFmtId="168" fontId="0" fillId="0" borderId="0" xfId="0" applyNumberFormat="1"/>
    <xf numFmtId="165" fontId="13" fillId="0" borderId="0" xfId="5" applyNumberFormat="1" applyFont="1"/>
    <xf numFmtId="165" fontId="5" fillId="0" borderId="0" xfId="5" applyNumberFormat="1" applyFont="1" applyAlignment="1">
      <alignment horizontal="center" wrapText="1"/>
    </xf>
    <xf numFmtId="165" fontId="0" fillId="0" borderId="0" xfId="5" applyNumberFormat="1" applyFont="1" applyFill="1"/>
    <xf numFmtId="165" fontId="1" fillId="0" borderId="0" xfId="5" applyNumberFormat="1" applyFont="1" applyFill="1"/>
    <xf numFmtId="0" fontId="0" fillId="0" borderId="0" xfId="0" applyFont="1"/>
    <xf numFmtId="0" fontId="0" fillId="0" borderId="0" xfId="5" applyNumberFormat="1" applyFont="1" applyFill="1"/>
    <xf numFmtId="165" fontId="0" fillId="0" borderId="0" xfId="5" quotePrefix="1" applyNumberFormat="1" applyFont="1" applyFill="1"/>
    <xf numFmtId="0" fontId="0" fillId="0" borderId="0" xfId="0" applyFill="1"/>
    <xf numFmtId="166" fontId="0" fillId="0" borderId="0" xfId="2" applyNumberFormat="1" applyFont="1" applyFill="1"/>
    <xf numFmtId="0" fontId="0" fillId="0" borderId="0" xfId="0" applyFill="1" applyBorder="1"/>
    <xf numFmtId="165" fontId="14" fillId="0" borderId="0" xfId="9" applyNumberFormat="1" applyFont="1" applyFill="1" applyBorder="1"/>
    <xf numFmtId="0" fontId="14" fillId="0" borderId="0" xfId="10" applyFont="1" applyFill="1" applyBorder="1"/>
    <xf numFmtId="0" fontId="14" fillId="0" borderId="0" xfId="9" applyNumberFormat="1" applyFont="1" applyFill="1" applyBorder="1"/>
    <xf numFmtId="170" fontId="0" fillId="0" borderId="0" xfId="9" applyNumberFormat="1" applyFont="1" applyFill="1"/>
    <xf numFmtId="165" fontId="14" fillId="0" borderId="0" xfId="10" applyNumberFormat="1" applyFont="1" applyFill="1" applyBorder="1"/>
    <xf numFmtId="171" fontId="14" fillId="0" borderId="0" xfId="10" applyNumberFormat="1" applyFont="1" applyFill="1" applyBorder="1"/>
    <xf numFmtId="170" fontId="11" fillId="0" borderId="0" xfId="10" applyNumberFormat="1" applyFill="1"/>
    <xf numFmtId="170" fontId="11" fillId="0" borderId="0" xfId="10" applyNumberFormat="1" applyFont="1" applyFill="1"/>
    <xf numFmtId="170" fontId="1" fillId="0" borderId="0" xfId="9" applyNumberFormat="1" applyFont="1" applyFill="1"/>
    <xf numFmtId="170" fontId="1" fillId="0" borderId="0" xfId="9" applyNumberFormat="1" applyFont="1" applyFill="1" applyBorder="1"/>
    <xf numFmtId="1" fontId="14" fillId="0" borderId="0" xfId="10" applyNumberFormat="1" applyFont="1" applyFill="1" applyBorder="1"/>
    <xf numFmtId="170" fontId="14" fillId="0" borderId="0" xfId="10" applyNumberFormat="1" applyFont="1" applyFill="1" applyBorder="1"/>
    <xf numFmtId="0" fontId="14" fillId="0" borderId="0" xfId="10" applyNumberFormat="1" applyFont="1" applyFill="1" applyBorder="1"/>
    <xf numFmtId="0" fontId="15" fillId="0" borderId="0" xfId="0" applyFont="1"/>
    <xf numFmtId="0" fontId="16" fillId="0" borderId="0" xfId="0" applyFont="1"/>
    <xf numFmtId="2" fontId="0" fillId="0" borderId="0" xfId="0" applyNumberFormat="1"/>
    <xf numFmtId="165" fontId="0" fillId="0" borderId="0" xfId="1" applyNumberFormat="1" applyFont="1" applyAlignment="1">
      <alignment wrapText="1"/>
    </xf>
    <xf numFmtId="168" fontId="0" fillId="0" borderId="0" xfId="1" applyNumberFormat="1" applyFont="1" applyFill="1"/>
    <xf numFmtId="165" fontId="0" fillId="0" borderId="0" xfId="1" applyNumberFormat="1" applyFont="1" applyFill="1"/>
    <xf numFmtId="165" fontId="0" fillId="0" borderId="0" xfId="1" applyNumberFormat="1" applyFont="1"/>
    <xf numFmtId="165" fontId="0" fillId="0" borderId="0" xfId="0" applyNumberFormat="1" applyAlignment="1">
      <alignment wrapText="1"/>
    </xf>
    <xf numFmtId="0" fontId="10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168" fontId="5" fillId="0" borderId="0" xfId="6" applyNumberFormat="1" applyFont="1" applyFill="1"/>
    <xf numFmtId="0" fontId="0" fillId="0" borderId="0" xfId="0" applyFont="1" applyFill="1" applyAlignment="1"/>
    <xf numFmtId="168" fontId="5" fillId="0" borderId="0" xfId="1" applyNumberFormat="1" applyFont="1" applyFill="1" applyAlignment="1"/>
    <xf numFmtId="168" fontId="5" fillId="0" borderId="0" xfId="1" applyNumberFormat="1" applyFont="1" applyAlignment="1"/>
    <xf numFmtId="0" fontId="0" fillId="0" borderId="0" xfId="1" applyNumberFormat="1" applyFont="1"/>
    <xf numFmtId="169" fontId="0" fillId="0" borderId="0" xfId="1" applyNumberFormat="1" applyFont="1"/>
    <xf numFmtId="3" fontId="18" fillId="0" borderId="0" xfId="0" applyNumberFormat="1" applyFont="1" applyAlignment="1">
      <alignment vertical="center"/>
    </xf>
    <xf numFmtId="172" fontId="7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9" fontId="7" fillId="0" borderId="0" xfId="2" applyFont="1" applyAlignment="1">
      <alignment vertical="center"/>
    </xf>
    <xf numFmtId="173" fontId="7" fillId="0" borderId="0" xfId="0" applyNumberFormat="1" applyFont="1" applyAlignment="1">
      <alignment vertical="center"/>
    </xf>
    <xf numFmtId="17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4" fontId="8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9" fontId="0" fillId="0" borderId="0" xfId="2" applyNumberFormat="1" applyFont="1" applyFill="1"/>
    <xf numFmtId="169" fontId="0" fillId="0" borderId="0" xfId="1" applyNumberFormat="1" applyFont="1" applyAlignment="1">
      <alignment wrapText="1"/>
    </xf>
    <xf numFmtId="169" fontId="0" fillId="0" borderId="0" xfId="0" applyNumberFormat="1"/>
    <xf numFmtId="16" fontId="0" fillId="0" borderId="0" xfId="0" applyNumberFormat="1"/>
    <xf numFmtId="9" fontId="0" fillId="0" borderId="0" xfId="2" applyFont="1" applyFill="1"/>
    <xf numFmtId="0" fontId="0" fillId="0" borderId="0" xfId="0" applyAlignment="1"/>
    <xf numFmtId="168" fontId="5" fillId="0" borderId="0" xfId="1" applyNumberFormat="1" applyFont="1" applyFill="1"/>
    <xf numFmtId="168" fontId="0" fillId="0" borderId="0" xfId="1" applyNumberFormat="1" applyFont="1" applyAlignment="1">
      <alignment horizontal="left" indent="3"/>
    </xf>
    <xf numFmtId="168" fontId="5" fillId="0" borderId="0" xfId="1" applyNumberFormat="1" applyFont="1" applyFill="1" applyAlignment="1">
      <alignment horizontal="left" indent="3"/>
    </xf>
    <xf numFmtId="168" fontId="5" fillId="0" borderId="0" xfId="1" applyNumberFormat="1" applyFont="1"/>
  </cellXfs>
  <cellStyles count="12">
    <cellStyle name="Comma" xfId="1" builtinId="3"/>
    <cellStyle name="Comma 10" xfId="11"/>
    <cellStyle name="Comma 2" xfId="3"/>
    <cellStyle name="Comma 2 3" xfId="5"/>
    <cellStyle name="Comma 3" xfId="4"/>
    <cellStyle name="Comma 3 2" xfId="8"/>
    <cellStyle name="Comma 7" xfId="9"/>
    <cellStyle name="Comma 9" xfId="6"/>
    <cellStyle name="Normal" xfId="0" builtinId="0"/>
    <cellStyle name="Normal 8 2" xfId="7"/>
    <cellStyle name="Normal 9" xfId="10"/>
    <cellStyle name="Percent" xfId="2" builtinId="5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  <c:pt idx="0">
                  <c:v>Actual quarterly change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'1. Quarterly change in GDP'!$A$4:$A$110</c:f>
              <c:numCache>
                <c:formatCode>General</c:formatCode>
                <c:ptCount val="107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</c:numCache>
            </c:numRef>
          </c:cat>
          <c:val>
            <c:numRef>
              <c:f>'1. Quarterly change in GDP'!$B$4:$B$110</c:f>
              <c:numCache>
                <c:formatCode>0.0%</c:formatCode>
                <c:ptCount val="107"/>
                <c:pt idx="0">
                  <c:v>-5.0037543810244056E-4</c:v>
                </c:pt>
                <c:pt idx="1">
                  <c:v>9.7565843331155477E-3</c:v>
                </c:pt>
                <c:pt idx="2">
                  <c:v>1.1245145875966589E-2</c:v>
                </c:pt>
                <c:pt idx="3">
                  <c:v>1.8582983840178091E-2</c:v>
                </c:pt>
                <c:pt idx="4">
                  <c:v>2.4994739461348114E-3</c:v>
                </c:pt>
                <c:pt idx="5">
                  <c:v>2.8748138294714121E-3</c:v>
                </c:pt>
                <c:pt idx="6">
                  <c:v>6.6346528809462235E-3</c:v>
                </c:pt>
                <c:pt idx="7">
                  <c:v>3.3636360976436741E-3</c:v>
                </c:pt>
                <c:pt idx="8">
                  <c:v>1.852499660273188E-2</c:v>
                </c:pt>
                <c:pt idx="9">
                  <c:v>1.1913584255213827E-2</c:v>
                </c:pt>
                <c:pt idx="10">
                  <c:v>1.1914846565305171E-2</c:v>
                </c:pt>
                <c:pt idx="11">
                  <c:v>9.3816956640266902E-3</c:v>
                </c:pt>
                <c:pt idx="12">
                  <c:v>4.6421795462883164E-3</c:v>
                </c:pt>
                <c:pt idx="13">
                  <c:v>6.2740936412364334E-3</c:v>
                </c:pt>
                <c:pt idx="14">
                  <c:v>9.9426185469431161E-4</c:v>
                </c:pt>
                <c:pt idx="15">
                  <c:v>1.3812660576273394E-4</c:v>
                </c:pt>
                <c:pt idx="16">
                  <c:v>2.6270537268398009E-3</c:v>
                </c:pt>
                <c:pt idx="17">
                  <c:v>1.414254334074716E-3</c:v>
                </c:pt>
                <c:pt idx="18">
                  <c:v>-2.1903504855179667E-3</c:v>
                </c:pt>
                <c:pt idx="19">
                  <c:v>9.6284064544760462E-4</c:v>
                </c:pt>
                <c:pt idx="20">
                  <c:v>9.6107385070816065E-3</c:v>
                </c:pt>
                <c:pt idx="21">
                  <c:v>7.9588957093028601E-3</c:v>
                </c:pt>
                <c:pt idx="22">
                  <c:v>1.0918957840878374E-2</c:v>
                </c:pt>
                <c:pt idx="23">
                  <c:v>1.0999838166667164E-2</c:v>
                </c:pt>
                <c:pt idx="24">
                  <c:v>1.1688393411539488E-2</c:v>
                </c:pt>
                <c:pt idx="25">
                  <c:v>9.1998741684722329E-3</c:v>
                </c:pt>
                <c:pt idx="26">
                  <c:v>9.9039730316425878E-3</c:v>
                </c:pt>
                <c:pt idx="27">
                  <c:v>8.5095722253147876E-3</c:v>
                </c:pt>
                <c:pt idx="28">
                  <c:v>6.1451218382775341E-3</c:v>
                </c:pt>
                <c:pt idx="29">
                  <c:v>4.9970096094293925E-3</c:v>
                </c:pt>
                <c:pt idx="30">
                  <c:v>2.6574806735824019E-3</c:v>
                </c:pt>
                <c:pt idx="31">
                  <c:v>7.6932022008342482E-3</c:v>
                </c:pt>
                <c:pt idx="32">
                  <c:v>1.0859990214854287E-2</c:v>
                </c:pt>
                <c:pt idx="33">
                  <c:v>1.2688607200023627E-2</c:v>
                </c:pt>
                <c:pt idx="34">
                  <c:v>1.1318278134637705E-2</c:v>
                </c:pt>
                <c:pt idx="35">
                  <c:v>8.3199121704340406E-3</c:v>
                </c:pt>
                <c:pt idx="36">
                  <c:v>6.3476891543696734E-3</c:v>
                </c:pt>
                <c:pt idx="37">
                  <c:v>4.8837440379221331E-3</c:v>
                </c:pt>
                <c:pt idx="38">
                  <c:v>5.4268969571396042E-3</c:v>
                </c:pt>
                <c:pt idx="39">
                  <c:v>5.7693477545617267E-3</c:v>
                </c:pt>
                <c:pt idx="40">
                  <c:v>1.5137792758620927E-2</c:v>
                </c:pt>
                <c:pt idx="41">
                  <c:v>1.3974480614202811E-2</c:v>
                </c:pt>
                <c:pt idx="42">
                  <c:v>1.6351156135631983E-2</c:v>
                </c:pt>
                <c:pt idx="43">
                  <c:v>1.0679320086723454E-2</c:v>
                </c:pt>
                <c:pt idx="44">
                  <c:v>1.0166048582257448E-2</c:v>
                </c:pt>
                <c:pt idx="45">
                  <c:v>1.7945531524176106E-2</c:v>
                </c:pt>
                <c:pt idx="46">
                  <c:v>1.3636227821061331E-2</c:v>
                </c:pt>
                <c:pt idx="47">
                  <c:v>6.6935546518245292E-3</c:v>
                </c:pt>
                <c:pt idx="48">
                  <c:v>1.7571723602183953E-2</c:v>
                </c:pt>
                <c:pt idx="49">
                  <c:v>1.4202440816502238E-2</c:v>
                </c:pt>
                <c:pt idx="50">
                  <c:v>1.3811494066304553E-2</c:v>
                </c:pt>
                <c:pt idx="51">
                  <c:v>1.3828169460476936E-2</c:v>
                </c:pt>
                <c:pt idx="52">
                  <c:v>1.6236668072191929E-2</c:v>
                </c:pt>
                <c:pt idx="53">
                  <c:v>8.1955633322816634E-3</c:v>
                </c:pt>
                <c:pt idx="54">
                  <c:v>1.1719344438867685E-2</c:v>
                </c:pt>
                <c:pt idx="55">
                  <c:v>1.4170782144657501E-2</c:v>
                </c:pt>
                <c:pt idx="56">
                  <c:v>4.200088433545357E-3</c:v>
                </c:pt>
                <c:pt idx="57">
                  <c:v>1.2208898110870114E-2</c:v>
                </c:pt>
                <c:pt idx="58">
                  <c:v>2.3893574840387899E-3</c:v>
                </c:pt>
                <c:pt idx="59">
                  <c:v>-5.692462107890095E-3</c:v>
                </c:pt>
                <c:pt idx="60">
                  <c:v>-1.5555387027129886E-2</c:v>
                </c:pt>
                <c:pt idx="61">
                  <c:v>-3.4321203407682299E-3</c:v>
                </c:pt>
                <c:pt idx="62">
                  <c:v>2.3190804156123512E-3</c:v>
                </c:pt>
                <c:pt idx="63">
                  <c:v>6.6697508186199794E-3</c:v>
                </c:pt>
                <c:pt idx="64">
                  <c:v>1.138297115276532E-2</c:v>
                </c:pt>
                <c:pt idx="65">
                  <c:v>6.8224369209151092E-3</c:v>
                </c:pt>
                <c:pt idx="66">
                  <c:v>1.1117478992437979E-2</c:v>
                </c:pt>
                <c:pt idx="67">
                  <c:v>1.0697965294457656E-2</c:v>
                </c:pt>
                <c:pt idx="68">
                  <c:v>9.5045655193879419E-3</c:v>
                </c:pt>
                <c:pt idx="69">
                  <c:v>5.7495169786434541E-3</c:v>
                </c:pt>
                <c:pt idx="70">
                  <c:v>2.9824618233837974E-3</c:v>
                </c:pt>
                <c:pt idx="71">
                  <c:v>7.6220534955915298E-3</c:v>
                </c:pt>
                <c:pt idx="72">
                  <c:v>4.0008368109192283E-3</c:v>
                </c:pt>
                <c:pt idx="73">
                  <c:v>8.9770362836656403E-3</c:v>
                </c:pt>
                <c:pt idx="74">
                  <c:v>2.9905428237682052E-3</c:v>
                </c:pt>
                <c:pt idx="75">
                  <c:v>4.3531471054831794E-3</c:v>
                </c:pt>
                <c:pt idx="76">
                  <c:v>4.1413633485312129E-3</c:v>
                </c:pt>
                <c:pt idx="77">
                  <c:v>1.0600076734053276E-2</c:v>
                </c:pt>
                <c:pt idx="78">
                  <c:v>4.5909751263382148E-3</c:v>
                </c:pt>
                <c:pt idx="79">
                  <c:v>1.2879818011360955E-2</c:v>
                </c:pt>
                <c:pt idx="80">
                  <c:v>-3.9009293603420314E-3</c:v>
                </c:pt>
                <c:pt idx="81">
                  <c:v>2.4420422558701915E-3</c:v>
                </c:pt>
                <c:pt idx="82">
                  <c:v>6.3747393735047453E-3</c:v>
                </c:pt>
                <c:pt idx="83">
                  <c:v>1.0860248839266617E-2</c:v>
                </c:pt>
                <c:pt idx="84">
                  <c:v>4.2523942008494409E-3</c:v>
                </c:pt>
                <c:pt idx="85">
                  <c:v>-5.9114274612812601E-3</c:v>
                </c:pt>
                <c:pt idx="86">
                  <c:v>-1.0029534782740601E-4</c:v>
                </c:pt>
                <c:pt idx="87">
                  <c:v>1.0307405333938036E-3</c:v>
                </c:pt>
                <c:pt idx="88">
                  <c:v>-2.4541804192879102E-3</c:v>
                </c:pt>
                <c:pt idx="89">
                  <c:v>7.8887853552405129E-3</c:v>
                </c:pt>
                <c:pt idx="90">
                  <c:v>2.2319116617552925E-3</c:v>
                </c:pt>
                <c:pt idx="91">
                  <c:v>7.416226867711373E-4</c:v>
                </c:pt>
                <c:pt idx="92">
                  <c:v>-6.4313069431998215E-4</c:v>
                </c:pt>
                <c:pt idx="93">
                  <c:v>7.3102510956379874E-3</c:v>
                </c:pt>
                <c:pt idx="94">
                  <c:v>6.9224568003167786E-3</c:v>
                </c:pt>
                <c:pt idx="95">
                  <c:v>8.5036410506786897E-3</c:v>
                </c:pt>
                <c:pt idx="96">
                  <c:v>-6.8310561297731942E-3</c:v>
                </c:pt>
                <c:pt idx="97">
                  <c:v>-1.3119261097106483E-3</c:v>
                </c:pt>
                <c:pt idx="98">
                  <c:v>6.4895733356229446E-3</c:v>
                </c:pt>
                <c:pt idx="99">
                  <c:v>3.40712809053767E-3</c:v>
                </c:pt>
                <c:pt idx="100">
                  <c:v>-8.0396254426896574E-3</c:v>
                </c:pt>
                <c:pt idx="101">
                  <c:v>8.1671072462909944E-3</c:v>
                </c:pt>
                <c:pt idx="102">
                  <c:v>-2.0957912915383625E-3</c:v>
                </c:pt>
                <c:pt idx="103">
                  <c:v>-3.6287930349054864E-3</c:v>
                </c:pt>
                <c:pt idx="104">
                  <c:v>-4.2254829242832637E-3</c:v>
                </c:pt>
                <c:pt idx="105">
                  <c:v>-0.16641964700757739</c:v>
                </c:pt>
                <c:pt idx="106">
                  <c:v>0.13530943785633731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5-4E7F-95A4-4B913AA3D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5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4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ax val="0.1500000000000000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 New cases by province'!$B$4</c:f>
              <c:strCache>
                <c:ptCount val="1"/>
                <c:pt idx="0">
                  <c:v>national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'10. New cases by province'!$A$5:$A$87</c15:sqref>
                  </c15:fullRef>
                </c:ext>
              </c:extLst>
              <c:f>'10. New cases by province'!$A$18:$A$87</c:f>
              <c:numCache>
                <c:formatCode>d\-mmm</c:formatCode>
                <c:ptCount val="70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 New cases by province'!$B$5:$B$87</c15:sqref>
                  </c15:fullRef>
                </c:ext>
              </c:extLst>
              <c:f>'10. New cases by province'!$B$18:$B$87</c:f>
              <c:numCache>
                <c:formatCode>_-* #\ ##0.0_-;\-* #\ ##0.0_-;_-* "-"??_-;_-@_-</c:formatCode>
                <c:ptCount val="70"/>
                <c:pt idx="0">
                  <c:v>2.1960260071702011</c:v>
                </c:pt>
                <c:pt idx="1">
                  <c:v>2.261408519171173</c:v>
                </c:pt>
                <c:pt idx="2">
                  <c:v>2.4835632253752205</c:v>
                </c:pt>
                <c:pt idx="3">
                  <c:v>2.5576958133317129</c:v>
                </c:pt>
                <c:pt idx="4">
                  <c:v>2.5632861396366291</c:v>
                </c:pt>
                <c:pt idx="5">
                  <c:v>2.5934252901500878</c:v>
                </c:pt>
                <c:pt idx="6">
                  <c:v>2.6289117093030319</c:v>
                </c:pt>
                <c:pt idx="7">
                  <c:v>2.6267241903141518</c:v>
                </c:pt>
                <c:pt idx="8">
                  <c:v>2.6004739624475905</c:v>
                </c:pt>
                <c:pt idx="9">
                  <c:v>2.7173846995199611</c:v>
                </c:pt>
                <c:pt idx="10">
                  <c:v>2.7178708148508233</c:v>
                </c:pt>
                <c:pt idx="11">
                  <c:v>2.708634623564441</c:v>
                </c:pt>
                <c:pt idx="12">
                  <c:v>2.7453363310445402</c:v>
                </c:pt>
                <c:pt idx="13">
                  <c:v>2.7365862550890196</c:v>
                </c:pt>
                <c:pt idx="14">
                  <c:v>2.744850215713678</c:v>
                </c:pt>
                <c:pt idx="15">
                  <c:v>2.8367260132466425</c:v>
                </c:pt>
                <c:pt idx="16">
                  <c:v>2.730752871118673</c:v>
                </c:pt>
                <c:pt idx="17">
                  <c:v>2.7518988880111803</c:v>
                </c:pt>
                <c:pt idx="18">
                  <c:v>2.8911709303032143</c:v>
                </c:pt>
                <c:pt idx="19">
                  <c:v>2.8600595491280307</c:v>
                </c:pt>
                <c:pt idx="20">
                  <c:v>2.9033238135747705</c:v>
                </c:pt>
                <c:pt idx="21">
                  <c:v>2.9971440724311846</c:v>
                </c:pt>
                <c:pt idx="22">
                  <c:v>2.9674910372485872</c:v>
                </c:pt>
                <c:pt idx="23">
                  <c:v>2.9446436166980616</c:v>
                </c:pt>
                <c:pt idx="24">
                  <c:v>2.9349213100808167</c:v>
                </c:pt>
                <c:pt idx="25">
                  <c:v>2.7963784407850767</c:v>
                </c:pt>
                <c:pt idx="26">
                  <c:v>2.8065868627331838</c:v>
                </c:pt>
                <c:pt idx="27">
                  <c:v>2.7599197909704078</c:v>
                </c:pt>
                <c:pt idx="28">
                  <c:v>2.7356140244272953</c:v>
                </c:pt>
                <c:pt idx="29">
                  <c:v>2.7392598894087619</c:v>
                </c:pt>
                <c:pt idx="30">
                  <c:v>2.7237041988211703</c:v>
                </c:pt>
                <c:pt idx="31">
                  <c:v>2.662696724797958</c:v>
                </c:pt>
                <c:pt idx="32">
                  <c:v>2.6337728626116546</c:v>
                </c:pt>
                <c:pt idx="33">
                  <c:v>2.6699884547608921</c:v>
                </c:pt>
                <c:pt idx="34">
                  <c:v>2.6332867472807924</c:v>
                </c:pt>
                <c:pt idx="35">
                  <c:v>2.587105790848879</c:v>
                </c:pt>
                <c:pt idx="36">
                  <c:v>2.5504040833687789</c:v>
                </c:pt>
                <c:pt idx="37">
                  <c:v>2.5409248344169653</c:v>
                </c:pt>
                <c:pt idx="38">
                  <c:v>2.5411678920823966</c:v>
                </c:pt>
                <c:pt idx="39">
                  <c:v>2.6566202831621801</c:v>
                </c:pt>
                <c:pt idx="40">
                  <c:v>2.7752324238925685</c:v>
                </c:pt>
                <c:pt idx="41">
                  <c:v>2.8792611046970893</c:v>
                </c:pt>
                <c:pt idx="42">
                  <c:v>2.9939843227805798</c:v>
                </c:pt>
                <c:pt idx="43">
                  <c:v>3.1038463875554476</c:v>
                </c:pt>
                <c:pt idx="44">
                  <c:v>3.2268335662635961</c:v>
                </c:pt>
                <c:pt idx="45">
                  <c:v>3.3410706690162244</c:v>
                </c:pt>
                <c:pt idx="46">
                  <c:v>3.3405845536853613</c:v>
                </c:pt>
                <c:pt idx="47">
                  <c:v>3.4032934313665915</c:v>
                </c:pt>
                <c:pt idx="48">
                  <c:v>3.5851005651090722</c:v>
                </c:pt>
                <c:pt idx="49">
                  <c:v>3.6278787142249498</c:v>
                </c:pt>
                <c:pt idx="50">
                  <c:v>3.8446861517895123</c:v>
                </c:pt>
                <c:pt idx="51">
                  <c:v>3.9440967369508417</c:v>
                </c:pt>
                <c:pt idx="52">
                  <c:v>4.0481254177553625</c:v>
                </c:pt>
                <c:pt idx="53">
                  <c:v>4.2510785683903505</c:v>
                </c:pt>
                <c:pt idx="54">
                  <c:v>4.3740657470984985</c:v>
                </c:pt>
                <c:pt idx="55">
                  <c:v>4.462052621984566</c:v>
                </c:pt>
                <c:pt idx="56">
                  <c:v>4.596949626298839</c:v>
                </c:pt>
                <c:pt idx="57">
                  <c:v>4.6613599076380874</c:v>
                </c:pt>
                <c:pt idx="58">
                  <c:v>4.7955277389560669</c:v>
                </c:pt>
                <c:pt idx="59">
                  <c:v>4.8667436349273867</c:v>
                </c:pt>
                <c:pt idx="60">
                  <c:v>4.9207024366530963</c:v>
                </c:pt>
                <c:pt idx="61">
                  <c:v>4.8725770188977329</c:v>
                </c:pt>
                <c:pt idx="62">
                  <c:v>5.0969192440906603</c:v>
                </c:pt>
                <c:pt idx="63">
                  <c:v>5.420428996779485</c:v>
                </c:pt>
                <c:pt idx="64">
                  <c:v>5.8000850701829014</c:v>
                </c:pt>
                <c:pt idx="65">
                  <c:v>6.151789512061737</c:v>
                </c:pt>
                <c:pt idx="66">
                  <c:v>6.5292580664762703</c:v>
                </c:pt>
                <c:pt idx="67">
                  <c:v>6.7749893662271372</c:v>
                </c:pt>
                <c:pt idx="68">
                  <c:v>7.1920763201069455</c:v>
                </c:pt>
                <c:pt idx="69">
                  <c:v>7.8084705596402753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35-409D-A29B-C945D97D9791}"/>
            </c:ext>
          </c:extLst>
        </c:ser>
        <c:ser>
          <c:idx val="2"/>
          <c:order val="1"/>
          <c:tx>
            <c:strRef>
              <c:f>'10. New cases by province'!$C$4</c:f>
              <c:strCache>
                <c:ptCount val="1"/>
                <c:pt idx="0">
                  <c:v>WC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'10. New cases by province'!$A$5:$A$87</c15:sqref>
                  </c15:fullRef>
                </c:ext>
              </c:extLst>
              <c:f>'10. New cases by province'!$A$18:$A$87</c:f>
              <c:numCache>
                <c:formatCode>d\-mmm</c:formatCode>
                <c:ptCount val="70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 New cases by province'!$C$5:$C$87</c15:sqref>
                  </c15:fullRef>
                </c:ext>
              </c:extLst>
              <c:f>'10. New cases by province'!$C$18:$C$87</c:f>
              <c:numCache>
                <c:formatCode>_-* #\ ##0.0_-;\-* #\ ##0.0_-;_-* "-"??_-;_-@_-</c:formatCode>
                <c:ptCount val="70"/>
                <c:pt idx="0">
                  <c:v>1.6767659998339834</c:v>
                </c:pt>
                <c:pt idx="1">
                  <c:v>1.7348717523034782</c:v>
                </c:pt>
                <c:pt idx="2">
                  <c:v>1.9880468166348468</c:v>
                </c:pt>
                <c:pt idx="3">
                  <c:v>2.1125591433551918</c:v>
                </c:pt>
                <c:pt idx="4">
                  <c:v>2.1250103760272263</c:v>
                </c:pt>
                <c:pt idx="5">
                  <c:v>2.1893417448327384</c:v>
                </c:pt>
                <c:pt idx="6">
                  <c:v>2.2557483190835894</c:v>
                </c:pt>
                <c:pt idx="7">
                  <c:v>2.3325309205611355</c:v>
                </c:pt>
                <c:pt idx="8">
                  <c:v>2.4985473561882623</c:v>
                </c:pt>
                <c:pt idx="9">
                  <c:v>2.9343404997094713</c:v>
                </c:pt>
                <c:pt idx="10">
                  <c:v>3.092056113555242</c:v>
                </c:pt>
                <c:pt idx="11">
                  <c:v>3.1439362496887191</c:v>
                </c:pt>
                <c:pt idx="12">
                  <c:v>3.1190337843446501</c:v>
                </c:pt>
                <c:pt idx="13">
                  <c:v>3.3161783016518633</c:v>
                </c:pt>
                <c:pt idx="14">
                  <c:v>3.3535319996679669</c:v>
                </c:pt>
                <c:pt idx="15">
                  <c:v>3.5070972026230591</c:v>
                </c:pt>
                <c:pt idx="16">
                  <c:v>3.1418610442433796</c:v>
                </c:pt>
                <c:pt idx="17">
                  <c:v>3.048476799203121</c:v>
                </c:pt>
                <c:pt idx="18">
                  <c:v>3.1169585788993115</c:v>
                </c:pt>
                <c:pt idx="19">
                  <c:v>3.2539221382916907</c:v>
                </c:pt>
                <c:pt idx="20">
                  <c:v>3.1958163858221962</c:v>
                </c:pt>
                <c:pt idx="21">
                  <c:v>3.4572922719349219</c:v>
                </c:pt>
                <c:pt idx="22">
                  <c:v>3.2871254254171158</c:v>
                </c:pt>
                <c:pt idx="23">
                  <c:v>3.5486013115298412</c:v>
                </c:pt>
                <c:pt idx="24">
                  <c:v>3.6170830912260317</c:v>
                </c:pt>
                <c:pt idx="25">
                  <c:v>3.5444509006391631</c:v>
                </c:pt>
                <c:pt idx="26">
                  <c:v>3.426164190254835</c:v>
                </c:pt>
                <c:pt idx="27">
                  <c:v>3.3286295343238979</c:v>
                </c:pt>
                <c:pt idx="28">
                  <c:v>3.2331700838383002</c:v>
                </c:pt>
                <c:pt idx="29">
                  <c:v>3.2518469328463522</c:v>
                </c:pt>
                <c:pt idx="30">
                  <c:v>2.9779198140615923</c:v>
                </c:pt>
                <c:pt idx="31">
                  <c:v>2.9924462521789654</c:v>
                </c:pt>
                <c:pt idx="32">
                  <c:v>2.9177388561467588</c:v>
                </c:pt>
                <c:pt idx="33">
                  <c:v>2.9260396779281148</c:v>
                </c:pt>
                <c:pt idx="34">
                  <c:v>2.9903710467336269</c:v>
                </c:pt>
                <c:pt idx="35">
                  <c:v>3.089980908109903</c:v>
                </c:pt>
                <c:pt idx="36">
                  <c:v>3.1729891259234666</c:v>
                </c:pt>
                <c:pt idx="37">
                  <c:v>3.505021997177721</c:v>
                </c:pt>
                <c:pt idx="38">
                  <c:v>3.4240889848094964</c:v>
                </c:pt>
                <c:pt idx="39">
                  <c:v>3.6004814476633187</c:v>
                </c:pt>
                <c:pt idx="40">
                  <c:v>3.7229185689383248</c:v>
                </c:pt>
                <c:pt idx="41">
                  <c:v>4.0902299327633429</c:v>
                </c:pt>
                <c:pt idx="42">
                  <c:v>4.339254586204035</c:v>
                </c:pt>
                <c:pt idx="43">
                  <c:v>4.7833485515065988</c:v>
                </c:pt>
                <c:pt idx="44">
                  <c:v>4.7978749896239732</c:v>
                </c:pt>
                <c:pt idx="45">
                  <c:v>5.3395036108574745</c:v>
                </c:pt>
                <c:pt idx="46">
                  <c:v>5.6528596331036773</c:v>
                </c:pt>
                <c:pt idx="47">
                  <c:v>5.8479289449655507</c:v>
                </c:pt>
                <c:pt idx="48">
                  <c:v>5.9101851083257237</c:v>
                </c:pt>
                <c:pt idx="49">
                  <c:v>6.518220303810077</c:v>
                </c:pt>
                <c:pt idx="50">
                  <c:v>6.6468830414211002</c:v>
                </c:pt>
                <c:pt idx="51">
                  <c:v>7.3150991948202879</c:v>
                </c:pt>
                <c:pt idx="52">
                  <c:v>7.5412965883622478</c:v>
                </c:pt>
                <c:pt idx="53">
                  <c:v>7.9106831576326062</c:v>
                </c:pt>
                <c:pt idx="54">
                  <c:v>8.7801942392296848</c:v>
                </c:pt>
                <c:pt idx="55">
                  <c:v>9.9983398356437299</c:v>
                </c:pt>
                <c:pt idx="56">
                  <c:v>10.645803934589525</c:v>
                </c:pt>
                <c:pt idx="57">
                  <c:v>11.587947206773471</c:v>
                </c:pt>
                <c:pt idx="58">
                  <c:v>12.305968290860795</c:v>
                </c:pt>
                <c:pt idx="59">
                  <c:v>13.034365402174815</c:v>
                </c:pt>
                <c:pt idx="60">
                  <c:v>13.553166763509589</c:v>
                </c:pt>
                <c:pt idx="61">
                  <c:v>13.061343072964224</c:v>
                </c:pt>
                <c:pt idx="62">
                  <c:v>13.669378268448575</c:v>
                </c:pt>
                <c:pt idx="63">
                  <c:v>14.406076201543952</c:v>
                </c:pt>
                <c:pt idx="64">
                  <c:v>15.713455632107578</c:v>
                </c:pt>
                <c:pt idx="65">
                  <c:v>16.952353282975015</c:v>
                </c:pt>
                <c:pt idx="66">
                  <c:v>17.69527683240641</c:v>
                </c:pt>
                <c:pt idx="67">
                  <c:v>18.357267369469579</c:v>
                </c:pt>
                <c:pt idx="68">
                  <c:v>19.737278990620073</c:v>
                </c:pt>
                <c:pt idx="69">
                  <c:v>21.138042666223956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35-409D-A29B-C945D97D9791}"/>
            </c:ext>
          </c:extLst>
        </c:ser>
        <c:ser>
          <c:idx val="1"/>
          <c:order val="2"/>
          <c:tx>
            <c:strRef>
              <c:f>'10. New cases by province'!$D$4</c:f>
              <c:strCache>
                <c:ptCount val="1"/>
                <c:pt idx="0">
                  <c:v>GT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'10. New cases by province'!$A$5:$A$87</c15:sqref>
                  </c15:fullRef>
                </c:ext>
              </c:extLst>
              <c:f>'10. New cases by province'!$A$18:$A$87</c:f>
              <c:numCache>
                <c:formatCode>d\-mmm</c:formatCode>
                <c:ptCount val="70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 New cases by province'!$D$5:$D$87</c15:sqref>
                  </c15:fullRef>
                </c:ext>
              </c:extLst>
              <c:f>'10. New cases by province'!$D$18:$D$87</c:f>
              <c:numCache>
                <c:formatCode>_-* #\ ##0.0_-;\-* #\ ##0.0_-;_-* "-"??_-;_-@_-</c:formatCode>
                <c:ptCount val="70"/>
                <c:pt idx="0">
                  <c:v>1.5400256043376761</c:v>
                </c:pt>
                <c:pt idx="1">
                  <c:v>1.6143911439114391</c:v>
                </c:pt>
                <c:pt idx="2">
                  <c:v>1.7273514571880415</c:v>
                </c:pt>
                <c:pt idx="3">
                  <c:v>1.7612395511710219</c:v>
                </c:pt>
                <c:pt idx="4">
                  <c:v>1.7499435198433617</c:v>
                </c:pt>
                <c:pt idx="5">
                  <c:v>1.8327810829128699</c:v>
                </c:pt>
                <c:pt idx="6">
                  <c:v>1.8967919271029441</c:v>
                </c:pt>
                <c:pt idx="7">
                  <c:v>1.8657278409518789</c:v>
                </c:pt>
                <c:pt idx="8">
                  <c:v>1.8911439114391144</c:v>
                </c:pt>
                <c:pt idx="9">
                  <c:v>1.9287973491979817</c:v>
                </c:pt>
                <c:pt idx="10">
                  <c:v>1.9777468182845097</c:v>
                </c:pt>
                <c:pt idx="11">
                  <c:v>1.9843361698923114</c:v>
                </c:pt>
                <c:pt idx="12">
                  <c:v>1.9918668574440845</c:v>
                </c:pt>
                <c:pt idx="13">
                  <c:v>2.0182242638752919</c:v>
                </c:pt>
                <c:pt idx="14">
                  <c:v>1.9956322012199712</c:v>
                </c:pt>
                <c:pt idx="15">
                  <c:v>2.0332856389788385</c:v>
                </c:pt>
                <c:pt idx="16">
                  <c:v>1.993749529332028</c:v>
                </c:pt>
                <c:pt idx="17">
                  <c:v>2.0426989984185555</c:v>
                </c:pt>
                <c:pt idx="18">
                  <c:v>2.2497929060923263</c:v>
                </c:pt>
                <c:pt idx="19">
                  <c:v>2.163189999246931</c:v>
                </c:pt>
                <c:pt idx="20">
                  <c:v>2.080352436177423</c:v>
                </c:pt>
                <c:pt idx="21">
                  <c:v>2.0756457564575648</c:v>
                </c:pt>
                <c:pt idx="22">
                  <c:v>2.0342269749228108</c:v>
                </c:pt>
                <c:pt idx="23">
                  <c:v>1.9768054823405374</c:v>
                </c:pt>
                <c:pt idx="24">
                  <c:v>1.8939679192710297</c:v>
                </c:pt>
                <c:pt idx="25">
                  <c:v>1.6765193162135701</c:v>
                </c:pt>
                <c:pt idx="26">
                  <c:v>1.7179380977483245</c:v>
                </c:pt>
                <c:pt idx="27">
                  <c:v>1.6567512613901647</c:v>
                </c:pt>
                <c:pt idx="28">
                  <c:v>1.6614579411100234</c:v>
                </c:pt>
                <c:pt idx="29">
                  <c:v>1.6351005346788163</c:v>
                </c:pt>
                <c:pt idx="30">
                  <c:v>1.6878153475412307</c:v>
                </c:pt>
                <c:pt idx="31">
                  <c:v>1.6520445816703064</c:v>
                </c:pt>
                <c:pt idx="32">
                  <c:v>1.6002711047518638</c:v>
                </c:pt>
                <c:pt idx="33">
                  <c:v>1.5635590029369681</c:v>
                </c:pt>
                <c:pt idx="34">
                  <c:v>1.5597936591610815</c:v>
                </c:pt>
                <c:pt idx="35">
                  <c:v>1.4816627758114316</c:v>
                </c:pt>
                <c:pt idx="36">
                  <c:v>1.4327133067249038</c:v>
                </c:pt>
                <c:pt idx="37">
                  <c:v>1.3263423450561036</c:v>
                </c:pt>
                <c:pt idx="38">
                  <c:v>1.271744860305746</c:v>
                </c:pt>
                <c:pt idx="39">
                  <c:v>1.2915129151291513</c:v>
                </c:pt>
                <c:pt idx="40">
                  <c:v>1.2604488289780855</c:v>
                </c:pt>
                <c:pt idx="41">
                  <c:v>1.265155508697944</c:v>
                </c:pt>
                <c:pt idx="42">
                  <c:v>1.2915129151291513</c:v>
                </c:pt>
                <c:pt idx="43">
                  <c:v>1.2453874538745386</c:v>
                </c:pt>
                <c:pt idx="44">
                  <c:v>1.2369154303787937</c:v>
                </c:pt>
                <c:pt idx="45">
                  <c:v>1.265155508697944</c:v>
                </c:pt>
                <c:pt idx="46">
                  <c:v>1.2435047819865954</c:v>
                </c:pt>
                <c:pt idx="47">
                  <c:v>1.2246780631071617</c:v>
                </c:pt>
                <c:pt idx="48">
                  <c:v>1.2359740944348221</c:v>
                </c:pt>
                <c:pt idx="49">
                  <c:v>1.2369154303787937</c:v>
                </c:pt>
                <c:pt idx="50">
                  <c:v>1.295278258905038</c:v>
                </c:pt>
                <c:pt idx="51">
                  <c:v>1.2962195948490098</c:v>
                </c:pt>
                <c:pt idx="52">
                  <c:v>1.3112809699525567</c:v>
                </c:pt>
                <c:pt idx="53">
                  <c:v>1.3470517358234806</c:v>
                </c:pt>
                <c:pt idx="54">
                  <c:v>1.3960012049100083</c:v>
                </c:pt>
                <c:pt idx="55">
                  <c:v>1.471308080427743</c:v>
                </c:pt>
                <c:pt idx="56">
                  <c:v>1.5127268619624972</c:v>
                </c:pt>
                <c:pt idx="57">
                  <c:v>1.555086979441223</c:v>
                </c:pt>
                <c:pt idx="58">
                  <c:v>1.615332479855411</c:v>
                </c:pt>
                <c:pt idx="59">
                  <c:v>1.6896980194291742</c:v>
                </c:pt>
                <c:pt idx="60">
                  <c:v>1.6878153475412307</c:v>
                </c:pt>
                <c:pt idx="61">
                  <c:v>1.7414714963476166</c:v>
                </c:pt>
                <c:pt idx="62">
                  <c:v>1.8393704345206718</c:v>
                </c:pt>
                <c:pt idx="63">
                  <c:v>1.9683334588447927</c:v>
                </c:pt>
                <c:pt idx="64">
                  <c:v>2.2041381128096993</c:v>
                </c:pt>
                <c:pt idx="65">
                  <c:v>2.4804202123653889</c:v>
                </c:pt>
                <c:pt idx="66">
                  <c:v>2.7185782061902248</c:v>
                </c:pt>
                <c:pt idx="67">
                  <c:v>3.1054672791625872</c:v>
                </c:pt>
                <c:pt idx="68">
                  <c:v>3.6768581971534</c:v>
                </c:pt>
                <c:pt idx="69">
                  <c:v>4.3273213344378334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35-409D-A29B-C945D97D9791}"/>
            </c:ext>
          </c:extLst>
        </c:ser>
        <c:ser>
          <c:idx val="3"/>
          <c:order val="3"/>
          <c:tx>
            <c:strRef>
              <c:f>'10. New cases by province'!$E$4</c:f>
              <c:strCache>
                <c:ptCount val="1"/>
                <c:pt idx="0">
                  <c:v>KZN</c:v>
                </c:pt>
              </c:strCache>
            </c:strRef>
          </c:tx>
          <c:spPr>
            <a:ln w="25400">
              <a:solidFill>
                <a:srgbClr val="70AD47">
                  <a:lumMod val="50000"/>
                </a:srgb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'10. New cases by province'!$A$5:$A$87</c15:sqref>
                  </c15:fullRef>
                </c:ext>
              </c:extLst>
              <c:f>'10. New cases by province'!$A$18:$A$87</c:f>
              <c:numCache>
                <c:formatCode>d\-mmm</c:formatCode>
                <c:ptCount val="70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 New cases by province'!$E$5:$E$87</c15:sqref>
                  </c15:fullRef>
                </c:ext>
              </c:extLst>
              <c:f>'10. New cases by province'!$E$18:$E$87</c:f>
              <c:numCache>
                <c:formatCode>_-* #\ ##0.0_-;\-* #\ ##0.0_-;_-* "-"??_-;_-@_-</c:formatCode>
                <c:ptCount val="70"/>
                <c:pt idx="0">
                  <c:v>1.0908216595168494</c:v>
                </c:pt>
                <c:pt idx="1">
                  <c:v>1.0844943877099074</c:v>
                </c:pt>
                <c:pt idx="2">
                  <c:v>1.1148652923832303</c:v>
                </c:pt>
                <c:pt idx="3">
                  <c:v>1.1098034749376764</c:v>
                </c:pt>
                <c:pt idx="4">
                  <c:v>1.1351125621654456</c:v>
                </c:pt>
                <c:pt idx="5">
                  <c:v>1.1135998380218417</c:v>
                </c:pt>
                <c:pt idx="6">
                  <c:v>1.0857598420712957</c:v>
                </c:pt>
                <c:pt idx="7">
                  <c:v>1.0528580286751958</c:v>
                </c:pt>
                <c:pt idx="8">
                  <c:v>1.0300798501702038</c:v>
                </c:pt>
                <c:pt idx="9">
                  <c:v>1.019956215279096</c:v>
                </c:pt>
                <c:pt idx="10">
                  <c:v>1.0250180327246496</c:v>
                </c:pt>
                <c:pt idx="11">
                  <c:v>0.99085076496716151</c:v>
                </c:pt>
                <c:pt idx="12">
                  <c:v>1.0085671260265998</c:v>
                </c:pt>
                <c:pt idx="13">
                  <c:v>0.99970894549688061</c:v>
                </c:pt>
                <c:pt idx="14">
                  <c:v>1.0313453045315921</c:v>
                </c:pt>
                <c:pt idx="15">
                  <c:v>1.1249889272743379</c:v>
                </c:pt>
                <c:pt idx="16">
                  <c:v>1.1123343836604533</c:v>
                </c:pt>
                <c:pt idx="17">
                  <c:v>1.1718107386457106</c:v>
                </c:pt>
                <c:pt idx="18">
                  <c:v>1.2135707325715297</c:v>
                </c:pt>
                <c:pt idx="19">
                  <c:v>1.217367095655695</c:v>
                </c:pt>
                <c:pt idx="20">
                  <c:v>1.1730761930070992</c:v>
                </c:pt>
                <c:pt idx="21">
                  <c:v>1.1933234627893146</c:v>
                </c:pt>
                <c:pt idx="22">
                  <c:v>1.1654834668387686</c:v>
                </c:pt>
                <c:pt idx="23">
                  <c:v>1.2198980043784722</c:v>
                </c:pt>
                <c:pt idx="24">
                  <c:v>1.1629525581159916</c:v>
                </c:pt>
                <c:pt idx="25">
                  <c:v>1.1465016514179416</c:v>
                </c:pt>
                <c:pt idx="26">
                  <c:v>1.1629525581159916</c:v>
                </c:pt>
                <c:pt idx="27">
                  <c:v>1.2363489110765222</c:v>
                </c:pt>
                <c:pt idx="28">
                  <c:v>1.2717816331953988</c:v>
                </c:pt>
                <c:pt idx="29">
                  <c:v>1.2452070916062412</c:v>
                </c:pt>
                <c:pt idx="30">
                  <c:v>1.2477380003290182</c:v>
                </c:pt>
                <c:pt idx="31">
                  <c:v>1.257861635220126</c:v>
                </c:pt>
                <c:pt idx="32">
                  <c:v>1.2249598218240259</c:v>
                </c:pt>
                <c:pt idx="33">
                  <c:v>1.189527099705149</c:v>
                </c:pt>
                <c:pt idx="34">
                  <c:v>1.1047416574921225</c:v>
                </c:pt>
                <c:pt idx="35">
                  <c:v>1.0250180327246496</c:v>
                </c:pt>
                <c:pt idx="36">
                  <c:v>0.99085076496716151</c:v>
                </c:pt>
                <c:pt idx="37">
                  <c:v>0.964276223378004</c:v>
                </c:pt>
                <c:pt idx="38">
                  <c:v>0.9541525884868961</c:v>
                </c:pt>
                <c:pt idx="39">
                  <c:v>0.99211621932854999</c:v>
                </c:pt>
                <c:pt idx="40">
                  <c:v>1.0237525783632613</c:v>
                </c:pt>
                <c:pt idx="41">
                  <c:v>1.0477962112296422</c:v>
                </c:pt>
                <c:pt idx="42">
                  <c:v>1.0579198461207497</c:v>
                </c:pt>
                <c:pt idx="43">
                  <c:v>1.0819634789871304</c:v>
                </c:pt>
                <c:pt idx="44">
                  <c:v>1.1237234729129495</c:v>
                </c:pt>
                <c:pt idx="45">
                  <c:v>1.1211925641901723</c:v>
                </c:pt>
                <c:pt idx="46">
                  <c:v>1.0933525682396263</c:v>
                </c:pt>
                <c:pt idx="47">
                  <c:v>1.1465016514179416</c:v>
                </c:pt>
                <c:pt idx="48">
                  <c:v>1.211039823848753</c:v>
                </c:pt>
                <c:pt idx="49">
                  <c:v>1.2464725459676298</c:v>
                </c:pt>
                <c:pt idx="50">
                  <c:v>1.4286979740075672</c:v>
                </c:pt>
                <c:pt idx="51">
                  <c:v>1.4261670652847904</c:v>
                </c:pt>
                <c:pt idx="52">
                  <c:v>1.4388216088986749</c:v>
                </c:pt>
                <c:pt idx="53">
                  <c:v>1.483112511547271</c:v>
                </c:pt>
                <c:pt idx="54">
                  <c:v>1.5033597813294866</c:v>
                </c:pt>
                <c:pt idx="55">
                  <c:v>1.7121597509585817</c:v>
                </c:pt>
                <c:pt idx="56">
                  <c:v>1.8070688280627158</c:v>
                </c:pt>
                <c:pt idx="57">
                  <c:v>1.8956506333599081</c:v>
                </c:pt>
                <c:pt idx="58">
                  <c:v>2.0310542500284727</c:v>
                </c:pt>
                <c:pt idx="59">
                  <c:v>2.0702833352315149</c:v>
                </c:pt>
                <c:pt idx="60">
                  <c:v>2.1664578666970375</c:v>
                </c:pt>
                <c:pt idx="61">
                  <c:v>2.3562760209053062</c:v>
                </c:pt>
                <c:pt idx="62">
                  <c:v>2.609366893182997</c:v>
                </c:pt>
                <c:pt idx="63">
                  <c:v>3.0497450109461801</c:v>
                </c:pt>
                <c:pt idx="64">
                  <c:v>3.4154613213874438</c:v>
                </c:pt>
                <c:pt idx="65">
                  <c:v>3.8646976196803462</c:v>
                </c:pt>
                <c:pt idx="66">
                  <c:v>4.65687204990952</c:v>
                </c:pt>
                <c:pt idx="67">
                  <c:v>4.9137592852713761</c:v>
                </c:pt>
                <c:pt idx="68">
                  <c:v>5.6375991799855738</c:v>
                </c:pt>
                <c:pt idx="69">
                  <c:v>6.9435480809384611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35-409D-A29B-C945D97D9791}"/>
            </c:ext>
          </c:extLst>
        </c:ser>
        <c:ser>
          <c:idx val="4"/>
          <c:order val="4"/>
          <c:tx>
            <c:strRef>
              <c:f>'10. New cases by province'!$F$4</c:f>
              <c:strCache>
                <c:ptCount val="1"/>
                <c:pt idx="0">
                  <c:v>EC</c:v>
                </c:pt>
              </c:strCache>
            </c:strRef>
          </c:tx>
          <c:spPr>
            <a:ln w="31750"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'10. New cases by province'!$A$5:$A$87</c15:sqref>
                  </c15:fullRef>
                </c:ext>
              </c:extLst>
              <c:f>'10. New cases by province'!$A$18:$A$87</c:f>
              <c:numCache>
                <c:formatCode>d\-mmm</c:formatCode>
                <c:ptCount val="70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 New cases by province'!$F$5:$F$87</c15:sqref>
                  </c15:fullRef>
                </c:ext>
              </c:extLst>
              <c:f>'10. New cases by province'!$F$18:$F$87</c:f>
              <c:numCache>
                <c:formatCode>_-* #\ ##0.0_-;\-* #\ ##0.0_-;_-* "-"??_-;_-@_-</c:formatCode>
                <c:ptCount val="70"/>
                <c:pt idx="0">
                  <c:v>1.6835518474374256</c:v>
                </c:pt>
                <c:pt idx="1">
                  <c:v>1.8559509620296271</c:v>
                </c:pt>
                <c:pt idx="2">
                  <c:v>1.9517282479141835</c:v>
                </c:pt>
                <c:pt idx="3">
                  <c:v>2.045377149667972</c:v>
                </c:pt>
                <c:pt idx="4">
                  <c:v>2.104971905329474</c:v>
                </c:pt>
                <c:pt idx="5">
                  <c:v>1.9474714796526478</c:v>
                </c:pt>
                <c:pt idx="6">
                  <c:v>2.045377149667972</c:v>
                </c:pt>
                <c:pt idx="7">
                  <c:v>2.0858164481525625</c:v>
                </c:pt>
                <c:pt idx="8">
                  <c:v>1.9730120892218626</c:v>
                </c:pt>
                <c:pt idx="9">
                  <c:v>2.1134854418525455</c:v>
                </c:pt>
                <c:pt idx="10">
                  <c:v>2.158181508598672</c:v>
                </c:pt>
                <c:pt idx="11">
                  <c:v>2.156053124467904</c:v>
                </c:pt>
                <c:pt idx="12">
                  <c:v>2.2518304103524605</c:v>
                </c:pt>
                <c:pt idx="13">
                  <c:v>2.2433168738293889</c:v>
                </c:pt>
                <c:pt idx="14">
                  <c:v>2.2007491912140305</c:v>
                </c:pt>
                <c:pt idx="15">
                  <c:v>2.2284181849140134</c:v>
                </c:pt>
                <c:pt idx="16">
                  <c:v>2.4157159884215904</c:v>
                </c:pt>
                <c:pt idx="17">
                  <c:v>2.4242295249446619</c:v>
                </c:pt>
                <c:pt idx="18">
                  <c:v>2.4369998297292699</c:v>
                </c:pt>
                <c:pt idx="19">
                  <c:v>2.5476758045292014</c:v>
                </c:pt>
                <c:pt idx="20">
                  <c:v>2.8669334241443893</c:v>
                </c:pt>
                <c:pt idx="21">
                  <c:v>3.3266643963902602</c:v>
                </c:pt>
                <c:pt idx="22">
                  <c:v>3.5693001872978041</c:v>
                </c:pt>
                <c:pt idx="23">
                  <c:v>3.7182870764515581</c:v>
                </c:pt>
                <c:pt idx="24">
                  <c:v>4.2142005789204831</c:v>
                </c:pt>
                <c:pt idx="25">
                  <c:v>4.384471309381917</c:v>
                </c:pt>
                <c:pt idx="26">
                  <c:v>4.7909926783585899</c:v>
                </c:pt>
                <c:pt idx="27">
                  <c:v>5.2869061808275157</c:v>
                </c:pt>
                <c:pt idx="28">
                  <c:v>5.5827515750042567</c:v>
                </c:pt>
                <c:pt idx="29">
                  <c:v>6.1510301379192915</c:v>
                </c:pt>
                <c:pt idx="30">
                  <c:v>6.6128894942959304</c:v>
                </c:pt>
                <c:pt idx="31">
                  <c:v>6.4596458368806395</c:v>
                </c:pt>
                <c:pt idx="32">
                  <c:v>6.6916397071343434</c:v>
                </c:pt>
                <c:pt idx="33">
                  <c:v>7.4493444576877232</c:v>
                </c:pt>
                <c:pt idx="34">
                  <c:v>7.6025881151030132</c:v>
                </c:pt>
                <c:pt idx="35">
                  <c:v>8.1325557636642252</c:v>
                </c:pt>
                <c:pt idx="36">
                  <c:v>8.4518133832794149</c:v>
                </c:pt>
                <c:pt idx="37">
                  <c:v>8.588029967648561</c:v>
                </c:pt>
                <c:pt idx="38">
                  <c:v>9.1839775242635806</c:v>
                </c:pt>
                <c:pt idx="39">
                  <c:v>10.069385322663035</c:v>
                </c:pt>
                <c:pt idx="40">
                  <c:v>11.031414949770134</c:v>
                </c:pt>
                <c:pt idx="41">
                  <c:v>11.71249787161587</c:v>
                </c:pt>
                <c:pt idx="42">
                  <c:v>12.52979737783075</c:v>
                </c:pt>
                <c:pt idx="43">
                  <c:v>13.344968499914863</c:v>
                </c:pt>
                <c:pt idx="44">
                  <c:v>14.483654009875702</c:v>
                </c:pt>
                <c:pt idx="45">
                  <c:v>14.849736080367784</c:v>
                </c:pt>
                <c:pt idx="46">
                  <c:v>14.762472331006302</c:v>
                </c:pt>
                <c:pt idx="47">
                  <c:v>15.179635620636814</c:v>
                </c:pt>
                <c:pt idx="48">
                  <c:v>16.799335944151203</c:v>
                </c:pt>
                <c:pt idx="49">
                  <c:v>16.754639877405076</c:v>
                </c:pt>
                <c:pt idx="50">
                  <c:v>18.082751575004259</c:v>
                </c:pt>
                <c:pt idx="51">
                  <c:v>18.431806572450196</c:v>
                </c:pt>
                <c:pt idx="52">
                  <c:v>19.285288608888131</c:v>
                </c:pt>
                <c:pt idx="53">
                  <c:v>20.634684147794992</c:v>
                </c:pt>
                <c:pt idx="54">
                  <c:v>20.730461433679547</c:v>
                </c:pt>
                <c:pt idx="55">
                  <c:v>19.817384641580112</c:v>
                </c:pt>
                <c:pt idx="56">
                  <c:v>20.108973267495319</c:v>
                </c:pt>
                <c:pt idx="57">
                  <c:v>19.659884215903286</c:v>
                </c:pt>
                <c:pt idx="58">
                  <c:v>19.804614336795503</c:v>
                </c:pt>
                <c:pt idx="59">
                  <c:v>19.466201260003409</c:v>
                </c:pt>
                <c:pt idx="60">
                  <c:v>19.259747999318918</c:v>
                </c:pt>
                <c:pt idx="61">
                  <c:v>18.808530563596115</c:v>
                </c:pt>
                <c:pt idx="62">
                  <c:v>19.370423974118847</c:v>
                </c:pt>
                <c:pt idx="63">
                  <c:v>20.351609058402861</c:v>
                </c:pt>
                <c:pt idx="64">
                  <c:v>20.7336540098757</c:v>
                </c:pt>
                <c:pt idx="65">
                  <c:v>21.258300698109995</c:v>
                </c:pt>
                <c:pt idx="66">
                  <c:v>21.820194108632727</c:v>
                </c:pt>
                <c:pt idx="67">
                  <c:v>21.886174016686532</c:v>
                </c:pt>
                <c:pt idx="68">
                  <c:v>21.637153073386685</c:v>
                </c:pt>
                <c:pt idx="69">
                  <c:v>21.74570066405585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A35-409D-A29B-C945D97D9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dateAx>
        <c:axId val="26966169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Offset val="100"/>
        <c:baseTimeUnit val="days"/>
      </c:date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'11. Employment by Sector '!$A$5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'11. Employment by Sector '!$B$3:$P$4</c:f>
              <c:multiLvlStrCache>
                <c:ptCount val="1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</c:lvl>
                <c:lvl>
                  <c:pt idx="12">
                    <c:v>Q1 </c:v>
                  </c:pt>
                  <c:pt idx="13">
                    <c:v>Q2</c:v>
                  </c:pt>
                  <c:pt idx="14">
                    <c:v>Q3</c:v>
                  </c:pt>
                </c:lvl>
              </c:multiLvlStrCache>
            </c:multiLvlStrRef>
          </c:cat>
          <c:val>
            <c:numRef>
              <c:f>'11. Employment by Sector '!$B$5:$P$5</c:f>
              <c:numCache>
                <c:formatCode>_-* #\ ##0_-;\-* #\ ##0_-;_-* "-"??_-;_-@_-</c:formatCode>
                <c:ptCount val="15"/>
                <c:pt idx="0">
                  <c:v>810</c:v>
                </c:pt>
                <c:pt idx="1">
                  <c:v>680</c:v>
                </c:pt>
                <c:pt idx="2">
                  <c:v>670</c:v>
                </c:pt>
                <c:pt idx="3">
                  <c:v>650</c:v>
                </c:pt>
                <c:pt idx="4">
                  <c:v>700</c:v>
                </c:pt>
                <c:pt idx="5">
                  <c:v>740</c:v>
                </c:pt>
                <c:pt idx="6">
                  <c:v>690</c:v>
                </c:pt>
                <c:pt idx="7">
                  <c:v>900</c:v>
                </c:pt>
                <c:pt idx="8">
                  <c:v>880</c:v>
                </c:pt>
                <c:pt idx="9">
                  <c:v>810</c:v>
                </c:pt>
                <c:pt idx="10">
                  <c:v>840</c:v>
                </c:pt>
                <c:pt idx="11">
                  <c:v>880</c:v>
                </c:pt>
                <c:pt idx="12">
                  <c:v>860</c:v>
                </c:pt>
                <c:pt idx="13">
                  <c:v>800</c:v>
                </c:pt>
                <c:pt idx="14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4-4CBC-B3F7-AF3B2DFA6459}"/>
            </c:ext>
          </c:extLst>
        </c:ser>
        <c:ser>
          <c:idx val="2"/>
          <c:order val="1"/>
          <c:tx>
            <c:strRef>
              <c:f>'11. Employment by Sector '!$A$6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'11. Employment by Sector '!$B$3:$P$4</c:f>
              <c:multiLvlStrCache>
                <c:ptCount val="1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</c:lvl>
                <c:lvl>
                  <c:pt idx="12">
                    <c:v>Q1 </c:v>
                  </c:pt>
                  <c:pt idx="13">
                    <c:v>Q2</c:v>
                  </c:pt>
                  <c:pt idx="14">
                    <c:v>Q3</c:v>
                  </c:pt>
                </c:lvl>
              </c:multiLvlStrCache>
            </c:multiLvlStrRef>
          </c:cat>
          <c:val>
            <c:numRef>
              <c:f>'11. Employment by Sector '!$B$6:$P$6</c:f>
              <c:numCache>
                <c:formatCode>_-* #\ ##0_-;\-* #\ ##0_-;_-* "-"??_-;_-@_-</c:formatCode>
                <c:ptCount val="15"/>
                <c:pt idx="0">
                  <c:v>2060</c:v>
                </c:pt>
                <c:pt idx="1">
                  <c:v>1870</c:v>
                </c:pt>
                <c:pt idx="2">
                  <c:v>1810</c:v>
                </c:pt>
                <c:pt idx="3">
                  <c:v>1840</c:v>
                </c:pt>
                <c:pt idx="4">
                  <c:v>1830</c:v>
                </c:pt>
                <c:pt idx="5">
                  <c:v>1780</c:v>
                </c:pt>
                <c:pt idx="6">
                  <c:v>1740</c:v>
                </c:pt>
                <c:pt idx="7">
                  <c:v>1770</c:v>
                </c:pt>
                <c:pt idx="8">
                  <c:v>1680</c:v>
                </c:pt>
                <c:pt idx="9">
                  <c:v>1750</c:v>
                </c:pt>
                <c:pt idx="10">
                  <c:v>1720</c:v>
                </c:pt>
                <c:pt idx="11">
                  <c:v>1760</c:v>
                </c:pt>
                <c:pt idx="12">
                  <c:v>1710</c:v>
                </c:pt>
                <c:pt idx="13">
                  <c:v>1460</c:v>
                </c:pt>
                <c:pt idx="14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4-4CBC-B3F7-AF3B2DFA6459}"/>
            </c:ext>
          </c:extLst>
        </c:ser>
        <c:ser>
          <c:idx val="1"/>
          <c:order val="2"/>
          <c:tx>
            <c:strRef>
              <c:f>'11. Employment by Sector '!$A$7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elete val="1"/>
          </c:dLbls>
          <c:cat>
            <c:multiLvlStrRef>
              <c:f>'11. Employment by Sector '!$B$3:$P$4</c:f>
              <c:multiLvlStrCache>
                <c:ptCount val="1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</c:lvl>
                <c:lvl>
                  <c:pt idx="12">
                    <c:v>Q1 </c:v>
                  </c:pt>
                  <c:pt idx="13">
                    <c:v>Q2</c:v>
                  </c:pt>
                  <c:pt idx="14">
                    <c:v>Q3</c:v>
                  </c:pt>
                </c:lvl>
              </c:multiLvlStrCache>
            </c:multiLvlStrRef>
          </c:cat>
          <c:val>
            <c:numRef>
              <c:f>'11. Employment by Sector '!$B$7:$P$7</c:f>
              <c:numCache>
                <c:formatCode>_-* #\ ##0_-;\-* #\ ##0_-;_-* "-"??_-;_-@_-</c:formatCode>
                <c:ptCount val="15"/>
                <c:pt idx="0">
                  <c:v>110</c:v>
                </c:pt>
                <c:pt idx="1">
                  <c:v>90</c:v>
                </c:pt>
                <c:pt idx="2">
                  <c:v>100</c:v>
                </c:pt>
                <c:pt idx="3">
                  <c:v>80</c:v>
                </c:pt>
                <c:pt idx="4">
                  <c:v>110</c:v>
                </c:pt>
                <c:pt idx="5">
                  <c:v>140</c:v>
                </c:pt>
                <c:pt idx="6">
                  <c:v>120</c:v>
                </c:pt>
                <c:pt idx="7">
                  <c:v>130</c:v>
                </c:pt>
                <c:pt idx="8">
                  <c:v>120</c:v>
                </c:pt>
                <c:pt idx="9">
                  <c:v>150</c:v>
                </c:pt>
                <c:pt idx="10">
                  <c:v>160</c:v>
                </c:pt>
                <c:pt idx="11">
                  <c:v>130</c:v>
                </c:pt>
                <c:pt idx="12">
                  <c:v>120</c:v>
                </c:pt>
                <c:pt idx="13">
                  <c:v>110</c:v>
                </c:pt>
                <c:pt idx="1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4-4CBC-B3F7-AF3B2DFA6459}"/>
            </c:ext>
          </c:extLst>
        </c:ser>
        <c:ser>
          <c:idx val="3"/>
          <c:order val="3"/>
          <c:tx>
            <c:strRef>
              <c:f>'11. Employment by Sector '!$A$8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'11. Employment by Sector '!$B$3:$P$4</c:f>
              <c:multiLvlStrCache>
                <c:ptCount val="1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</c:lvl>
                <c:lvl>
                  <c:pt idx="12">
                    <c:v>Q1 </c:v>
                  </c:pt>
                  <c:pt idx="13">
                    <c:v>Q2</c:v>
                  </c:pt>
                  <c:pt idx="14">
                    <c:v>Q3</c:v>
                  </c:pt>
                </c:lvl>
              </c:multiLvlStrCache>
            </c:multiLvlStrRef>
          </c:cat>
          <c:val>
            <c:numRef>
              <c:f>'11. Employment by Sector '!$B$8:$P$8</c:f>
              <c:numCache>
                <c:formatCode>_-* #\ ##0_-;\-* #\ ##0_-;_-* "-"??_-;_-@_-</c:formatCode>
                <c:ptCount val="15"/>
                <c:pt idx="0">
                  <c:v>1180</c:v>
                </c:pt>
                <c:pt idx="1">
                  <c:v>1150</c:v>
                </c:pt>
                <c:pt idx="2">
                  <c:v>1120</c:v>
                </c:pt>
                <c:pt idx="3">
                  <c:v>1140</c:v>
                </c:pt>
                <c:pt idx="4">
                  <c:v>1120</c:v>
                </c:pt>
                <c:pt idx="5">
                  <c:v>1150</c:v>
                </c:pt>
                <c:pt idx="6">
                  <c:v>1280</c:v>
                </c:pt>
                <c:pt idx="7">
                  <c:v>1460</c:v>
                </c:pt>
                <c:pt idx="8">
                  <c:v>1490</c:v>
                </c:pt>
                <c:pt idx="9">
                  <c:v>1360</c:v>
                </c:pt>
                <c:pt idx="10">
                  <c:v>1500</c:v>
                </c:pt>
                <c:pt idx="11">
                  <c:v>1340</c:v>
                </c:pt>
                <c:pt idx="12">
                  <c:v>1340</c:v>
                </c:pt>
                <c:pt idx="13">
                  <c:v>1070</c:v>
                </c:pt>
                <c:pt idx="14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4-4CBC-B3F7-AF3B2DFA64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lineChart>
        <c:grouping val="stacked"/>
        <c:varyColors val="0"/>
        <c:ser>
          <c:idx val="4"/>
          <c:order val="4"/>
          <c:tx>
            <c:strRef>
              <c:f>'11. Employment by Sector '!$A$9</c:f>
              <c:strCache>
                <c:ptCount val="1"/>
                <c:pt idx="0">
                  <c:v>Other (right axis, mns)</c:v>
                </c:pt>
              </c:strCache>
            </c:strRef>
          </c:tx>
          <c:spPr>
            <a:ln w="38100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'11. Employment by Sector '!$B$3:$P$4</c:f>
              <c:multiLvlStrCache>
                <c:ptCount val="1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2020</c:v>
                  </c:pt>
                </c:lvl>
                <c:lvl>
                  <c:pt idx="12">
                    <c:v>Q1 </c:v>
                  </c:pt>
                  <c:pt idx="13">
                    <c:v>Q2</c:v>
                  </c:pt>
                  <c:pt idx="14">
                    <c:v>Q3</c:v>
                  </c:pt>
                </c:lvl>
              </c:multiLvlStrCache>
            </c:multiLvlStrRef>
          </c:cat>
          <c:val>
            <c:numRef>
              <c:f>'11. Employment by Sector '!$B$9:$P$9</c:f>
              <c:numCache>
                <c:formatCode>_-* #\ ##0_-;\-* #\ ##0_-;_-* "-"??_-;_-@_-</c:formatCode>
                <c:ptCount val="15"/>
                <c:pt idx="0">
                  <c:v>10.395945336977856</c:v>
                </c:pt>
                <c:pt idx="1">
                  <c:v>10.038029454540032</c:v>
                </c:pt>
                <c:pt idx="2">
                  <c:v>9.9397015398835862</c:v>
                </c:pt>
                <c:pt idx="3">
                  <c:v>10.411306237187484</c:v>
                </c:pt>
                <c:pt idx="4">
                  <c:v>10.806758488002025</c:v>
                </c:pt>
                <c:pt idx="5">
                  <c:v>11.232893134787359</c:v>
                </c:pt>
                <c:pt idx="6">
                  <c:v>11.291546597641965</c:v>
                </c:pt>
                <c:pt idx="7">
                  <c:v>11.570114189486812</c:v>
                </c:pt>
                <c:pt idx="8">
                  <c:v>11.659151480576297</c:v>
                </c:pt>
                <c:pt idx="9">
                  <c:v>11.896543919969721</c:v>
                </c:pt>
                <c:pt idx="10">
                  <c:v>12.1613230994438</c:v>
                </c:pt>
                <c:pt idx="11">
                  <c:v>12.263351225082035</c:v>
                </c:pt>
                <c:pt idx="12">
                  <c:v>12.353139000000001</c:v>
                </c:pt>
                <c:pt idx="13">
                  <c:v>10.714606999999999</c:v>
                </c:pt>
                <c:pt idx="14">
                  <c:v>11.25333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3E4-4CBC-B3F7-AF3B2DFA6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185327"/>
        <c:axId val="737176591"/>
      </c:line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thousands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valAx>
        <c:axId val="73717659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millions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737185327"/>
        <c:crosses val="max"/>
        <c:crossBetween val="between"/>
      </c:valAx>
      <c:catAx>
        <c:axId val="737185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1765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'12. Indices of mfg employment'!$A$5</c:f>
              <c:strCache>
                <c:ptCount val="1"/>
                <c:pt idx="0">
                  <c:v>Base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'12. Indices of mfg employment'!$B$4:$AZ$4</c:f>
              <c:numCache>
                <c:formatCode>General</c:formatCode>
                <c:ptCount val="5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'12. Indices of mfg employment'!$B$5:$AZ$5</c:f>
              <c:numCache>
                <c:formatCode>_-* #\ ##0_-;\-* #\ ##0_-;_-* "-"??_-;_-@_-</c:formatCode>
                <c:ptCount val="51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F8-45D4-B136-4745EEF7AB6B}"/>
            </c:ext>
          </c:extLst>
        </c:ser>
        <c:ser>
          <c:idx val="2"/>
          <c:order val="1"/>
          <c:tx>
            <c:strRef>
              <c:f>'12. Indices of mfg employment'!$A$6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'12. Indices of mfg employment'!$B$4:$AZ$4</c:f>
              <c:numCache>
                <c:formatCode>General</c:formatCode>
                <c:ptCount val="5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'12. Indices of mfg employment'!$B$6:$AZ$6</c:f>
              <c:numCache>
                <c:formatCode>_-* #\ ##0_-;\-* #\ ##0_-;_-* "-"??_-;_-@_-</c:formatCode>
                <c:ptCount val="51"/>
                <c:pt idx="0" formatCode="General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  <c:pt idx="39">
                  <c:v>84.811385238996365</c:v>
                </c:pt>
                <c:pt idx="40">
                  <c:v>87.577199886306516</c:v>
                </c:pt>
                <c:pt idx="41">
                  <c:v>82.606470401255166</c:v>
                </c:pt>
                <c:pt idx="42">
                  <c:v>81.399108296164371</c:v>
                </c:pt>
                <c:pt idx="43">
                  <c:v>83.654271705079822</c:v>
                </c:pt>
                <c:pt idx="44">
                  <c:v>84.312355198127747</c:v>
                </c:pt>
                <c:pt idx="45">
                  <c:v>84.752922859375502</c:v>
                </c:pt>
                <c:pt idx="46">
                  <c:v>83.355667649783555</c:v>
                </c:pt>
                <c:pt idx="47">
                  <c:v>81.484922853490474</c:v>
                </c:pt>
                <c:pt idx="48">
                  <c:v>80.795964391483494</c:v>
                </c:pt>
                <c:pt idx="49">
                  <c:v>68.962258677664124</c:v>
                </c:pt>
                <c:pt idx="50">
                  <c:v>69.132390843302986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F8-45D4-B136-4745EEF7AB6B}"/>
            </c:ext>
          </c:extLst>
        </c:ser>
        <c:ser>
          <c:idx val="1"/>
          <c:order val="2"/>
          <c:tx>
            <c:strRef>
              <c:f>'12. Indices of mfg employment'!$A$7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'12. Indices of mfg employment'!$B$4:$AZ$4</c:f>
              <c:numCache>
                <c:formatCode>General</c:formatCode>
                <c:ptCount val="5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'12. Indices of mfg employment'!$B$7:$AZ$7</c:f>
              <c:numCache>
                <c:formatCode>_-* #\ ##0_-;\-* #\ ##0_-;_-* "-"??_-;_-@_-</c:formatCode>
                <c:ptCount val="51"/>
                <c:pt idx="0" formatCode="General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  <c:pt idx="39">
                  <c:v>116.66306410295245</c:v>
                </c:pt>
                <c:pt idx="40">
                  <c:v>117.86457330252131</c:v>
                </c:pt>
                <c:pt idx="41">
                  <c:v>117.98810159677228</c:v>
                </c:pt>
                <c:pt idx="42">
                  <c:v>118.94345722391586</c:v>
                </c:pt>
                <c:pt idx="43">
                  <c:v>119.76292947575151</c:v>
                </c:pt>
                <c:pt idx="44">
                  <c:v>117.72538538707438</c:v>
                </c:pt>
                <c:pt idx="45">
                  <c:v>117.82247705533555</c:v>
                </c:pt>
                <c:pt idx="46">
                  <c:v>118.56724133985051</c:v>
                </c:pt>
                <c:pt idx="47">
                  <c:v>119.2548424317152</c:v>
                </c:pt>
                <c:pt idx="48">
                  <c:v>119.06691053632004</c:v>
                </c:pt>
                <c:pt idx="49">
                  <c:v>102.96884082911856</c:v>
                </c:pt>
                <c:pt idx="50">
                  <c:v>107.34071927759472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F8-45D4-B136-4745EEF7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36736"/>
        <c:axId val="169243008"/>
      </c:lineChart>
      <c:catAx>
        <c:axId val="169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243008"/>
        <c:crosses val="autoZero"/>
        <c:auto val="1"/>
        <c:lblAlgn val="ctr"/>
        <c:lblOffset val="100"/>
        <c:noMultiLvlLbl val="0"/>
      </c:catAx>
      <c:valAx>
        <c:axId val="169243008"/>
        <c:scaling>
          <c:orientation val="minMax"/>
          <c:max val="120"/>
          <c:min val="6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Q3</a:t>
                </a:r>
                <a:r>
                  <a:rPr lang="en-ZA" baseline="0"/>
                  <a:t> 2008 = 100</a:t>
                </a:r>
                <a:endParaRPr lang="en-ZA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236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Employment by mfg industry'!$B$3</c:f>
              <c:strCache>
                <c:ptCount val="1"/>
                <c:pt idx="0">
                  <c:v>Q3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'13. Employment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'13. Employment by mfg industry'!$B$4:$B$13</c:f>
              <c:numCache>
                <c:formatCode>_-* #\ ##0_-;\-* #\ ##0_-;_-* "-"??_-;_-@_-</c:formatCode>
                <c:ptCount val="10"/>
                <c:pt idx="0">
                  <c:v>299.46199999999999</c:v>
                </c:pt>
                <c:pt idx="1">
                  <c:v>266.08100000000002</c:v>
                </c:pt>
                <c:pt idx="2">
                  <c:v>169.779</c:v>
                </c:pt>
                <c:pt idx="3">
                  <c:v>84.543000000000006</c:v>
                </c:pt>
                <c:pt idx="4">
                  <c:v>216.29900000000001</c:v>
                </c:pt>
                <c:pt idx="5">
                  <c:v>137.28399999999999</c:v>
                </c:pt>
                <c:pt idx="6">
                  <c:v>376.08499999999998</c:v>
                </c:pt>
                <c:pt idx="7">
                  <c:v>233.244</c:v>
                </c:pt>
                <c:pt idx="8">
                  <c:v>153.94200000000001</c:v>
                </c:pt>
                <c:pt idx="9">
                  <c:v>118.637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0-4BF0-9A33-4BD23F7524E3}"/>
            </c:ext>
          </c:extLst>
        </c:ser>
        <c:ser>
          <c:idx val="1"/>
          <c:order val="1"/>
          <c:tx>
            <c:strRef>
              <c:f>'13. Employment by mfg industry'!$C$3</c:f>
              <c:strCache>
                <c:ptCount val="1"/>
                <c:pt idx="0">
                  <c:v>Q3 2010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</c:spPr>
          <c:invertIfNegative val="0"/>
          <c:cat>
            <c:strRef>
              <c:f>'13. Employment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'13. Employment by mfg industry'!$C$4:$C$13</c:f>
              <c:numCache>
                <c:formatCode>_-* #\ ##0_-;\-* #\ ##0_-;_-* "-"??_-;_-@_-</c:formatCode>
                <c:ptCount val="10"/>
                <c:pt idx="0">
                  <c:v>347.58300000000003</c:v>
                </c:pt>
                <c:pt idx="1">
                  <c:v>251.96199999999999</c:v>
                </c:pt>
                <c:pt idx="2">
                  <c:v>160.98099999999999</c:v>
                </c:pt>
                <c:pt idx="3">
                  <c:v>90.597999999999999</c:v>
                </c:pt>
                <c:pt idx="4">
                  <c:v>195.83699999999999</c:v>
                </c:pt>
                <c:pt idx="5">
                  <c:v>109.068</c:v>
                </c:pt>
                <c:pt idx="6">
                  <c:v>301.44099999999997</c:v>
                </c:pt>
                <c:pt idx="7">
                  <c:v>128.1</c:v>
                </c:pt>
                <c:pt idx="8">
                  <c:v>129.53899999999999</c:v>
                </c:pt>
                <c:pt idx="9">
                  <c:v>99.546000000000006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0-4BF0-9A33-4BD23F7524E3}"/>
            </c:ext>
          </c:extLst>
        </c:ser>
        <c:ser>
          <c:idx val="2"/>
          <c:order val="2"/>
          <c:tx>
            <c:strRef>
              <c:f>'13. Employment by mfg industry'!$D$3</c:f>
              <c:strCache>
                <c:ptCount val="1"/>
                <c:pt idx="0">
                  <c:v>Q3 2015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strRef>
              <c:f>'13. Employment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'13. Employment by mfg industry'!$D$4:$D$13</c:f>
              <c:numCache>
                <c:formatCode>_-* #\ ##0_-;\-* #\ ##0_-;_-* "-"??_-;_-@_-</c:formatCode>
                <c:ptCount val="10"/>
                <c:pt idx="0">
                  <c:v>378.70400000000001</c:v>
                </c:pt>
                <c:pt idx="1">
                  <c:v>231.99299999999999</c:v>
                </c:pt>
                <c:pt idx="2">
                  <c:v>104.473</c:v>
                </c:pt>
                <c:pt idx="3">
                  <c:v>95.980999999999995</c:v>
                </c:pt>
                <c:pt idx="4">
                  <c:v>224.28200000000001</c:v>
                </c:pt>
                <c:pt idx="5">
                  <c:v>104.958</c:v>
                </c:pt>
                <c:pt idx="6">
                  <c:v>272.12</c:v>
                </c:pt>
                <c:pt idx="7">
                  <c:v>153.17099999999999</c:v>
                </c:pt>
                <c:pt idx="8">
                  <c:v>101.292</c:v>
                </c:pt>
                <c:pt idx="9">
                  <c:v>107.313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30-4BF0-9A33-4BD23F7524E3}"/>
            </c:ext>
          </c:extLst>
        </c:ser>
        <c:ser>
          <c:idx val="4"/>
          <c:order val="4"/>
          <c:tx>
            <c:strRef>
              <c:f>'13. Employment by mfg industry'!$F$3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strRef>
              <c:f>'13. Employment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'13. Employment by mfg industry'!$F$4:$F$13</c:f>
              <c:numCache>
                <c:formatCode>_-* #\ ##0_-;\-* #\ ##0_-;_-* "-"??_-;_-@_-</c:formatCode>
                <c:ptCount val="10"/>
                <c:pt idx="0">
                  <c:v>378.68335876050321</c:v>
                </c:pt>
                <c:pt idx="1">
                  <c:v>236.20459931413995</c:v>
                </c:pt>
                <c:pt idx="2">
                  <c:v>107.93936981706996</c:v>
                </c:pt>
                <c:pt idx="3">
                  <c:v>73.011569938660003</c:v>
                </c:pt>
                <c:pt idx="4">
                  <c:v>231.74363842104111</c:v>
                </c:pt>
                <c:pt idx="5">
                  <c:v>118.17069808321006</c:v>
                </c:pt>
                <c:pt idx="6">
                  <c:v>257.99007166884991</c:v>
                </c:pt>
                <c:pt idx="7">
                  <c:v>141.59592487263998</c:v>
                </c:pt>
                <c:pt idx="8">
                  <c:v>109.14902367577004</c:v>
                </c:pt>
                <c:pt idx="9">
                  <c:v>105.39975412446999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30-4BF0-9A33-4BD23F7524E3}"/>
            </c:ext>
          </c:extLst>
        </c:ser>
        <c:ser>
          <c:idx val="6"/>
          <c:order val="5"/>
          <c:tx>
            <c:strRef>
              <c:f>'13. Employment by mfg industry'!$G$3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</c:spPr>
          <c:invertIfNegative val="0"/>
          <c:cat>
            <c:strRef>
              <c:f>'13. Employment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'13. Employment by mfg industry'!$G$4:$G$13</c:f>
              <c:numCache>
                <c:formatCode>_-* #\ ##0_-;\-* #\ ##0_-;_-* "-"??_-;_-@_-</c:formatCode>
                <c:ptCount val="10"/>
                <c:pt idx="0">
                  <c:v>370.75400000000002</c:v>
                </c:pt>
                <c:pt idx="1">
                  <c:v>245.76400000000001</c:v>
                </c:pt>
                <c:pt idx="2">
                  <c:v>101.66</c:v>
                </c:pt>
                <c:pt idx="3">
                  <c:v>64.441999999999993</c:v>
                </c:pt>
                <c:pt idx="4">
                  <c:v>243.64699999999999</c:v>
                </c:pt>
                <c:pt idx="5">
                  <c:v>122.78700000000001</c:v>
                </c:pt>
                <c:pt idx="6">
                  <c:v>238.96700000000001</c:v>
                </c:pt>
                <c:pt idx="7">
                  <c:v>117.821</c:v>
                </c:pt>
                <c:pt idx="8">
                  <c:v>101.18899999999999</c:v>
                </c:pt>
                <c:pt idx="9">
                  <c:v>77.573999999999998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30-4BF0-9A33-4BD23F7524E3}"/>
            </c:ext>
          </c:extLst>
        </c:ser>
        <c:ser>
          <c:idx val="5"/>
          <c:order val="6"/>
          <c:tx>
            <c:strRef>
              <c:f>'13. Employment by mfg industry'!$H$3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</c:spPr>
          <c:invertIfNegative val="0"/>
          <c:cat>
            <c:strRef>
              <c:f>'13. Employment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'13. Employment by mfg industry'!$H$4:$H$13</c:f>
              <c:numCache>
                <c:formatCode>_-* #\ ##0_-;\-* #\ ##0_-;_-* "-"??_-;_-@_-</c:formatCode>
                <c:ptCount val="10"/>
                <c:pt idx="0">
                  <c:v>344.476</c:v>
                </c:pt>
                <c:pt idx="1">
                  <c:v>179.44300000000001</c:v>
                </c:pt>
                <c:pt idx="2">
                  <c:v>89.882000000000005</c:v>
                </c:pt>
                <c:pt idx="3">
                  <c:v>42.625</c:v>
                </c:pt>
                <c:pt idx="4">
                  <c:v>260.036</c:v>
                </c:pt>
                <c:pt idx="5">
                  <c:v>81.716999999999999</c:v>
                </c:pt>
                <c:pt idx="6">
                  <c:v>176.745</c:v>
                </c:pt>
                <c:pt idx="7">
                  <c:v>128.23500000000001</c:v>
                </c:pt>
                <c:pt idx="8">
                  <c:v>87.444000000000003</c:v>
                </c:pt>
                <c:pt idx="9">
                  <c:v>52.08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30-4BF0-9A33-4BD23F7524E3}"/>
            </c:ext>
          </c:extLst>
        </c:ser>
        <c:ser>
          <c:idx val="7"/>
          <c:order val="7"/>
          <c:tx>
            <c:strRef>
              <c:f>'13. Employment by mfg industry'!$I$3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</c:spPr>
          <c:invertIfNegative val="0"/>
          <c:cat>
            <c:strRef>
              <c:f>'13. Employment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'13. Employment by mfg industry'!$I$4:$I$13</c:f>
              <c:numCache>
                <c:formatCode>_-* #\ ##0_-;\-* #\ ##0_-;_-* "-"??_-;_-@_-</c:formatCode>
                <c:ptCount val="10"/>
                <c:pt idx="0">
                  <c:v>357.40499999999997</c:v>
                </c:pt>
                <c:pt idx="1">
                  <c:v>196.91900000000001</c:v>
                </c:pt>
                <c:pt idx="2">
                  <c:v>87.384</c:v>
                </c:pt>
                <c:pt idx="3">
                  <c:v>58.835000000000001</c:v>
                </c:pt>
                <c:pt idx="4">
                  <c:v>199.60900000000001</c:v>
                </c:pt>
                <c:pt idx="5">
                  <c:v>102.011</c:v>
                </c:pt>
                <c:pt idx="6">
                  <c:v>184.14599999999999</c:v>
                </c:pt>
                <c:pt idx="7">
                  <c:v>111.292</c:v>
                </c:pt>
                <c:pt idx="8">
                  <c:v>87.113</c:v>
                </c:pt>
                <c:pt idx="9">
                  <c:v>55.304000000000002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C-429E-B073-FCF66BA4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29"/>
        <c:axId val="218425984"/>
        <c:axId val="22426905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'13. Employment by mfg industry'!$E$3</c15:sqref>
                        </c15:formulaRef>
                      </c:ext>
                    </c:extLst>
                    <c:strCache>
                      <c:ptCount val="1"/>
                      <c:pt idx="0">
                        <c:v>Q3 2018</c:v>
                      </c:pt>
                    </c:strCache>
                  </c:strRef>
                </c:tx>
                <c:spPr>
                  <a:solidFill>
                    <a:srgbClr val="5B9BD5">
                      <a:lumMod val="40000"/>
                      <a:lumOff val="60000"/>
                    </a:srgbClr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'13. Employment by mfg industry'!$A$4:$A$13</c15:sqref>
                        </c15:formulaRef>
                      </c:ext>
                    </c:extLst>
                    <c:strCache>
                      <c:ptCount val="10"/>
                      <c:pt idx="0">
                        <c:v>Food, beverages, 
and tobacco</c:v>
                      </c:pt>
                      <c:pt idx="1">
                        <c:v>Clothing, textiles 
and footwear</c:v>
                      </c:pt>
                      <c:pt idx="2">
                        <c:v>Wood and paper</c:v>
                      </c:pt>
                      <c:pt idx="3">
                        <c:v>Publishing 
and printing</c:v>
                      </c:pt>
                      <c:pt idx="4">
                        <c:v>Petroleum, chemicals, 
rubber, and plastic</c:v>
                      </c:pt>
                      <c:pt idx="5">
                        <c:v>Glass and non-
metallic minerals</c:v>
                      </c:pt>
                      <c:pt idx="6">
                        <c:v>Metals and 
metal products</c:v>
                      </c:pt>
                      <c:pt idx="7">
                        <c:v>Machinery, equipment
 and appliances</c:v>
                      </c:pt>
                      <c:pt idx="8">
                        <c:v>Transport 
equipment</c:v>
                      </c:pt>
                      <c:pt idx="9">
                        <c:v>Furniture, 
and 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'13. Employment by mfg industry'!$E$4:$E$13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10"/>
                      <c:pt idx="0">
                        <c:v>352.23200000000003</c:v>
                      </c:pt>
                      <c:pt idx="1">
                        <c:v>253.36799999999999</c:v>
                      </c:pt>
                      <c:pt idx="2">
                        <c:v>99.361999999999995</c:v>
                      </c:pt>
                      <c:pt idx="3">
                        <c:v>74.466999999999999</c:v>
                      </c:pt>
                      <c:pt idx="4">
                        <c:v>232.488</c:v>
                      </c:pt>
                      <c:pt idx="5">
                        <c:v>132.83699999999999</c:v>
                      </c:pt>
                      <c:pt idx="6">
                        <c:v>274.54500000000002</c:v>
                      </c:pt>
                      <c:pt idx="7">
                        <c:v>129.428</c:v>
                      </c:pt>
                      <c:pt idx="8">
                        <c:v>94.293999999999997</c:v>
                      </c:pt>
                      <c:pt idx="9">
                        <c:v>75.558000000000007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230-4BF0-9A33-4BD23F7524E3}"/>
                  </c:ext>
                </c:extLst>
              </c15:ser>
            </c15:filteredBarSeries>
          </c:ext>
        </c:extLst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ZA"/>
                  <a:t>Thousands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'14. Mining Employment'!$A$4:$A$47</c:f>
              <c:strCache>
                <c:ptCount val="44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2">
                  <c:v>Sept. 2020</c:v>
                </c:pt>
                <c:pt idx="43">
                  <c:v>Nov. 2020</c:v>
                </c:pt>
              </c:strCache>
            </c:strRef>
          </c:cat>
          <c:val>
            <c:numRef>
              <c:f>'14. Mining Employment'!$B$4:$B$47</c:f>
              <c:numCache>
                <c:formatCode>_-* #\ ##0_-;\-* #\ ##0_-;_-* "-"??_-;_-@_-</c:formatCode>
                <c:ptCount val="44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462000</c:v>
                </c:pt>
                <c:pt idx="39">
                  <c:v>448000</c:v>
                </c:pt>
                <c:pt idx="40">
                  <c:v>455000</c:v>
                </c:pt>
                <c:pt idx="41">
                  <c:v>456000</c:v>
                </c:pt>
                <c:pt idx="42">
                  <c:v>453000</c:v>
                </c:pt>
                <c:pt idx="43">
                  <c:v>476000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3-4ED8-AA0B-62EA8A36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_-;\-* #\ ##0_-;_-* &quot;-&quot;??_-;_-@_-" sourceLinked="1"/>
        <c:majorTickMark val="out"/>
        <c:minorTickMark val="none"/>
        <c:tickLblPos val="nextTo"/>
        <c:crossAx val="1669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ZA"/>
              <a:t>Billions</a:t>
            </a:r>
            <a:r>
              <a:rPr lang="en-ZA" baseline="0"/>
              <a:t> of  Constant Rands </a:t>
            </a:r>
            <a:endParaRPr lang="en-Z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63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'15. Exports, imports, BOT'!$I$4:$J$46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'15. Exports, imports, BOT'!$M$4:$M$46</c:f>
              <c:numCache>
                <c:formatCode>_ * #\ ##0.0_ ;_ * \-#\ ##0.0_ ;_ * "-"??_ ;_ @_ </c:formatCode>
                <c:ptCount val="43"/>
                <c:pt idx="0">
                  <c:v>-14.183308921897464</c:v>
                </c:pt>
                <c:pt idx="1">
                  <c:v>5.7063719031798712</c:v>
                </c:pt>
                <c:pt idx="2">
                  <c:v>1.6004502824858378</c:v>
                </c:pt>
                <c:pt idx="3">
                  <c:v>25.450614908579496</c:v>
                </c:pt>
                <c:pt idx="4">
                  <c:v>-6.957061524249383</c:v>
                </c:pt>
                <c:pt idx="5">
                  <c:v>2.2104821768707552</c:v>
                </c:pt>
                <c:pt idx="6">
                  <c:v>-8.0080609200535378</c:v>
                </c:pt>
                <c:pt idx="7">
                  <c:v>-19.901397087378598</c:v>
                </c:pt>
                <c:pt idx="8">
                  <c:v>-40.313270813397196</c:v>
                </c:pt>
                <c:pt idx="9">
                  <c:v>-36.761072493573238</c:v>
                </c:pt>
                <c:pt idx="10">
                  <c:v>-48.529662675159216</c:v>
                </c:pt>
                <c:pt idx="11">
                  <c:v>-47.227235574112683</c:v>
                </c:pt>
                <c:pt idx="12">
                  <c:v>-61.189264611590545</c:v>
                </c:pt>
                <c:pt idx="13">
                  <c:v>-49.846854766734282</c:v>
                </c:pt>
                <c:pt idx="14">
                  <c:v>-62.026960846983741</c:v>
                </c:pt>
                <c:pt idx="15">
                  <c:v>-11.835546751188645</c:v>
                </c:pt>
                <c:pt idx="16">
                  <c:v>-38.247017934782718</c:v>
                </c:pt>
                <c:pt idx="17">
                  <c:v>-27.026043150684927</c:v>
                </c:pt>
                <c:pt idx="18">
                  <c:v>-45.73523305785119</c:v>
                </c:pt>
                <c:pt idx="19">
                  <c:v>-26.531176236881493</c:v>
                </c:pt>
                <c:pt idx="20">
                  <c:v>-42.946160655737799</c:v>
                </c:pt>
                <c:pt idx="21">
                  <c:v>11.439326219956286</c:v>
                </c:pt>
                <c:pt idx="22">
                  <c:v>-15.252939130434754</c:v>
                </c:pt>
                <c:pt idx="23">
                  <c:v>-15.883372103004319</c:v>
                </c:pt>
                <c:pt idx="24">
                  <c:v>-19.954744615384641</c:v>
                </c:pt>
                <c:pt idx="25">
                  <c:v>36.795731076923062</c:v>
                </c:pt>
                <c:pt idx="26">
                  <c:v>4.0307922998986214</c:v>
                </c:pt>
                <c:pt idx="27">
                  <c:v>7.5359722984275095</c:v>
                </c:pt>
                <c:pt idx="28">
                  <c:v>5.7528027586208736</c:v>
                </c:pt>
                <c:pt idx="29">
                  <c:v>28.422840000000008</c:v>
                </c:pt>
                <c:pt idx="30">
                  <c:v>22.307500161134385</c:v>
                </c:pt>
                <c:pt idx="31">
                  <c:v>37.009734057508012</c:v>
                </c:pt>
                <c:pt idx="32">
                  <c:v>-20.139983280757122</c:v>
                </c:pt>
                <c:pt idx="33">
                  <c:v>18.490267122436308</c:v>
                </c:pt>
                <c:pt idx="34">
                  <c:v>0.5615267034990552</c:v>
                </c:pt>
                <c:pt idx="35">
                  <c:v>17.305894736842106</c:v>
                </c:pt>
                <c:pt idx="36">
                  <c:v>-4.4426612170753401</c:v>
                </c:pt>
                <c:pt idx="37">
                  <c:v>3.8633073490032643</c:v>
                </c:pt>
                <c:pt idx="38">
                  <c:v>6.1660884173298314</c:v>
                </c:pt>
                <c:pt idx="39">
                  <c:v>23.862787202817685</c:v>
                </c:pt>
                <c:pt idx="40">
                  <c:v>35.738626848361832</c:v>
                </c:pt>
                <c:pt idx="41">
                  <c:v>30.869189424753017</c:v>
                </c:pt>
                <c:pt idx="42">
                  <c:v>109.44499999999999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'15.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'15. Exports, imports, BOT'!$I$4:$J$46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'15. Exports, imports, BOT'!$K$4:$K$46</c:f>
              <c:numCache>
                <c:formatCode>_ * #\ ##0_ ;_ * \-#\ ##0_ ;_ * "-"??_ ;_ @_ </c:formatCode>
                <c:ptCount val="43"/>
                <c:pt idx="0">
                  <c:v>215.4225784858649</c:v>
                </c:pt>
                <c:pt idx="1">
                  <c:v>243.88945856668252</c:v>
                </c:pt>
                <c:pt idx="2">
                  <c:v>259.70509039548023</c:v>
                </c:pt>
                <c:pt idx="3">
                  <c:v>268.80760646976091</c:v>
                </c:pt>
                <c:pt idx="4">
                  <c:v>254.04156332563517</c:v>
                </c:pt>
                <c:pt idx="5">
                  <c:v>267.36522775510207</c:v>
                </c:pt>
                <c:pt idx="6">
                  <c:v>289.44864198302815</c:v>
                </c:pt>
                <c:pt idx="7">
                  <c:v>297.36056504854366</c:v>
                </c:pt>
                <c:pt idx="8">
                  <c:v>261.05152535885173</c:v>
                </c:pt>
                <c:pt idx="9">
                  <c:v>264.7364033419023</c:v>
                </c:pt>
                <c:pt idx="10">
                  <c:v>269.77853401273893</c:v>
                </c:pt>
                <c:pt idx="11">
                  <c:v>272.63309762004184</c:v>
                </c:pt>
                <c:pt idx="12">
                  <c:v>257.26028779284837</c:v>
                </c:pt>
                <c:pt idx="13">
                  <c:v>284.68937744421908</c:v>
                </c:pt>
                <c:pt idx="14">
                  <c:v>311.83265489412702</c:v>
                </c:pt>
                <c:pt idx="15">
                  <c:v>341.40396846275752</c:v>
                </c:pt>
                <c:pt idx="16">
                  <c:v>325.95493788819874</c:v>
                </c:pt>
                <c:pt idx="17">
                  <c:v>313.14846712328779</c:v>
                </c:pt>
                <c:pt idx="18">
                  <c:v>321.48840743801662</c:v>
                </c:pt>
                <c:pt idx="19">
                  <c:v>341.17234295352324</c:v>
                </c:pt>
                <c:pt idx="20">
                  <c:v>305.62953934426235</c:v>
                </c:pt>
                <c:pt idx="21">
                  <c:v>336.00455549890745</c:v>
                </c:pt>
                <c:pt idx="22">
                  <c:v>342.87576996047432</c:v>
                </c:pt>
                <c:pt idx="23">
                  <c:v>335.45982639484981</c:v>
                </c:pt>
                <c:pt idx="24">
                  <c:v>315.55335692307693</c:v>
                </c:pt>
                <c:pt idx="25">
                  <c:v>360.67297989743594</c:v>
                </c:pt>
                <c:pt idx="26">
                  <c:v>336.54256818642352</c:v>
                </c:pt>
                <c:pt idx="27">
                  <c:v>328.16003084643694</c:v>
                </c:pt>
                <c:pt idx="28">
                  <c:v>308.69775330049271</c:v>
                </c:pt>
                <c:pt idx="29">
                  <c:v>338.51826857142862</c:v>
                </c:pt>
                <c:pt idx="30">
                  <c:v>336.70701869158876</c:v>
                </c:pt>
                <c:pt idx="31">
                  <c:v>362.85368664536747</c:v>
                </c:pt>
                <c:pt idx="32">
                  <c:v>297.00535911671926</c:v>
                </c:pt>
                <c:pt idx="33">
                  <c:v>327.71422802983227</c:v>
                </c:pt>
                <c:pt idx="34">
                  <c:v>362.15251381215467</c:v>
                </c:pt>
                <c:pt idx="35">
                  <c:v>367.19580660954716</c:v>
                </c:pt>
                <c:pt idx="36">
                  <c:v>309.36913533151682</c:v>
                </c:pt>
                <c:pt idx="37">
                  <c:v>337.85309669741144</c:v>
                </c:pt>
                <c:pt idx="38">
                  <c:v>353.35264014146782</c:v>
                </c:pt>
                <c:pt idx="39">
                  <c:v>351.63370355151159</c:v>
                </c:pt>
                <c:pt idx="40">
                  <c:v>333.17004755001454</c:v>
                </c:pt>
                <c:pt idx="41">
                  <c:v>278.31864439279485</c:v>
                </c:pt>
                <c:pt idx="42">
                  <c:v>387.89499999999998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AC-4075-AA71-6A4D2DE83924}"/>
            </c:ext>
          </c:extLst>
        </c:ser>
        <c:ser>
          <c:idx val="1"/>
          <c:order val="1"/>
          <c:tx>
            <c:strRef>
              <c:f>'15.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75000"/>
                </a:srgbClr>
              </a:solidFill>
              <a:ln>
                <a:noFill/>
              </a:ln>
            </c:spPr>
          </c:marker>
          <c:cat>
            <c:multiLvlStrRef>
              <c:f>'15. Exports, imports, BOT'!$I$4:$J$46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'15. Exports, imports, BOT'!$L$4:$L$46</c:f>
              <c:numCache>
                <c:formatCode>_ * #\ ##0_ ;_ * \-#\ ##0_ ;_ * "-"??_ ;_ @_ </c:formatCode>
                <c:ptCount val="43"/>
                <c:pt idx="0">
                  <c:v>229.60588740776237</c:v>
                </c:pt>
                <c:pt idx="1">
                  <c:v>238.18308666350265</c:v>
                </c:pt>
                <c:pt idx="2">
                  <c:v>258.10464011299439</c:v>
                </c:pt>
                <c:pt idx="3">
                  <c:v>243.35699156118142</c:v>
                </c:pt>
                <c:pt idx="4">
                  <c:v>260.99862484988455</c:v>
                </c:pt>
                <c:pt idx="5">
                  <c:v>265.15474557823131</c:v>
                </c:pt>
                <c:pt idx="6">
                  <c:v>297.45670290308169</c:v>
                </c:pt>
                <c:pt idx="7">
                  <c:v>317.26196213592226</c:v>
                </c:pt>
                <c:pt idx="8">
                  <c:v>301.36479617224893</c:v>
                </c:pt>
                <c:pt idx="9">
                  <c:v>301.49747583547554</c:v>
                </c:pt>
                <c:pt idx="10">
                  <c:v>318.30819668789815</c:v>
                </c:pt>
                <c:pt idx="11">
                  <c:v>319.86033319415452</c:v>
                </c:pt>
                <c:pt idx="12">
                  <c:v>318.44955240443892</c:v>
                </c:pt>
                <c:pt idx="13">
                  <c:v>334.53623221095336</c:v>
                </c:pt>
                <c:pt idx="14">
                  <c:v>373.85961574111076</c:v>
                </c:pt>
                <c:pt idx="15">
                  <c:v>353.23951521394616</c:v>
                </c:pt>
                <c:pt idx="16">
                  <c:v>364.20195582298146</c:v>
                </c:pt>
                <c:pt idx="17">
                  <c:v>340.17451027397271</c:v>
                </c:pt>
                <c:pt idx="18">
                  <c:v>367.22364049586781</c:v>
                </c:pt>
                <c:pt idx="19">
                  <c:v>367.70351919040473</c:v>
                </c:pt>
                <c:pt idx="20">
                  <c:v>348.57570000000015</c:v>
                </c:pt>
                <c:pt idx="21">
                  <c:v>324.56522927895116</c:v>
                </c:pt>
                <c:pt idx="22">
                  <c:v>358.12870909090907</c:v>
                </c:pt>
                <c:pt idx="23">
                  <c:v>351.34319849785413</c:v>
                </c:pt>
                <c:pt idx="24">
                  <c:v>335.50810153846157</c:v>
                </c:pt>
                <c:pt idx="25">
                  <c:v>323.87724882051288</c:v>
                </c:pt>
                <c:pt idx="26">
                  <c:v>332.5117758865249</c:v>
                </c:pt>
                <c:pt idx="27">
                  <c:v>320.62405854800943</c:v>
                </c:pt>
                <c:pt idx="28">
                  <c:v>302.94495054187183</c:v>
                </c:pt>
                <c:pt idx="29">
                  <c:v>310.09542857142861</c:v>
                </c:pt>
                <c:pt idx="30">
                  <c:v>314.39951853045437</c:v>
                </c:pt>
                <c:pt idx="31">
                  <c:v>325.84395258785946</c:v>
                </c:pt>
                <c:pt idx="32">
                  <c:v>317.14534239747638</c:v>
                </c:pt>
                <c:pt idx="33">
                  <c:v>309.22396090739596</c:v>
                </c:pt>
                <c:pt idx="34">
                  <c:v>361.59098710865561</c:v>
                </c:pt>
                <c:pt idx="35">
                  <c:v>349.88991187270506</c:v>
                </c:pt>
                <c:pt idx="36">
                  <c:v>313.81179654859216</c:v>
                </c:pt>
                <c:pt idx="37">
                  <c:v>333.98978934840818</c:v>
                </c:pt>
                <c:pt idx="38">
                  <c:v>347.18655172413798</c:v>
                </c:pt>
                <c:pt idx="39">
                  <c:v>327.7709163486939</c:v>
                </c:pt>
                <c:pt idx="40">
                  <c:v>297.43142070165271</c:v>
                </c:pt>
                <c:pt idx="41">
                  <c:v>247.44945496804183</c:v>
                </c:pt>
                <c:pt idx="42">
                  <c:v>278.45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4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ZA"/>
              <a:t>Billions of US</a:t>
            </a:r>
            <a:r>
              <a:rPr lang="en-ZA" baseline="0"/>
              <a:t> Dollars </a:t>
            </a:r>
            <a:endParaRPr lang="en-Z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63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'15. Exports, imports, BOT'!$O$4:$P$46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'15. Exports, imports, BOT'!$S$4:$S$46</c:f>
              <c:numCache>
                <c:formatCode>_ * #\ ##0.0_ ;_ * \-#\ ##0.0_ ;_ * "-"??_ ;_ @_ </c:formatCode>
                <c:ptCount val="43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2.2971316818774454</c:v>
                </c:pt>
                <c:pt idx="41">
                  <c:v>1.6922005571030638</c:v>
                </c:pt>
                <c:pt idx="42">
                  <c:v>5.7271062271062263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'15.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'15. Exports, imports, BOT'!$O$4:$P$46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'15. Exports, imports, BOT'!$Q$4:$Q$46</c:f>
              <c:numCache>
                <c:formatCode>_ * #\ ##0_ ;_ * \-#\ ##0_ ;_ * "-"??_ ;_ @_ </c:formatCode>
                <c:ptCount val="43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21.414797913950455</c:v>
                </c:pt>
                <c:pt idx="41">
                  <c:v>15.25699164345404</c:v>
                </c:pt>
                <c:pt idx="42">
                  <c:v>20.298011512297226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AC-4075-AA71-6A4D2DE83924}"/>
            </c:ext>
          </c:extLst>
        </c:ser>
        <c:ser>
          <c:idx val="1"/>
          <c:order val="1"/>
          <c:tx>
            <c:strRef>
              <c:f>'15.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</c:marker>
          <c:cat>
            <c:multiLvlStrRef>
              <c:f>'15. Exports, imports, BOT'!$O$4:$P$46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'15. Exports, imports, BOT'!$R$4:$R$46</c:f>
              <c:numCache>
                <c:formatCode>_ * #\ ##0_ ;_ * \-#\ ##0_ ;_ * "-"??_ ;_ @_ </c:formatCode>
                <c:ptCount val="43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19.11766623207301</c:v>
                </c:pt>
                <c:pt idx="41">
                  <c:v>13.564791086350976</c:v>
                </c:pt>
                <c:pt idx="42">
                  <c:v>14.570905285190999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4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  <c:min val="-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Exports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1F497D">
                <a:lumMod val="50000"/>
              </a:srgb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642-4513-9CD7-8EE9C8893C63}"/>
              </c:ext>
            </c:extLst>
          </c:dPt>
          <c:dPt>
            <c:idx val="10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642-4513-9CD7-8EE9C8893C63}"/>
              </c:ext>
            </c:extLst>
          </c:dPt>
          <c:dPt>
            <c:idx val="1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642-4513-9CD7-8EE9C8893C63}"/>
              </c:ext>
            </c:extLst>
          </c:dPt>
          <c:dPt>
            <c:idx val="12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0642-4513-9CD7-8EE9C8893C63}"/>
              </c:ext>
            </c:extLst>
          </c:dPt>
          <c:dPt>
            <c:idx val="13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0642-4513-9CD7-8EE9C8893C63}"/>
              </c:ext>
            </c:extLst>
          </c:dPt>
          <c:dPt>
            <c:idx val="14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0642-4513-9CD7-8EE9C8893C63}"/>
              </c:ext>
            </c:extLst>
          </c:dPt>
          <c:dPt>
            <c:idx val="15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0642-4513-9CD7-8EE9C8893C63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F-0642-4513-9CD7-8EE9C8893C63}"/>
              </c:ext>
            </c:extLst>
          </c:dPt>
          <c:dPt>
            <c:idx val="18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0642-4513-9CD7-8EE9C8893C63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3-0642-4513-9CD7-8EE9C8893C63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0642-4513-9CD7-8EE9C8893C63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7-0642-4513-9CD7-8EE9C8893C63}"/>
              </c:ext>
            </c:extLst>
          </c:dPt>
          <c:dPt>
            <c:idx val="22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0642-4513-9CD7-8EE9C8893C63}"/>
              </c:ext>
            </c:extLst>
          </c:dPt>
          <c:dPt>
            <c:idx val="23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B-0642-4513-9CD7-8EE9C8893C63}"/>
              </c:ext>
            </c:extLst>
          </c:dPt>
          <c:dPt>
            <c:idx val="24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D-0642-4513-9CD7-8EE9C8893C63}"/>
              </c:ext>
            </c:extLst>
          </c:dPt>
          <c:dPt>
            <c:idx val="25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F-0642-4513-9CD7-8EE9C8893C63}"/>
              </c:ext>
            </c:extLst>
          </c:dPt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642-4513-9CD7-8EE9C8893C63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642-4513-9CD7-8EE9C8893C63}"/>
                </c:ext>
              </c:extLst>
            </c:dLbl>
            <c:dLbl>
              <c:idx val="2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642-4513-9CD7-8EE9C8893C63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642-4513-9CD7-8EE9C8893C63}"/>
                </c:ext>
              </c:extLst>
            </c:dLbl>
            <c:dLbl>
              <c:idx val="2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642-4513-9CD7-8EE9C8893C63}"/>
                </c:ext>
              </c:extLst>
            </c:dLbl>
            <c:dLbl>
              <c:idx val="2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642-4513-9CD7-8EE9C8893C63}"/>
                </c:ext>
              </c:extLst>
            </c:dLbl>
            <c:dLbl>
              <c:idx val="2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642-4513-9CD7-8EE9C8893C63}"/>
                </c:ext>
              </c:extLst>
            </c:dLbl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642-4513-9CD7-8EE9C8893C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'16. Exports &amp; imports by sector'!$A$6:$C$31</c:f>
              <c:multiLvlStrCache>
                <c:ptCount val="26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 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 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8">
                    <c:v> </c:v>
                  </c:pt>
                  <c:pt idx="9">
                    <c:v>2018</c:v>
                  </c:pt>
                  <c:pt idx="10">
                    <c:v>2019</c:v>
                  </c:pt>
                  <c:pt idx="14">
                    <c:v>2020</c:v>
                  </c:pt>
                  <c:pt idx="17">
                    <c:v> </c:v>
                  </c:pt>
                  <c:pt idx="18">
                    <c:v>2018</c:v>
                  </c:pt>
                  <c:pt idx="19">
                    <c:v>2019</c:v>
                  </c:pt>
                  <c:pt idx="23">
                    <c:v>2020</c:v>
                  </c:pt>
                </c:lvl>
                <c:lvl>
                  <c:pt idx="0">
                    <c:v>Agriculture</c:v>
                  </c:pt>
                  <c:pt idx="8">
                    <c:v> </c:v>
                  </c:pt>
                  <c:pt idx="9">
                    <c:v>Mining</c:v>
                  </c:pt>
                  <c:pt idx="17">
                    <c:v> </c:v>
                  </c:pt>
                  <c:pt idx="18">
                    <c:v>Manufacturing</c:v>
                  </c:pt>
                </c:lvl>
              </c:multiLvlStrCache>
            </c:multiLvlStrRef>
          </c:cat>
          <c:val>
            <c:numRef>
              <c:f>'16. Exports &amp; imports by sector'!$D$6:$D$31</c:f>
              <c:numCache>
                <c:formatCode>_-* #\ ##0_-;\-* #\ ##0_-;_-* "-"??_-;_-@_-</c:formatCode>
                <c:ptCount val="26"/>
                <c:pt idx="0">
                  <c:v>17.818285373317018</c:v>
                </c:pt>
                <c:pt idx="1">
                  <c:v>18.56449918256131</c:v>
                </c:pt>
                <c:pt idx="2">
                  <c:v>21.422934305266292</c:v>
                </c:pt>
                <c:pt idx="3">
                  <c:v>29.455778603006198</c:v>
                </c:pt>
                <c:pt idx="4">
                  <c:v>17.558070854123866</c:v>
                </c:pt>
                <c:pt idx="5">
                  <c:v>22.374623832995077</c:v>
                </c:pt>
                <c:pt idx="6">
                  <c:v>29.549461708309117</c:v>
                </c:pt>
                <c:pt idx="7">
                  <c:v>35.2577</c:v>
                </c:pt>
                <c:pt idx="9">
                  <c:v>154.79698971848225</c:v>
                </c:pt>
                <c:pt idx="10">
                  <c:v>131.97414950045413</c:v>
                </c:pt>
                <c:pt idx="11">
                  <c:v>140.01294001785183</c:v>
                </c:pt>
                <c:pt idx="12">
                  <c:v>139.83546242263489</c:v>
                </c:pt>
                <c:pt idx="13">
                  <c:v>157.65096877017905</c:v>
                </c:pt>
                <c:pt idx="14">
                  <c:v>153.33501762829809</c:v>
                </c:pt>
                <c:pt idx="15">
                  <c:v>132.48466664729807</c:v>
                </c:pt>
                <c:pt idx="16">
                  <c:v>178.37290000000002</c:v>
                </c:pt>
                <c:pt idx="18">
                  <c:v>194.10977864137087</c:v>
                </c:pt>
                <c:pt idx="19">
                  <c:v>158.50112606721163</c:v>
                </c:pt>
                <c:pt idx="20">
                  <c:v>176.41701422195774</c:v>
                </c:pt>
                <c:pt idx="21">
                  <c:v>183.87830309460659</c:v>
                </c:pt>
                <c:pt idx="22">
                  <c:v>175.96264455532727</c:v>
                </c:pt>
                <c:pt idx="23">
                  <c:v>157.0857580168165</c:v>
                </c:pt>
                <c:pt idx="24">
                  <c:v>115.38206862289367</c:v>
                </c:pt>
                <c:pt idx="25">
                  <c:v>174.26429999999996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642-4513-9CD7-8EE9C8893C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(2020)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Imports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1-9F22-4C83-914A-CD5E320A8CED}"/>
              </c:ext>
            </c:extLst>
          </c:dPt>
          <c:dPt>
            <c:idx val="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2-9F22-4C83-914A-CD5E320A8CED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3-9F22-4C83-914A-CD5E320A8CED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4-9F22-4C83-914A-CD5E320A8CED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5-9F22-4C83-914A-CD5E320A8CED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6-9F22-4C83-914A-CD5E320A8CED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7-9F22-4C83-914A-CD5E320A8CED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8-9F22-4C83-914A-CD5E320A8CED}"/>
              </c:ext>
            </c:extLst>
          </c:dPt>
          <c:dPt>
            <c:idx val="18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1-9F22-4C83-914A-CD5E320A8CED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3-9F22-4C83-914A-CD5E320A8CED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5-9F22-4C83-914A-CD5E320A8CED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7-9F22-4C83-914A-CD5E320A8CED}"/>
              </c:ext>
            </c:extLst>
          </c:dPt>
          <c:dPt>
            <c:idx val="22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9F22-4C83-914A-CD5E320A8CED}"/>
              </c:ext>
            </c:extLst>
          </c:dPt>
          <c:dPt>
            <c:idx val="23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B-9F22-4C83-914A-CD5E320A8CED}"/>
              </c:ext>
            </c:extLst>
          </c:dPt>
          <c:dPt>
            <c:idx val="24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D-9F22-4C83-914A-CD5E320A8CED}"/>
              </c:ext>
            </c:extLst>
          </c:dPt>
          <c:dPt>
            <c:idx val="25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F-9F22-4C83-914A-CD5E320A8CE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22-4C83-914A-CD5E320A8C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F22-4C83-914A-CD5E320A8C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F22-4C83-914A-CD5E320A8C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F22-4C83-914A-CD5E320A8CE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F22-4C83-914A-CD5E320A8CE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F22-4C83-914A-CD5E320A8CE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F22-4C83-914A-CD5E320A8CE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F22-4C83-914A-CD5E320A8CED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F22-4C83-914A-CD5E320A8CED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F22-4C83-914A-CD5E320A8CED}"/>
                </c:ext>
              </c:extLst>
            </c:dLbl>
            <c:dLbl>
              <c:idx val="2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F22-4C83-914A-CD5E320A8CED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F22-4C83-914A-CD5E320A8CED}"/>
                </c:ext>
              </c:extLst>
            </c:dLbl>
            <c:dLbl>
              <c:idx val="2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F22-4C83-914A-CD5E320A8CED}"/>
                </c:ext>
              </c:extLst>
            </c:dLbl>
            <c:dLbl>
              <c:idx val="2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F22-4C83-914A-CD5E320A8CED}"/>
                </c:ext>
              </c:extLst>
            </c:dLbl>
            <c:dLbl>
              <c:idx val="2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F22-4C83-914A-CD5E320A8CED}"/>
                </c:ext>
              </c:extLst>
            </c:dLbl>
            <c:dLbl>
              <c:idx val="2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F22-4C83-914A-CD5E320A8C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'16. Exports &amp; imports by sector'!$A$34:$C$59</c:f>
              <c:multiLvlStrCache>
                <c:ptCount val="26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 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 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8">
                    <c:v> </c:v>
                  </c:pt>
                  <c:pt idx="9">
                    <c:v>2018</c:v>
                  </c:pt>
                  <c:pt idx="10">
                    <c:v>2019</c:v>
                  </c:pt>
                  <c:pt idx="14">
                    <c:v>2020</c:v>
                  </c:pt>
                  <c:pt idx="17">
                    <c:v> </c:v>
                  </c:pt>
                  <c:pt idx="18">
                    <c:v>2018</c:v>
                  </c:pt>
                  <c:pt idx="19">
                    <c:v>2019</c:v>
                  </c:pt>
                  <c:pt idx="23">
                    <c:v>2020</c:v>
                  </c:pt>
                </c:lvl>
                <c:lvl>
                  <c:pt idx="0">
                    <c:v>Agriculture</c:v>
                  </c:pt>
                  <c:pt idx="8">
                    <c:v> </c:v>
                  </c:pt>
                  <c:pt idx="9">
                    <c:v>Extractives (mostly petrol)</c:v>
                  </c:pt>
                  <c:pt idx="17">
                    <c:v> </c:v>
                  </c:pt>
                  <c:pt idx="18">
                    <c:v>Manufacturing</c:v>
                  </c:pt>
                </c:lvl>
              </c:multiLvlStrCache>
            </c:multiLvlStrRef>
          </c:cat>
          <c:val>
            <c:numRef>
              <c:f>'16. Exports &amp; imports by sector'!$D$34:$D$59</c:f>
              <c:numCache>
                <c:formatCode>_-* #\ ##0_-;\-* #\ ##0_-;_-* "-"??_-;_-@_-</c:formatCode>
                <c:ptCount val="26"/>
                <c:pt idx="0" formatCode="_ * #\ ##0_ ;_ * \-#\ ##0_ ;_ * &quot;-&quot;??_ ;_ @_ ">
                  <c:v>11.318513280293757</c:v>
                </c:pt>
                <c:pt idx="1">
                  <c:v>10.49558855585831</c:v>
                </c:pt>
                <c:pt idx="2">
                  <c:v>11.740416185659031</c:v>
                </c:pt>
                <c:pt idx="3" formatCode="_ * #\ ##0_ ;_ * \-#\ ##0_ ;_ * &quot;-&quot;??_ ;_ @_ ">
                  <c:v>13.77374871794872</c:v>
                </c:pt>
                <c:pt idx="4" formatCode="_ * #\ ##0_ ;_ * \-#\ ##0_ ;_ * &quot;-&quot;??_ ;_ @_ ">
                  <c:v>10.959715526856472</c:v>
                </c:pt>
                <c:pt idx="5">
                  <c:v>11.204959118585098</c:v>
                </c:pt>
                <c:pt idx="6">
                  <c:v>12.523388785589772</c:v>
                </c:pt>
                <c:pt idx="7" formatCode="_ * #\ ##0_ ;_ * \-#\ ##0_ ;_ * &quot;-&quot;??_ ;_ @_ ">
                  <c:v>13.309299999999999</c:v>
                </c:pt>
                <c:pt idx="9">
                  <c:v>72.376595654834759</c:v>
                </c:pt>
                <c:pt idx="10">
                  <c:v>58.406962761126245</c:v>
                </c:pt>
                <c:pt idx="11">
                  <c:v>67.960488664088075</c:v>
                </c:pt>
                <c:pt idx="12">
                  <c:v>53.086608841732989</c:v>
                </c:pt>
                <c:pt idx="13">
                  <c:v>66.558202700322866</c:v>
                </c:pt>
                <c:pt idx="14">
                  <c:v>58.78840829225863</c:v>
                </c:pt>
                <c:pt idx="15">
                  <c:v>35.599314700755372</c:v>
                </c:pt>
                <c:pt idx="16">
                  <c:v>43.170400000000008</c:v>
                </c:pt>
                <c:pt idx="18">
                  <c:v>266.22905507955937</c:v>
                </c:pt>
                <c:pt idx="19">
                  <c:v>244.89590136239784</c:v>
                </c:pt>
                <c:pt idx="20">
                  <c:v>254.28919672716455</c:v>
                </c:pt>
                <c:pt idx="21">
                  <c:v>280.79372820512833</c:v>
                </c:pt>
                <c:pt idx="22">
                  <c:v>250.76809838567652</c:v>
                </c:pt>
                <c:pt idx="23">
                  <c:v>227.37791081472898</c:v>
                </c:pt>
                <c:pt idx="24">
                  <c:v>199.33803207437538</c:v>
                </c:pt>
                <c:pt idx="25">
                  <c:v>222.02030000000002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F22-4C83-914A-CD5E320A8CE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(2020) rand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Exports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'17. Manufacturing trade'!$B$5</c:f>
              <c:strCache>
                <c:ptCount val="1"/>
                <c:pt idx="0">
                  <c:v>first quarter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'17. Manufacturing trade'!$A$6:$A$14</c:f>
              <c:strCache>
                <c:ptCount val="9"/>
                <c:pt idx="0">
                  <c:v>Food, beverages, tobacco</c:v>
                </c:pt>
                <c:pt idx="1">
                  <c:v>Clothing and 
textiles</c:v>
                </c:pt>
                <c:pt idx="2">
                  <c:v>Wood and wood products</c:v>
                </c:pt>
                <c:pt idx="3">
                  <c:v>Paper and 
publishing</c:v>
                </c:pt>
                <c:pt idx="4">
                  <c:v>Chemicals, rubber, plastic</c:v>
                </c:pt>
                <c:pt idx="5">
                  <c:v>Glass and non-metallic mineral products</c:v>
                </c:pt>
                <c:pt idx="6">
                  <c:v>Metal products</c:v>
                </c:pt>
                <c:pt idx="7">
                  <c:v>Machinery and appliances</c:v>
                </c:pt>
                <c:pt idx="8">
                  <c:v>Transport 
equipment</c:v>
                </c:pt>
              </c:strCache>
            </c:strRef>
          </c:cat>
          <c:val>
            <c:numRef>
              <c:f>'17. Manufacturing trade'!$B$6:$B$14</c:f>
              <c:numCache>
                <c:formatCode>_-* #\ ##0_-;\-* #\ ##0_-;_-* "-"??_-;_-@_-</c:formatCode>
                <c:ptCount val="9"/>
                <c:pt idx="0">
                  <c:v>13264.40788634387</c:v>
                </c:pt>
                <c:pt idx="1">
                  <c:v>6266.7851551174263</c:v>
                </c:pt>
                <c:pt idx="2">
                  <c:v>1855.8974195418966</c:v>
                </c:pt>
                <c:pt idx="3">
                  <c:v>6196.2977674688327</c:v>
                </c:pt>
                <c:pt idx="4">
                  <c:v>27252.148216874459</c:v>
                </c:pt>
                <c:pt idx="5">
                  <c:v>1589.1609741954194</c:v>
                </c:pt>
                <c:pt idx="6">
                  <c:v>32342.047550014504</c:v>
                </c:pt>
                <c:pt idx="7">
                  <c:v>26504.576224992754</c:v>
                </c:pt>
                <c:pt idx="8">
                  <c:v>38909.139402725436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8-4A67-B9A4-A78E9EA655D0}"/>
            </c:ext>
          </c:extLst>
        </c:ser>
        <c:ser>
          <c:idx val="1"/>
          <c:order val="1"/>
          <c:tx>
            <c:strRef>
              <c:f>'17. Manufacturing trade'!$C$5</c:f>
              <c:strCache>
                <c:ptCount val="1"/>
                <c:pt idx="0">
                  <c:v>second quarter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strRef>
              <c:f>'17. Manufacturing trade'!$A$6:$A$14</c:f>
              <c:strCache>
                <c:ptCount val="9"/>
                <c:pt idx="0">
                  <c:v>Food, beverages, tobacco</c:v>
                </c:pt>
                <c:pt idx="1">
                  <c:v>Clothing and 
textiles</c:v>
                </c:pt>
                <c:pt idx="2">
                  <c:v>Wood and wood products</c:v>
                </c:pt>
                <c:pt idx="3">
                  <c:v>Paper and 
publishing</c:v>
                </c:pt>
                <c:pt idx="4">
                  <c:v>Chemicals, rubber, plastic</c:v>
                </c:pt>
                <c:pt idx="5">
                  <c:v>Glass and non-metallic mineral products</c:v>
                </c:pt>
                <c:pt idx="6">
                  <c:v>Metal products</c:v>
                </c:pt>
                <c:pt idx="7">
                  <c:v>Machinery and appliances</c:v>
                </c:pt>
                <c:pt idx="8">
                  <c:v>Transport 
equipment</c:v>
                </c:pt>
              </c:strCache>
            </c:strRef>
          </c:cat>
          <c:val>
            <c:numRef>
              <c:f>'17. Manufacturing trade'!$C$6:$C$14</c:f>
              <c:numCache>
                <c:formatCode>_-* #\ ##0_-;\-* #\ ##0_-;_-* "-"??_-;_-@_-</c:formatCode>
                <c:ptCount val="9"/>
                <c:pt idx="0">
                  <c:v>14219.847646717024</c:v>
                </c:pt>
                <c:pt idx="1">
                  <c:v>3772.1895409645554</c:v>
                </c:pt>
                <c:pt idx="2">
                  <c:v>1387.8177803602555</c:v>
                </c:pt>
                <c:pt idx="3">
                  <c:v>5005.8392213829165</c:v>
                </c:pt>
                <c:pt idx="4">
                  <c:v>25693.023416618249</c:v>
                </c:pt>
                <c:pt idx="5">
                  <c:v>954.78529924462521</c:v>
                </c:pt>
                <c:pt idx="6">
                  <c:v>26457.969552585706</c:v>
                </c:pt>
                <c:pt idx="7">
                  <c:v>18760.946775130738</c:v>
                </c:pt>
                <c:pt idx="8">
                  <c:v>17073.126205694363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8-4A67-B9A4-A78E9EA655D0}"/>
            </c:ext>
          </c:extLst>
        </c:ser>
        <c:ser>
          <c:idx val="2"/>
          <c:order val="2"/>
          <c:tx>
            <c:strRef>
              <c:f>'17. Manufacturing trade'!$D$5</c:f>
              <c:strCache>
                <c:ptCount val="1"/>
                <c:pt idx="0">
                  <c:v>third quarter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</c:spPr>
          <c:invertIfNegative val="0"/>
          <c:cat>
            <c:strRef>
              <c:f>'17. Manufacturing trade'!$A$6:$A$14</c:f>
              <c:strCache>
                <c:ptCount val="9"/>
                <c:pt idx="0">
                  <c:v>Food, beverages, tobacco</c:v>
                </c:pt>
                <c:pt idx="1">
                  <c:v>Clothing and 
textiles</c:v>
                </c:pt>
                <c:pt idx="2">
                  <c:v>Wood and wood products</c:v>
                </c:pt>
                <c:pt idx="3">
                  <c:v>Paper and 
publishing</c:v>
                </c:pt>
                <c:pt idx="4">
                  <c:v>Chemicals, rubber, plastic</c:v>
                </c:pt>
                <c:pt idx="5">
                  <c:v>Glass and non-metallic mineral products</c:v>
                </c:pt>
                <c:pt idx="6">
                  <c:v>Metal products</c:v>
                </c:pt>
                <c:pt idx="7">
                  <c:v>Machinery and appliances</c:v>
                </c:pt>
                <c:pt idx="8">
                  <c:v>Transport 
equipment</c:v>
                </c:pt>
              </c:strCache>
            </c:strRef>
          </c:cat>
          <c:val>
            <c:numRef>
              <c:f>'17. Manufacturing trade'!$D$6:$D$14</c:f>
              <c:numCache>
                <c:formatCode>_-* #\ ##0_-;\-* #\ ##0_-;_-* "-"??_-;_-@_-</c:formatCode>
                <c:ptCount val="9"/>
                <c:pt idx="0">
                  <c:v>18728.299999999996</c:v>
                </c:pt>
                <c:pt idx="1">
                  <c:v>6217</c:v>
                </c:pt>
                <c:pt idx="2">
                  <c:v>1856</c:v>
                </c:pt>
                <c:pt idx="3">
                  <c:v>4900.8</c:v>
                </c:pt>
                <c:pt idx="4">
                  <c:v>31578</c:v>
                </c:pt>
                <c:pt idx="5">
                  <c:v>1772.2</c:v>
                </c:pt>
                <c:pt idx="6">
                  <c:v>31521.4</c:v>
                </c:pt>
                <c:pt idx="7">
                  <c:v>33889.199999999997</c:v>
                </c:pt>
                <c:pt idx="8">
                  <c:v>40521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8-4A67-B9A4-A78E9EA65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1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ZA" sz="1600"/>
                  <a:t>Billions</a:t>
                </a:r>
                <a:r>
                  <a:rPr lang="en-ZA" sz="1600" baseline="0"/>
                  <a:t> of Rand </a:t>
                </a:r>
                <a:endParaRPr lang="en-ZA" sz="1600"/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Monthly mfg sales'!$A$4</c:f>
              <c:strCache>
                <c:ptCount val="1"/>
                <c:pt idx="0">
                  <c:v>Total manufacturing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387-4CD1-809C-A81E8B7900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'2. Monthly mfg sales'!$B$3:$K$3</c:f>
              <c:numCache>
                <c:formatCode>mmm\-yy</c:formatCode>
                <c:ptCount val="10"/>
                <c:pt idx="0">
                  <c:v>43525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</c:numCache>
            </c:numRef>
          </c:cat>
          <c:val>
            <c:numRef>
              <c:f>'2. Monthly mfg sales'!$B$4:$K$4</c:f>
              <c:numCache>
                <c:formatCode>_-* #\ ##0_-;\-* #\ ##0_-;_-* "-"??_-;_-@_-</c:formatCode>
                <c:ptCount val="10"/>
                <c:pt idx="0">
                  <c:v>209.96085212072072</c:v>
                </c:pt>
                <c:pt idx="1">
                  <c:v>200.20843058895704</c:v>
                </c:pt>
                <c:pt idx="2">
                  <c:v>202.59602735243053</c:v>
                </c:pt>
                <c:pt idx="3">
                  <c:v>190.75879726816609</c:v>
                </c:pt>
                <c:pt idx="4">
                  <c:v>103.56340620521738</c:v>
                </c:pt>
                <c:pt idx="5">
                  <c:v>142.0283208031496</c:v>
                </c:pt>
                <c:pt idx="6">
                  <c:v>167.64901741514359</c:v>
                </c:pt>
                <c:pt idx="7">
                  <c:v>175.92029908419244</c:v>
                </c:pt>
                <c:pt idx="8">
                  <c:v>184.65710302577315</c:v>
                </c:pt>
                <c:pt idx="9">
                  <c:v>191.128648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7-4CD1-809C-A81E8B7900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catAx>
        <c:axId val="100906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0"/>
        <c:lblAlgn val="ctr"/>
        <c:lblOffset val="100"/>
        <c:noMultiLvlLbl val="0"/>
      </c:catAx>
      <c:valAx>
        <c:axId val="1009080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Imports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'17. Manufacturing trade'!$B$18</c:f>
              <c:strCache>
                <c:ptCount val="1"/>
                <c:pt idx="0">
                  <c:v>first quarter</c:v>
                </c:pt>
              </c:strCache>
            </c:strRef>
          </c:tx>
          <c:spPr>
            <a:solidFill>
              <a:srgbClr val="44546A">
                <a:lumMod val="50000"/>
              </a:srgbClr>
            </a:solidFill>
          </c:spPr>
          <c:invertIfNegative val="0"/>
          <c:cat>
            <c:strRef>
              <c:f>'17. Manufacturing trade'!$A$19:$A$27</c:f>
              <c:strCache>
                <c:ptCount val="9"/>
                <c:pt idx="0">
                  <c:v>Food, beverages, tobacco</c:v>
                </c:pt>
                <c:pt idx="1">
                  <c:v>Clothing and 
textiles</c:v>
                </c:pt>
                <c:pt idx="2">
                  <c:v>Wood and wood products</c:v>
                </c:pt>
                <c:pt idx="3">
                  <c:v>Paper and 
publishing</c:v>
                </c:pt>
                <c:pt idx="4">
                  <c:v>Chemicals, rubber, plastic</c:v>
                </c:pt>
                <c:pt idx="5">
                  <c:v>Glass and non-metallic mineral products</c:v>
                </c:pt>
                <c:pt idx="6">
                  <c:v>Metal products</c:v>
                </c:pt>
                <c:pt idx="7">
                  <c:v>Machinery and appliances</c:v>
                </c:pt>
                <c:pt idx="8">
                  <c:v>Transport 
equipment</c:v>
                </c:pt>
              </c:strCache>
            </c:strRef>
          </c:cat>
          <c:val>
            <c:numRef>
              <c:f>'17. Manufacturing trade'!$B$19:$B$27</c:f>
              <c:numCache>
                <c:formatCode>_-* #\ ##0_-;\-* #\ ##0_-;_-* "-"??_-;_-@_-</c:formatCode>
                <c:ptCount val="9"/>
                <c:pt idx="0">
                  <c:v>12573.732908089305</c:v>
                </c:pt>
                <c:pt idx="1">
                  <c:v>16218.184401275736</c:v>
                </c:pt>
                <c:pt idx="2">
                  <c:v>1408.4292838503916</c:v>
                </c:pt>
                <c:pt idx="3">
                  <c:v>8412.441519280952</c:v>
                </c:pt>
                <c:pt idx="4">
                  <c:v>44187.275558132802</c:v>
                </c:pt>
                <c:pt idx="5">
                  <c:v>3113.2098579298354</c:v>
                </c:pt>
                <c:pt idx="6">
                  <c:v>14878.214091040883</c:v>
                </c:pt>
                <c:pt idx="7">
                  <c:v>68589.502058567712</c:v>
                </c:pt>
                <c:pt idx="8">
                  <c:v>53295.868773557559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C7B-9E53-0D9685BC627B}"/>
            </c:ext>
          </c:extLst>
        </c:ser>
        <c:ser>
          <c:idx val="1"/>
          <c:order val="1"/>
          <c:tx>
            <c:strRef>
              <c:f>'17. Manufacturing trade'!$C$18</c:f>
              <c:strCache>
                <c:ptCount val="1"/>
                <c:pt idx="0">
                  <c:v>second quarter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strRef>
              <c:f>'17. Manufacturing trade'!$A$19:$A$27</c:f>
              <c:strCache>
                <c:ptCount val="9"/>
                <c:pt idx="0">
                  <c:v>Food, beverages, tobacco</c:v>
                </c:pt>
                <c:pt idx="1">
                  <c:v>Clothing and 
textiles</c:v>
                </c:pt>
                <c:pt idx="2">
                  <c:v>Wood and wood products</c:v>
                </c:pt>
                <c:pt idx="3">
                  <c:v>Paper and 
publishing</c:v>
                </c:pt>
                <c:pt idx="4">
                  <c:v>Chemicals, rubber, plastic</c:v>
                </c:pt>
                <c:pt idx="5">
                  <c:v>Glass and non-metallic mineral products</c:v>
                </c:pt>
                <c:pt idx="6">
                  <c:v>Metal products</c:v>
                </c:pt>
                <c:pt idx="7">
                  <c:v>Machinery and appliances</c:v>
                </c:pt>
                <c:pt idx="8">
                  <c:v>Transport 
equipment</c:v>
                </c:pt>
              </c:strCache>
            </c:strRef>
          </c:cat>
          <c:val>
            <c:numRef>
              <c:f>'17. Manufacturing trade'!$C$19:$C$27</c:f>
              <c:numCache>
                <c:formatCode>_-* #\ ##0_-;\-* #\ ##0_-;_-* "-"??_-;_-@_-</c:formatCode>
                <c:ptCount val="9"/>
                <c:pt idx="0">
                  <c:v>11678.563858221962</c:v>
                </c:pt>
                <c:pt idx="1">
                  <c:v>16835.725624636838</c:v>
                </c:pt>
                <c:pt idx="2">
                  <c:v>919.72399767576985</c:v>
                </c:pt>
                <c:pt idx="3">
                  <c:v>6635.7324230098775</c:v>
                </c:pt>
                <c:pt idx="4">
                  <c:v>48056.544334689126</c:v>
                </c:pt>
                <c:pt idx="5">
                  <c:v>2565.2677513073791</c:v>
                </c:pt>
                <c:pt idx="6">
                  <c:v>13024.917838466008</c:v>
                </c:pt>
                <c:pt idx="7">
                  <c:v>68356.936316095293</c:v>
                </c:pt>
                <c:pt idx="8">
                  <c:v>27692.533875653688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D-4C7B-9E53-0D9685BC627B}"/>
            </c:ext>
          </c:extLst>
        </c:ser>
        <c:ser>
          <c:idx val="2"/>
          <c:order val="2"/>
          <c:tx>
            <c:strRef>
              <c:f>'17. Manufacturing trade'!$D$18</c:f>
              <c:strCache>
                <c:ptCount val="1"/>
                <c:pt idx="0">
                  <c:v>third quarter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</c:spPr>
          <c:invertIfNegative val="0"/>
          <c:cat>
            <c:strRef>
              <c:f>'17. Manufacturing trade'!$A$19:$A$27</c:f>
              <c:strCache>
                <c:ptCount val="9"/>
                <c:pt idx="0">
                  <c:v>Food, beverages, tobacco</c:v>
                </c:pt>
                <c:pt idx="1">
                  <c:v>Clothing and 
textiles</c:v>
                </c:pt>
                <c:pt idx="2">
                  <c:v>Wood and wood products</c:v>
                </c:pt>
                <c:pt idx="3">
                  <c:v>Paper and 
publishing</c:v>
                </c:pt>
                <c:pt idx="4">
                  <c:v>Chemicals, rubber, plastic</c:v>
                </c:pt>
                <c:pt idx="5">
                  <c:v>Glass and non-metallic mineral products</c:v>
                </c:pt>
                <c:pt idx="6">
                  <c:v>Metal products</c:v>
                </c:pt>
                <c:pt idx="7">
                  <c:v>Machinery and appliances</c:v>
                </c:pt>
                <c:pt idx="8">
                  <c:v>Transport 
equipment</c:v>
                </c:pt>
              </c:strCache>
            </c:strRef>
          </c:cat>
          <c:val>
            <c:numRef>
              <c:f>'17. Manufacturing trade'!$D$19:$D$27</c:f>
              <c:numCache>
                <c:formatCode>_-* #\ ##0_-;\-* #\ ##0_-;_-* "-"??_-;_-@_-</c:formatCode>
                <c:ptCount val="9"/>
                <c:pt idx="0">
                  <c:v>12058.9</c:v>
                </c:pt>
                <c:pt idx="1">
                  <c:v>15943.900000000001</c:v>
                </c:pt>
                <c:pt idx="2">
                  <c:v>1230.4000000000001</c:v>
                </c:pt>
                <c:pt idx="3">
                  <c:v>8567.1</c:v>
                </c:pt>
                <c:pt idx="4">
                  <c:v>51428.4</c:v>
                </c:pt>
                <c:pt idx="5">
                  <c:v>2747.1000000000004</c:v>
                </c:pt>
                <c:pt idx="6">
                  <c:v>13353.5</c:v>
                </c:pt>
                <c:pt idx="7">
                  <c:v>76685.7</c:v>
                </c:pt>
                <c:pt idx="8">
                  <c:v>35226.199999999997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D-4C7B-9E53-0D9685BC6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1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ax val="8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ZA" sz="1600"/>
                  <a:t>Billions</a:t>
                </a:r>
                <a:r>
                  <a:rPr lang="en-ZA" sz="1600" baseline="0"/>
                  <a:t> of Rand </a:t>
                </a:r>
                <a:endParaRPr lang="en-ZA" sz="1600"/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'18. Trade in auto &amp; components'!$C$7</c:f>
              <c:strCache>
                <c:ptCount val="1"/>
                <c:pt idx="0">
                  <c:v>auto imports</c:v>
                </c:pt>
              </c:strCache>
            </c:strRef>
          </c:tx>
          <c:spPr>
            <a:ln w="22225">
              <a:solidFill>
                <a:srgbClr val="5B9BD5">
                  <a:lumMod val="50000"/>
                </a:srgbClr>
              </a:solidFill>
            </a:ln>
          </c:spPr>
          <c:marker>
            <c:symbol val="triangle"/>
            <c:size val="5"/>
          </c:marker>
          <c:cat>
            <c:multiLvlStrRef>
              <c:f>'18. Trade in auto &amp; components'!$A$8:$B$29</c:f>
              <c:multiLvlStrCache>
                <c:ptCount val="22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5 </c:v>
                  </c:pt>
                  <c:pt idx="5">
                    <c:v> 6 </c:v>
                  </c:pt>
                  <c:pt idx="6">
                    <c:v> 7 </c:v>
                  </c:pt>
                  <c:pt idx="7">
                    <c:v> 8 </c:v>
                  </c:pt>
                  <c:pt idx="8">
                    <c:v> 9 </c:v>
                  </c:pt>
                  <c:pt idx="9">
                    <c:v> 10 </c:v>
                  </c:pt>
                  <c:pt idx="10">
                    <c:v> 11 </c:v>
                  </c:pt>
                  <c:pt idx="11">
                    <c:v> 12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5 </c:v>
                  </c:pt>
                  <c:pt idx="17">
                    <c:v> 6 </c:v>
                  </c:pt>
                  <c:pt idx="18">
                    <c:v> 7 </c:v>
                  </c:pt>
                  <c:pt idx="19">
                    <c:v> 8 </c:v>
                  </c:pt>
                  <c:pt idx="20">
                    <c:v> 9 </c:v>
                  </c:pt>
                  <c:pt idx="21">
                    <c:v> 10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'18. Trade in auto &amp; components'!$C$8:$C$29</c:f>
              <c:numCache>
                <c:formatCode>_-* #\ ##0.0_-;\-* #\ ##0.0_-;_-* "-"??_-;_-@_-</c:formatCode>
                <c:ptCount val="22"/>
                <c:pt idx="0">
                  <c:v>8.2161460991794861</c:v>
                </c:pt>
                <c:pt idx="1">
                  <c:v>7.1920194258455954</c:v>
                </c:pt>
                <c:pt idx="2">
                  <c:v>8.7600264799279284</c:v>
                </c:pt>
                <c:pt idx="3">
                  <c:v>7.7350454525049237</c:v>
                </c:pt>
                <c:pt idx="4">
                  <c:v>9.1649161549285711</c:v>
                </c:pt>
                <c:pt idx="5">
                  <c:v>8.987323060967972</c:v>
                </c:pt>
                <c:pt idx="6">
                  <c:v>10.51153505316312</c:v>
                </c:pt>
                <c:pt idx="7">
                  <c:v>9.7972211064615387</c:v>
                </c:pt>
                <c:pt idx="8">
                  <c:v>8.4700706157742509</c:v>
                </c:pt>
                <c:pt idx="9">
                  <c:v>8.5196026859823633</c:v>
                </c:pt>
                <c:pt idx="10">
                  <c:v>8.8257951451770928</c:v>
                </c:pt>
                <c:pt idx="11">
                  <c:v>7.0575492993602822</c:v>
                </c:pt>
                <c:pt idx="12">
                  <c:v>8.1902954294127959</c:v>
                </c:pt>
                <c:pt idx="13">
                  <c:v>6.2034887945555548</c:v>
                </c:pt>
                <c:pt idx="14">
                  <c:v>6.8753207439584783</c:v>
                </c:pt>
                <c:pt idx="15">
                  <c:v>6.1016321157843478</c:v>
                </c:pt>
                <c:pt idx="16">
                  <c:v>4.2499381059667538</c:v>
                </c:pt>
                <c:pt idx="17">
                  <c:v>2.5950824328772844</c:v>
                </c:pt>
                <c:pt idx="18">
                  <c:v>4.8171147914639167</c:v>
                </c:pt>
                <c:pt idx="19">
                  <c:v>5.9909058087147757</c:v>
                </c:pt>
                <c:pt idx="20">
                  <c:v>5.5134578444734137</c:v>
                </c:pt>
                <c:pt idx="21">
                  <c:v>7.8614481339999998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48-41CB-AB2A-DF7A8D70A59E}"/>
            </c:ext>
          </c:extLst>
        </c:ser>
        <c:ser>
          <c:idx val="2"/>
          <c:order val="1"/>
          <c:tx>
            <c:strRef>
              <c:f>'18. Trade in auto &amp; components'!$D$7</c:f>
              <c:strCache>
                <c:ptCount val="1"/>
                <c:pt idx="0">
                  <c:v>OEM component imports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multiLvlStrRef>
              <c:f>'18. Trade in auto &amp; components'!$A$8:$B$29</c:f>
              <c:multiLvlStrCache>
                <c:ptCount val="22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5 </c:v>
                  </c:pt>
                  <c:pt idx="5">
                    <c:v> 6 </c:v>
                  </c:pt>
                  <c:pt idx="6">
                    <c:v> 7 </c:v>
                  </c:pt>
                  <c:pt idx="7">
                    <c:v> 8 </c:v>
                  </c:pt>
                  <c:pt idx="8">
                    <c:v> 9 </c:v>
                  </c:pt>
                  <c:pt idx="9">
                    <c:v> 10 </c:v>
                  </c:pt>
                  <c:pt idx="10">
                    <c:v> 11 </c:v>
                  </c:pt>
                  <c:pt idx="11">
                    <c:v> 12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5 </c:v>
                  </c:pt>
                  <c:pt idx="17">
                    <c:v> 6 </c:v>
                  </c:pt>
                  <c:pt idx="18">
                    <c:v> 7 </c:v>
                  </c:pt>
                  <c:pt idx="19">
                    <c:v> 8 </c:v>
                  </c:pt>
                  <c:pt idx="20">
                    <c:v> 9 </c:v>
                  </c:pt>
                  <c:pt idx="21">
                    <c:v> 10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'18. Trade in auto &amp; components'!$D$8:$D$29</c:f>
              <c:numCache>
                <c:formatCode>_-* #\ ##0.0_-;\-* #\ ##0.0_-;_-* "-"??_-;_-@_-</c:formatCode>
                <c:ptCount val="22"/>
                <c:pt idx="0">
                  <c:v>8.6003667595897433</c:v>
                </c:pt>
                <c:pt idx="1">
                  <c:v>9.1406727236621261</c:v>
                </c:pt>
                <c:pt idx="2">
                  <c:v>11.252429046745947</c:v>
                </c:pt>
                <c:pt idx="3">
                  <c:v>9.8243959908039393</c:v>
                </c:pt>
                <c:pt idx="4">
                  <c:v>9.5718440553285706</c:v>
                </c:pt>
                <c:pt idx="5">
                  <c:v>10.251040392868328</c:v>
                </c:pt>
                <c:pt idx="6">
                  <c:v>11.957870623234044</c:v>
                </c:pt>
                <c:pt idx="7">
                  <c:v>11.15080713595756</c:v>
                </c:pt>
                <c:pt idx="8">
                  <c:v>9.2543895475555544</c:v>
                </c:pt>
                <c:pt idx="9">
                  <c:v>11.060147259456791</c:v>
                </c:pt>
                <c:pt idx="10">
                  <c:v>6.1931768484792942</c:v>
                </c:pt>
                <c:pt idx="11">
                  <c:v>3.5321416832056238</c:v>
                </c:pt>
                <c:pt idx="12">
                  <c:v>9.4666298196669576</c:v>
                </c:pt>
                <c:pt idx="13">
                  <c:v>9.2186177742638886</c:v>
                </c:pt>
                <c:pt idx="14">
                  <c:v>9.8399559447889278</c:v>
                </c:pt>
                <c:pt idx="15">
                  <c:v>6.2986448174330434</c:v>
                </c:pt>
                <c:pt idx="16">
                  <c:v>5.1947402608293958</c:v>
                </c:pt>
                <c:pt idx="17">
                  <c:v>1.8825368276692775</c:v>
                </c:pt>
                <c:pt idx="18">
                  <c:v>3.454403593292096</c:v>
                </c:pt>
                <c:pt idx="19">
                  <c:v>5.0126202727835043</c:v>
                </c:pt>
                <c:pt idx="20">
                  <c:v>8.9355562410017164</c:v>
                </c:pt>
                <c:pt idx="21">
                  <c:v>11.512078145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F48-41CB-AB2A-DF7A8D70A59E}"/>
            </c:ext>
          </c:extLst>
        </c:ser>
        <c:ser>
          <c:idx val="1"/>
          <c:order val="2"/>
          <c:tx>
            <c:strRef>
              <c:f>'18. Trade in auto &amp; components'!$E$7</c:f>
              <c:strCache>
                <c:ptCount val="1"/>
                <c:pt idx="0">
                  <c:v>auto exports</c:v>
                </c:pt>
              </c:strCache>
            </c:strRef>
          </c:tx>
          <c:spPr>
            <a:ln w="47625">
              <a:solidFill>
                <a:srgbClr val="E7E6E6">
                  <a:lumMod val="10000"/>
                </a:srgbClr>
              </a:solidFill>
            </a:ln>
          </c:spPr>
          <c:marker>
            <c:symbol val="none"/>
          </c:marker>
          <c:cat>
            <c:multiLvlStrRef>
              <c:f>'18. Trade in auto &amp; components'!$A$8:$B$29</c:f>
              <c:multiLvlStrCache>
                <c:ptCount val="22"/>
                <c:lvl>
                  <c:pt idx="0">
                    <c:v> 1 </c:v>
                  </c:pt>
                  <c:pt idx="1">
                    <c:v> 2 </c:v>
                  </c:pt>
                  <c:pt idx="2">
                    <c:v> 3 </c:v>
                  </c:pt>
                  <c:pt idx="3">
                    <c:v> 4 </c:v>
                  </c:pt>
                  <c:pt idx="4">
                    <c:v> 5 </c:v>
                  </c:pt>
                  <c:pt idx="5">
                    <c:v> 6 </c:v>
                  </c:pt>
                  <c:pt idx="6">
                    <c:v> 7 </c:v>
                  </c:pt>
                  <c:pt idx="7">
                    <c:v> 8 </c:v>
                  </c:pt>
                  <c:pt idx="8">
                    <c:v> 9 </c:v>
                  </c:pt>
                  <c:pt idx="9">
                    <c:v> 10 </c:v>
                  </c:pt>
                  <c:pt idx="10">
                    <c:v> 11 </c:v>
                  </c:pt>
                  <c:pt idx="11">
                    <c:v> 12 </c:v>
                  </c:pt>
                  <c:pt idx="12">
                    <c:v> 1 </c:v>
                  </c:pt>
                  <c:pt idx="13">
                    <c:v> 2 </c:v>
                  </c:pt>
                  <c:pt idx="14">
                    <c:v> 3 </c:v>
                  </c:pt>
                  <c:pt idx="15">
                    <c:v> 4 </c:v>
                  </c:pt>
                  <c:pt idx="16">
                    <c:v> 5 </c:v>
                  </c:pt>
                  <c:pt idx="17">
                    <c:v> 6 </c:v>
                  </c:pt>
                  <c:pt idx="18">
                    <c:v> 7 </c:v>
                  </c:pt>
                  <c:pt idx="19">
                    <c:v> 8 </c:v>
                  </c:pt>
                  <c:pt idx="20">
                    <c:v> 9 </c:v>
                  </c:pt>
                  <c:pt idx="21">
                    <c:v> 10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'18. Trade in auto &amp; components'!$E$8:$E$29</c:f>
              <c:numCache>
                <c:formatCode>_-* #\ ##0.0_-;\-* #\ ##0.0_-;_-* "-"??_-;_-@_-</c:formatCode>
                <c:ptCount val="22"/>
                <c:pt idx="0">
                  <c:v>6.7371385752380952</c:v>
                </c:pt>
                <c:pt idx="1">
                  <c:v>15.0915606524396</c:v>
                </c:pt>
                <c:pt idx="2">
                  <c:v>14.286061193989191</c:v>
                </c:pt>
                <c:pt idx="3">
                  <c:v>15.431298799641898</c:v>
                </c:pt>
                <c:pt idx="4">
                  <c:v>13.689054891657143</c:v>
                </c:pt>
                <c:pt idx="5">
                  <c:v>13.834348985323842</c:v>
                </c:pt>
                <c:pt idx="6">
                  <c:v>17.477131309148938</c:v>
                </c:pt>
                <c:pt idx="7">
                  <c:v>18.154230203515471</c:v>
                </c:pt>
                <c:pt idx="8">
                  <c:v>16.031778575943562</c:v>
                </c:pt>
                <c:pt idx="9">
                  <c:v>17.02128754745679</c:v>
                </c:pt>
                <c:pt idx="10">
                  <c:v>15.651706225607048</c:v>
                </c:pt>
                <c:pt idx="11">
                  <c:v>7.8422584409138851</c:v>
                </c:pt>
                <c:pt idx="12">
                  <c:v>7.0162094164697635</c:v>
                </c:pt>
                <c:pt idx="13">
                  <c:v>14.426009659680556</c:v>
                </c:pt>
                <c:pt idx="14">
                  <c:v>14.341907435058825</c:v>
                </c:pt>
                <c:pt idx="15">
                  <c:v>1.8114489320486957</c:v>
                </c:pt>
                <c:pt idx="16">
                  <c:v>5.6791755529098866</c:v>
                </c:pt>
                <c:pt idx="17">
                  <c:v>8.5605940782872061</c:v>
                </c:pt>
                <c:pt idx="18">
                  <c:v>11.60028122549828</c:v>
                </c:pt>
                <c:pt idx="19">
                  <c:v>12.337813282213057</c:v>
                </c:pt>
                <c:pt idx="20">
                  <c:v>13.562853460144083</c:v>
                </c:pt>
                <c:pt idx="21">
                  <c:v>18.105889766000001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F48-41CB-AB2A-DF7A8D70A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billions of constant (2020) rand</a:t>
                </a:r>
              </a:p>
            </c:rich>
          </c:tx>
          <c:overlay val="0"/>
        </c:title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'19. Mining and metals exports'!$A$9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</c:spPr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exports'!$B$9:$J$9</c:f>
              <c:numCache>
                <c:formatCode>_-* #\ ##0.0_-;\-* #\ ##0.0_-;_-* "-"??_-;_-@_-</c:formatCode>
                <c:ptCount val="9"/>
                <c:pt idx="0">
                  <c:v>1.6475085764487292</c:v>
                </c:pt>
                <c:pt idx="1">
                  <c:v>2.2310303577353201</c:v>
                </c:pt>
                <c:pt idx="2">
                  <c:v>0.89703526746362838</c:v>
                </c:pt>
                <c:pt idx="3">
                  <c:v>2.6032596379456616</c:v>
                </c:pt>
                <c:pt idx="4">
                  <c:v>4.3381023649009638</c:v>
                </c:pt>
                <c:pt idx="5">
                  <c:v>4.2201033089991231</c:v>
                </c:pt>
                <c:pt idx="6">
                  <c:v>7.109967545479404</c:v>
                </c:pt>
                <c:pt idx="7">
                  <c:v>9.0710733980297995</c:v>
                </c:pt>
                <c:pt idx="8">
                  <c:v>6.4509907633163897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B-4BCC-BA9C-24E4ED5FA3FD}"/>
            </c:ext>
          </c:extLst>
        </c:ser>
        <c:ser>
          <c:idx val="1"/>
          <c:order val="1"/>
          <c:tx>
            <c:strRef>
              <c:f>'19. Mining and metals exports'!$A$10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</c:spPr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exports'!$B$10:$J$10</c:f>
              <c:numCache>
                <c:formatCode>_-* #\ ##0.0_-;\-* #\ ##0.0_-;_-* "-"??_-;_-@_-</c:formatCode>
                <c:ptCount val="9"/>
                <c:pt idx="0">
                  <c:v>1.9458275854027778</c:v>
                </c:pt>
                <c:pt idx="1">
                  <c:v>1.7704756531388888</c:v>
                </c:pt>
                <c:pt idx="2">
                  <c:v>1.9073020838055554</c:v>
                </c:pt>
                <c:pt idx="3">
                  <c:v>2.7077318704027773</c:v>
                </c:pt>
                <c:pt idx="4">
                  <c:v>3.5990079538194442</c:v>
                </c:pt>
                <c:pt idx="5">
                  <c:v>4.0008589003055555</c:v>
                </c:pt>
                <c:pt idx="6">
                  <c:v>5.4254401722499992</c:v>
                </c:pt>
                <c:pt idx="7">
                  <c:v>7.6818905321527771</c:v>
                </c:pt>
                <c:pt idx="8">
                  <c:v>8.1557362088194445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B-4BCC-BA9C-24E4ED5FA3FD}"/>
            </c:ext>
          </c:extLst>
        </c:ser>
        <c:ser>
          <c:idx val="2"/>
          <c:order val="2"/>
          <c:tx>
            <c:strRef>
              <c:f>'19. Mining and metals exports'!$A$11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rgbClr val="70AD47">
                <a:lumMod val="20000"/>
                <a:lumOff val="80000"/>
              </a:srgbClr>
            </a:solidFill>
          </c:spPr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exports'!$B$11:$J$11</c:f>
              <c:numCache>
                <c:formatCode>_-* #\ ##0.0_-;\-* #\ ##0.0_-;_-* "-"??_-;_-@_-</c:formatCode>
                <c:ptCount val="9"/>
                <c:pt idx="0">
                  <c:v>2.1857425419930796</c:v>
                </c:pt>
                <c:pt idx="1">
                  <c:v>1.9701823343252596</c:v>
                </c:pt>
                <c:pt idx="2">
                  <c:v>2.505675705550173</c:v>
                </c:pt>
                <c:pt idx="3">
                  <c:v>2.9319699095224916</c:v>
                </c:pt>
                <c:pt idx="4">
                  <c:v>3.8458290654532874</c:v>
                </c:pt>
                <c:pt idx="5">
                  <c:v>3.8359671312110728</c:v>
                </c:pt>
                <c:pt idx="6">
                  <c:v>5.7740538904775081</c:v>
                </c:pt>
                <c:pt idx="7">
                  <c:v>7.1234756183391008</c:v>
                </c:pt>
                <c:pt idx="8">
                  <c:v>10.04486477651211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B-4BCC-BA9C-24E4ED5FA3FD}"/>
            </c:ext>
          </c:extLst>
        </c:ser>
        <c:ser>
          <c:idx val="3"/>
          <c:order val="3"/>
          <c:tx>
            <c:strRef>
              <c:f>'19. Mining and metals exports'!$A$12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exports'!$B$12:$J$12</c:f>
              <c:numCache>
                <c:formatCode>_-* #\ ##0.0_-;\-* #\ ##0.0_-;_-* "-"??_-;_-@_-</c:formatCode>
                <c:ptCount val="9"/>
                <c:pt idx="0">
                  <c:v>0.48982765689043478</c:v>
                </c:pt>
                <c:pt idx="1">
                  <c:v>0.72071383021913049</c:v>
                </c:pt>
                <c:pt idx="2">
                  <c:v>0</c:v>
                </c:pt>
                <c:pt idx="3">
                  <c:v>0.9818080535652175</c:v>
                </c:pt>
                <c:pt idx="4">
                  <c:v>1.2471553732034784</c:v>
                </c:pt>
                <c:pt idx="5">
                  <c:v>1.6345141250086956</c:v>
                </c:pt>
                <c:pt idx="6">
                  <c:v>3.39354927136</c:v>
                </c:pt>
                <c:pt idx="7">
                  <c:v>6.7317667517634776</c:v>
                </c:pt>
                <c:pt idx="8">
                  <c:v>0.60775097631999997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4B-4BCC-BA9C-24E4ED5FA3FD}"/>
            </c:ext>
          </c:extLst>
        </c:ser>
        <c:ser>
          <c:idx val="4"/>
          <c:order val="4"/>
          <c:tx>
            <c:strRef>
              <c:f>'19. Mining and metals exports'!$A$13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exports'!$B$13:$J$13</c:f>
              <c:numCache>
                <c:formatCode>_-* #\ ##0.0_-;\-* #\ ##0.0_-;_-* "-"??_-;_-@_-</c:formatCode>
                <c:ptCount val="9"/>
                <c:pt idx="0">
                  <c:v>1.9663409052248468</c:v>
                </c:pt>
                <c:pt idx="1">
                  <c:v>1.7574654030866141</c:v>
                </c:pt>
                <c:pt idx="2">
                  <c:v>0.83682684857392819</c:v>
                </c:pt>
                <c:pt idx="3">
                  <c:v>3.6377247921049864</c:v>
                </c:pt>
                <c:pt idx="4">
                  <c:v>4.2616091186001741</c:v>
                </c:pt>
                <c:pt idx="5">
                  <c:v>3.6071246452073491</c:v>
                </c:pt>
                <c:pt idx="6">
                  <c:v>5.3959869081224845</c:v>
                </c:pt>
                <c:pt idx="7">
                  <c:v>6.8290148277585301</c:v>
                </c:pt>
                <c:pt idx="8">
                  <c:v>8.9092621361189845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B-4BCC-BA9C-24E4ED5FA3FD}"/>
            </c:ext>
          </c:extLst>
        </c:ser>
        <c:ser>
          <c:idx val="5"/>
          <c:order val="5"/>
          <c:tx>
            <c:strRef>
              <c:f>'19. Mining and metals exports'!$A$14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exports'!$B$14:$J$14</c:f>
              <c:numCache>
                <c:formatCode>_-* #\ ##0.0_-;\-* #\ ##0.0_-;_-* "-"??_-;_-@_-</c:formatCode>
                <c:ptCount val="9"/>
                <c:pt idx="0">
                  <c:v>2.0097773113037425</c:v>
                </c:pt>
                <c:pt idx="1">
                  <c:v>2.9476226947815491</c:v>
                </c:pt>
                <c:pt idx="2">
                  <c:v>1.520445168</c:v>
                </c:pt>
                <c:pt idx="3">
                  <c:v>4.1874598110078329</c:v>
                </c:pt>
                <c:pt idx="4">
                  <c:v>3.9182876513002611</c:v>
                </c:pt>
                <c:pt idx="5">
                  <c:v>5.7969130960208881</c:v>
                </c:pt>
                <c:pt idx="6">
                  <c:v>5.085175497761532</c:v>
                </c:pt>
                <c:pt idx="7">
                  <c:v>7.3228338642854656</c:v>
                </c:pt>
                <c:pt idx="8">
                  <c:v>10.710934172713664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4B-4BCC-BA9C-24E4ED5FA3FD}"/>
            </c:ext>
          </c:extLst>
        </c:ser>
        <c:ser>
          <c:idx val="6"/>
          <c:order val="6"/>
          <c:tx>
            <c:strRef>
              <c:f>'19. Mining and metals exports'!$A$15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exports'!$B$15:$J$15</c:f>
              <c:numCache>
                <c:formatCode>_-* #\ ##0.0_-;\-* #\ ##0.0_-;_-* "-"??_-;_-@_-</c:formatCode>
                <c:ptCount val="9"/>
                <c:pt idx="0">
                  <c:v>1.6787259294020616</c:v>
                </c:pt>
                <c:pt idx="1">
                  <c:v>1.6179146666529207</c:v>
                </c:pt>
                <c:pt idx="2">
                  <c:v>1.6096439974432988</c:v>
                </c:pt>
                <c:pt idx="3">
                  <c:v>4.8462809425429549</c:v>
                </c:pt>
                <c:pt idx="4">
                  <c:v>2.9800280364673539</c:v>
                </c:pt>
                <c:pt idx="5">
                  <c:v>3.5895482825704463</c:v>
                </c:pt>
                <c:pt idx="6">
                  <c:v>4.6922889858281787</c:v>
                </c:pt>
                <c:pt idx="7">
                  <c:v>8.1051634169621991</c:v>
                </c:pt>
                <c:pt idx="8">
                  <c:v>9.5656435291821289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4B-4BCC-BA9C-24E4ED5FA3FD}"/>
            </c:ext>
          </c:extLst>
        </c:ser>
        <c:ser>
          <c:idx val="7"/>
          <c:order val="7"/>
          <c:tx>
            <c:strRef>
              <c:f>'19. Mining and metals exports'!$A$16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exports'!$B$16:$J$16</c:f>
              <c:numCache>
                <c:formatCode>_-* #\ ##0.0_-;\-* #\ ##0.0_-;_-* "-"??_-;_-@_-</c:formatCode>
                <c:ptCount val="9"/>
                <c:pt idx="0">
                  <c:v>1.738701199161512</c:v>
                </c:pt>
                <c:pt idx="1">
                  <c:v>2.0387762524536077</c:v>
                </c:pt>
                <c:pt idx="2">
                  <c:v>2.2686491594364258</c:v>
                </c:pt>
                <c:pt idx="3">
                  <c:v>3.9300294208659787</c:v>
                </c:pt>
                <c:pt idx="4">
                  <c:v>2.8697935470927836</c:v>
                </c:pt>
                <c:pt idx="5">
                  <c:v>5.4619272623505157</c:v>
                </c:pt>
                <c:pt idx="6">
                  <c:v>4.8172831610721643</c:v>
                </c:pt>
                <c:pt idx="7">
                  <c:v>8.2215656367010297</c:v>
                </c:pt>
                <c:pt idx="8">
                  <c:v>11.897829467326458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4B-4BCC-BA9C-24E4ED5FA3FD}"/>
            </c:ext>
          </c:extLst>
        </c:ser>
        <c:ser>
          <c:idx val="8"/>
          <c:order val="8"/>
          <c:tx>
            <c:strRef>
              <c:f>'19. Mining and metals exports'!$A$17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exports'!$B$17:$J$17</c:f>
              <c:numCache>
                <c:formatCode>_-* #\ ##0.0_-;\-* #\ ##0.0_-;_-* "-"??_-;_-@_-</c:formatCode>
                <c:ptCount val="9"/>
                <c:pt idx="0">
                  <c:v>2.0673492946689538</c:v>
                </c:pt>
                <c:pt idx="1">
                  <c:v>2.7217471930154375</c:v>
                </c:pt>
                <c:pt idx="2">
                  <c:v>1.9997105689331047</c:v>
                </c:pt>
                <c:pt idx="3">
                  <c:v>3.5832420734819901</c:v>
                </c:pt>
                <c:pt idx="4">
                  <c:v>3.3454266072178389</c:v>
                </c:pt>
                <c:pt idx="5">
                  <c:v>5.4737660450634653</c:v>
                </c:pt>
                <c:pt idx="6">
                  <c:v>5.2835364865180106</c:v>
                </c:pt>
                <c:pt idx="7">
                  <c:v>9.9102141678078901</c:v>
                </c:pt>
                <c:pt idx="8">
                  <c:v>11.660322210154375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4B-4BCC-BA9C-24E4ED5FA3FD}"/>
            </c:ext>
          </c:extLst>
        </c:ser>
        <c:ser>
          <c:idx val="9"/>
          <c:order val="9"/>
          <c:tx>
            <c:strRef>
              <c:f>'19. Mining and metals exports'!$A$18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</c:spPr>
          <c:invertIfNegative val="0"/>
          <c:cat>
            <c:strRef>
              <c:f>'19. Mining and metals exports'!$B$8:$J$8</c:f>
              <c:strCache>
                <c:ptCount val="9"/>
                <c:pt idx="0">
                  <c:v>Iron and steel</c:v>
                </c:pt>
                <c:pt idx="1">
                  <c:v>Chromium ore</c:v>
                </c:pt>
                <c:pt idx="2">
                  <c:v>Diamonds</c:v>
                </c:pt>
                <c:pt idx="3">
                  <c:v>Manganese ore</c:v>
                </c:pt>
                <c:pt idx="4">
                  <c:v>Ferroalloys</c:v>
                </c:pt>
                <c:pt idx="5">
                  <c:v>Platinum</c:v>
                </c:pt>
                <c:pt idx="6">
                  <c:v>Coal</c:v>
                </c:pt>
                <c:pt idx="7">
                  <c:v>Iron ore</c:v>
                </c:pt>
                <c:pt idx="8">
                  <c:v>Gold</c:v>
                </c:pt>
              </c:strCache>
            </c:strRef>
          </c:cat>
          <c:val>
            <c:numRef>
              <c:f>'19. Mining and metals exports'!$B$18:$J$18</c:f>
              <c:numCache>
                <c:formatCode>_-* #\ ##0.0_-;\-* #\ ##0.0_-;_-* "-"??_-;_-@_-</c:formatCode>
                <c:ptCount val="9"/>
                <c:pt idx="0">
                  <c:v>1.7605288990000001</c:v>
                </c:pt>
                <c:pt idx="1">
                  <c:v>2.5067137829999999</c:v>
                </c:pt>
                <c:pt idx="2">
                  <c:v>3.9196532849999999</c:v>
                </c:pt>
                <c:pt idx="3">
                  <c:v>4.0433977280000004</c:v>
                </c:pt>
                <c:pt idx="4">
                  <c:v>4.7515241330000002</c:v>
                </c:pt>
                <c:pt idx="5">
                  <c:v>5.0678752019999997</c:v>
                </c:pt>
                <c:pt idx="6">
                  <c:v>5.7340704770000004</c:v>
                </c:pt>
                <c:pt idx="7">
                  <c:v>7.4589267210000001</c:v>
                </c:pt>
                <c:pt idx="8">
                  <c:v>11.803921745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4B-4BCC-BA9C-24E4ED5FA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'20. Investment by organisation'!$A$6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'20. Investment by organisation'!$B$5:$I$5</c:f>
              <c:strCache>
                <c:ptCount val="8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  <c:pt idx="6">
                  <c:v>Q2 2020</c:v>
                </c:pt>
                <c:pt idx="7">
                  <c:v>Q3 2020</c:v>
                </c:pt>
              </c:strCache>
            </c:strRef>
          </c:cat>
          <c:val>
            <c:numRef>
              <c:f>'20. Investment by organisation'!$B$6:$I$6</c:f>
              <c:numCache>
                <c:formatCode>_-* #\ ##0_-;\-* #\ ##0_-;_-* "-"??_-;_-@_-</c:formatCode>
                <c:ptCount val="8"/>
                <c:pt idx="0">
                  <c:v>37.613903993385549</c:v>
                </c:pt>
                <c:pt idx="1">
                  <c:v>37.407061718009636</c:v>
                </c:pt>
                <c:pt idx="2">
                  <c:v>35.778648233477156</c:v>
                </c:pt>
                <c:pt idx="3">
                  <c:v>34.288306072331764</c:v>
                </c:pt>
                <c:pt idx="4">
                  <c:v>32.669639685496541</c:v>
                </c:pt>
                <c:pt idx="5">
                  <c:v>32.4904112028238</c:v>
                </c:pt>
                <c:pt idx="6">
                  <c:v>33.661569852940154</c:v>
                </c:pt>
                <c:pt idx="7">
                  <c:v>34.45467032008964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9-4D54-A877-483D27F70EEC}"/>
            </c:ext>
          </c:extLst>
        </c:ser>
        <c:ser>
          <c:idx val="2"/>
          <c:order val="1"/>
          <c:tx>
            <c:strRef>
              <c:f>'20. Investment by organisation'!$A$7</c:f>
              <c:strCache>
                <c:ptCount val="1"/>
                <c:pt idx="0">
                  <c:v>SOC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'20. Investment by organisation'!$B$5:$I$5</c:f>
              <c:strCache>
                <c:ptCount val="8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  <c:pt idx="6">
                  <c:v>Q2 2020</c:v>
                </c:pt>
                <c:pt idx="7">
                  <c:v>Q3 2020</c:v>
                </c:pt>
              </c:strCache>
            </c:strRef>
          </c:cat>
          <c:val>
            <c:numRef>
              <c:f>'20. Investment by organisation'!$B$7:$I$7</c:f>
              <c:numCache>
                <c:formatCode>_-* #\ ##0_-;\-* #\ ##0_-;_-* "-"??_-;_-@_-</c:formatCode>
                <c:ptCount val="8"/>
                <c:pt idx="0">
                  <c:v>34.395042895560017</c:v>
                </c:pt>
                <c:pt idx="1">
                  <c:v>35.719475805628534</c:v>
                </c:pt>
                <c:pt idx="2">
                  <c:v>34.593484026218647</c:v>
                </c:pt>
                <c:pt idx="3">
                  <c:v>34.656110425441099</c:v>
                </c:pt>
                <c:pt idx="4">
                  <c:v>34.634023114968961</c:v>
                </c:pt>
                <c:pt idx="5">
                  <c:v>33.436568806511971</c:v>
                </c:pt>
                <c:pt idx="6">
                  <c:v>21.502249178567077</c:v>
                </c:pt>
                <c:pt idx="7">
                  <c:v>22.353578133489989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9-4D54-A877-483D27F70EEC}"/>
            </c:ext>
          </c:extLst>
        </c:ser>
        <c:ser>
          <c:idx val="1"/>
          <c:order val="2"/>
          <c:tx>
            <c:strRef>
              <c:f>'20. Investment by organisation'!$A$8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'20. Investment by organisation'!$B$5:$I$5</c:f>
              <c:strCache>
                <c:ptCount val="8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  <c:pt idx="6">
                  <c:v>Q2 2020</c:v>
                </c:pt>
                <c:pt idx="7">
                  <c:v>Q3 2020</c:v>
                </c:pt>
              </c:strCache>
            </c:strRef>
          </c:cat>
          <c:val>
            <c:numRef>
              <c:f>'20. Investment by organisation'!$B$8:$I$8</c:f>
              <c:numCache>
                <c:formatCode>_-* #\ ##0_-;\-* #\ ##0_-;_-* "-"??_-;_-@_-</c:formatCode>
                <c:ptCount val="8"/>
                <c:pt idx="0">
                  <c:v>168.1876495485165</c:v>
                </c:pt>
                <c:pt idx="1">
                  <c:v>164.55574589269378</c:v>
                </c:pt>
                <c:pt idx="2">
                  <c:v>170.77011741214355</c:v>
                </c:pt>
                <c:pt idx="3">
                  <c:v>174.68058668721412</c:v>
                </c:pt>
                <c:pt idx="4">
                  <c:v>170.00500666797032</c:v>
                </c:pt>
                <c:pt idx="5">
                  <c:v>159.42690241866762</c:v>
                </c:pt>
                <c:pt idx="6">
                  <c:v>124.09045095399274</c:v>
                </c:pt>
                <c:pt idx="7">
                  <c:v>133.31210506686037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29-4D54-A877-483D27F70E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(2020) rand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'21. Return on Assets by Sector'!$B$5</c:f>
              <c:strCache>
                <c:ptCount val="1"/>
                <c:pt idx="0">
                  <c:v>mining</c:v>
                </c:pt>
              </c:strCache>
            </c:strRef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</c:spPr>
          </c:marker>
          <c:cat>
            <c:numRef>
              <c:f>'21. 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'21. Return on Assets by Sector'!$B$6:$B$15</c:f>
              <c:numCache>
                <c:formatCode>0%</c:formatCode>
                <c:ptCount val="10"/>
                <c:pt idx="0">
                  <c:v>5.0624372634428899E-2</c:v>
                </c:pt>
                <c:pt idx="1">
                  <c:v>5.5504578157795512E-2</c:v>
                </c:pt>
                <c:pt idx="2">
                  <c:v>1.408548542032184E-2</c:v>
                </c:pt>
                <c:pt idx="3">
                  <c:v>2.0343846938204783E-2</c:v>
                </c:pt>
                <c:pt idx="4">
                  <c:v>-2.3141481917620287E-2</c:v>
                </c:pt>
                <c:pt idx="5">
                  <c:v>2.2104576730164083E-2</c:v>
                </c:pt>
                <c:pt idx="6">
                  <c:v>-2.0897905513290127E-2</c:v>
                </c:pt>
                <c:pt idx="7">
                  <c:v>-1.39073998956945E-2</c:v>
                </c:pt>
                <c:pt idx="8">
                  <c:v>4.482056201683185E-2</c:v>
                </c:pt>
                <c:pt idx="9">
                  <c:v>3.8372259693101554E-2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76-4DE3-A688-94B27CA04170}"/>
            </c:ext>
          </c:extLst>
        </c:ser>
        <c:ser>
          <c:idx val="2"/>
          <c:order val="1"/>
          <c:tx>
            <c:strRef>
              <c:f>'21. Return on Assets by Sector'!$C$5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7150"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none"/>
          </c:marker>
          <c:cat>
            <c:numRef>
              <c:f>'21. 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'21. Return on Assets by Sector'!$C$6:$C$15</c:f>
              <c:numCache>
                <c:formatCode>0%</c:formatCode>
                <c:ptCount val="10"/>
                <c:pt idx="0">
                  <c:v>8.7485199016303847E-2</c:v>
                </c:pt>
                <c:pt idx="1">
                  <c:v>0.1009750175568488</c:v>
                </c:pt>
                <c:pt idx="2">
                  <c:v>8.9338591738768305E-2</c:v>
                </c:pt>
                <c:pt idx="3">
                  <c:v>7.9227718649844125E-2</c:v>
                </c:pt>
                <c:pt idx="4">
                  <c:v>0.10210479279679754</c:v>
                </c:pt>
                <c:pt idx="5">
                  <c:v>8.671178179321587E-2</c:v>
                </c:pt>
                <c:pt idx="6">
                  <c:v>9.8603724253637601E-2</c:v>
                </c:pt>
                <c:pt idx="7">
                  <c:v>5.9351503661604861E-2</c:v>
                </c:pt>
                <c:pt idx="8">
                  <c:v>6.5055871776765237E-2</c:v>
                </c:pt>
                <c:pt idx="9">
                  <c:v>7.1628580939513209E-3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76-4DE3-A688-94B27CA04170}"/>
            </c:ext>
          </c:extLst>
        </c:ser>
        <c:ser>
          <c:idx val="1"/>
          <c:order val="2"/>
          <c:tx>
            <c:strRef>
              <c:f>'21. Return on Assets by Sector'!$D$5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'21. 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'21. Return on Assets by Sector'!$D$6:$D$15</c:f>
              <c:numCache>
                <c:formatCode>0%</c:formatCode>
                <c:ptCount val="10"/>
                <c:pt idx="0">
                  <c:v>2.1313525793194985E-2</c:v>
                </c:pt>
                <c:pt idx="1">
                  <c:v>8.304055342212055E-2</c:v>
                </c:pt>
                <c:pt idx="2">
                  <c:v>0.2112632474665429</c:v>
                </c:pt>
                <c:pt idx="3">
                  <c:v>7.8575331238901786E-2</c:v>
                </c:pt>
                <c:pt idx="4">
                  <c:v>0.13246065139473273</c:v>
                </c:pt>
                <c:pt idx="5">
                  <c:v>2.2898637648873274E-2</c:v>
                </c:pt>
                <c:pt idx="6">
                  <c:v>2.3756678997122894E-2</c:v>
                </c:pt>
                <c:pt idx="7">
                  <c:v>5.533596837944664E-2</c:v>
                </c:pt>
                <c:pt idx="8">
                  <c:v>7.9575335261635557E-2</c:v>
                </c:pt>
                <c:pt idx="9">
                  <c:v>4.2670590399117157E-2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D76-4DE3-A688-94B27CA04170}"/>
            </c:ext>
          </c:extLst>
        </c:ser>
        <c:ser>
          <c:idx val="3"/>
          <c:order val="3"/>
          <c:tx>
            <c:strRef>
              <c:f>'21. Return on Assets by Sector'!$E$5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'21. 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'21. Return on Assets by Sector'!$E$6:$E$15</c:f>
              <c:numCache>
                <c:formatCode>0%</c:formatCode>
                <c:ptCount val="10"/>
                <c:pt idx="0">
                  <c:v>5.8355325378033868E-2</c:v>
                </c:pt>
                <c:pt idx="1">
                  <c:v>6.8460955605085097E-2</c:v>
                </c:pt>
                <c:pt idx="2">
                  <c:v>7.2685100908705294E-2</c:v>
                </c:pt>
                <c:pt idx="3">
                  <c:v>6.8901598852213516E-2</c:v>
                </c:pt>
                <c:pt idx="4">
                  <c:v>5.4120223511683656E-2</c:v>
                </c:pt>
                <c:pt idx="5">
                  <c:v>5.4577408457357472E-2</c:v>
                </c:pt>
                <c:pt idx="6">
                  <c:v>0.1091071395608281</c:v>
                </c:pt>
                <c:pt idx="7">
                  <c:v>3.9445764814969503E-2</c:v>
                </c:pt>
                <c:pt idx="8">
                  <c:v>4.5589603178097279E-2</c:v>
                </c:pt>
                <c:pt idx="9">
                  <c:v>8.4050946217707426E-3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D76-4DE3-A688-94B27CA04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'22. Mining and mfg profits'!$B$5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'22. Mining and mfg profits'!$A$6:$A$47</c:f>
              <c:numCache>
                <c:formatCode>General</c:formatCode>
                <c:ptCount val="42"/>
                <c:pt idx="0">
                  <c:v>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2017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2018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2020</c:v>
                </c:pt>
                <c:pt idx="41">
                  <c:v>2</c:v>
                </c:pt>
              </c:numCache>
            </c:numRef>
          </c:cat>
          <c:val>
            <c:numRef>
              <c:f>'22. Mining and mfg profits'!$B$6:$B$47</c:f>
              <c:numCache>
                <c:formatCode>0</c:formatCode>
                <c:ptCount val="42"/>
                <c:pt idx="0">
                  <c:v>15.714123622424538</c:v>
                </c:pt>
                <c:pt idx="1">
                  <c:v>30.664348362600862</c:v>
                </c:pt>
                <c:pt idx="2">
                  <c:v>27.714258003766485</c:v>
                </c:pt>
                <c:pt idx="3">
                  <c:v>45.428590717299578</c:v>
                </c:pt>
                <c:pt idx="4">
                  <c:v>31.698196766743653</c:v>
                </c:pt>
                <c:pt idx="5">
                  <c:v>34.324779138321993</c:v>
                </c:pt>
                <c:pt idx="6">
                  <c:v>37.743628405538189</c:v>
                </c:pt>
                <c:pt idx="7">
                  <c:v>38.870600176522508</c:v>
                </c:pt>
                <c:pt idx="8">
                  <c:v>31.728083514571562</c:v>
                </c:pt>
                <c:pt idx="9">
                  <c:v>37.555257926306773</c:v>
                </c:pt>
                <c:pt idx="10">
                  <c:v>17.04338089171975</c:v>
                </c:pt>
                <c:pt idx="11">
                  <c:v>7.1038855949895625</c:v>
                </c:pt>
                <c:pt idx="12">
                  <c:v>21.878557336621455</c:v>
                </c:pt>
                <c:pt idx="13">
                  <c:v>9.9098880324543615</c:v>
                </c:pt>
                <c:pt idx="14">
                  <c:v>0.13476468238114264</c:v>
                </c:pt>
                <c:pt idx="15">
                  <c:v>-2.0401077654516646</c:v>
                </c:pt>
                <c:pt idx="16">
                  <c:v>26.123657608695655</c:v>
                </c:pt>
                <c:pt idx="17">
                  <c:v>12.386222983257234</c:v>
                </c:pt>
                <c:pt idx="18">
                  <c:v>15.551064613072878</c:v>
                </c:pt>
                <c:pt idx="19">
                  <c:v>4.3424932533733136</c:v>
                </c:pt>
                <c:pt idx="20">
                  <c:v>-0.13080625931445608</c:v>
                </c:pt>
                <c:pt idx="21">
                  <c:v>-14.927450109249818</c:v>
                </c:pt>
                <c:pt idx="22">
                  <c:v>-7.8054121451670859</c:v>
                </c:pt>
                <c:pt idx="23">
                  <c:v>-16.912087267525035</c:v>
                </c:pt>
                <c:pt idx="24">
                  <c:v>-1.4851146853146855</c:v>
                </c:pt>
                <c:pt idx="25">
                  <c:v>12.804240000000002</c:v>
                </c:pt>
                <c:pt idx="26">
                  <c:v>16.662488348530903</c:v>
                </c:pt>
                <c:pt idx="27">
                  <c:v>27.310295081967219</c:v>
                </c:pt>
                <c:pt idx="28">
                  <c:v>15.72242298850575</c:v>
                </c:pt>
                <c:pt idx="29">
                  <c:v>-10.940642857142858</c:v>
                </c:pt>
                <c:pt idx="30">
                  <c:v>12.959357396068322</c:v>
                </c:pt>
                <c:pt idx="31">
                  <c:v>11.450973162939299</c:v>
                </c:pt>
                <c:pt idx="32">
                  <c:v>18.707324290220821</c:v>
                </c:pt>
                <c:pt idx="33">
                  <c:v>-6.9310627719080191</c:v>
                </c:pt>
                <c:pt idx="34">
                  <c:v>25.418821362799264</c:v>
                </c:pt>
                <c:pt idx="35">
                  <c:v>9.4117845777233793</c:v>
                </c:pt>
                <c:pt idx="36">
                  <c:v>21.975445352709659</c:v>
                </c:pt>
                <c:pt idx="37">
                  <c:v>22.105197857780421</c:v>
                </c:pt>
                <c:pt idx="38">
                  <c:v>18.211253757736522</c:v>
                </c:pt>
                <c:pt idx="39">
                  <c:v>20.508541238626364</c:v>
                </c:pt>
                <c:pt idx="40">
                  <c:v>34.669492606552637</c:v>
                </c:pt>
                <c:pt idx="41">
                  <c:v>19.274999999999999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E-4B4D-B97A-BAB2531480F5}"/>
            </c:ext>
          </c:extLst>
        </c:ser>
        <c:ser>
          <c:idx val="1"/>
          <c:order val="1"/>
          <c:tx>
            <c:strRef>
              <c:f>'22. Mining and mfg profits'!$C$5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numRef>
              <c:f>'22. Mining and mfg profits'!$A$6:$A$47</c:f>
              <c:numCache>
                <c:formatCode>General</c:formatCode>
                <c:ptCount val="42"/>
                <c:pt idx="0">
                  <c:v>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2017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2018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2020</c:v>
                </c:pt>
                <c:pt idx="41">
                  <c:v>2</c:v>
                </c:pt>
              </c:numCache>
            </c:numRef>
          </c:cat>
          <c:val>
            <c:numRef>
              <c:f>'22. Mining and mfg profits'!$C$6:$C$47</c:f>
              <c:numCache>
                <c:formatCode>0</c:formatCode>
                <c:ptCount val="42"/>
                <c:pt idx="0">
                  <c:v>44.686626736942991</c:v>
                </c:pt>
                <c:pt idx="1">
                  <c:v>46.524992880873285</c:v>
                </c:pt>
                <c:pt idx="2">
                  <c:v>45.601638418079105</c:v>
                </c:pt>
                <c:pt idx="3">
                  <c:v>59.658105954055323</c:v>
                </c:pt>
                <c:pt idx="4">
                  <c:v>48.130765819861438</c:v>
                </c:pt>
                <c:pt idx="5">
                  <c:v>47.978826303854873</c:v>
                </c:pt>
                <c:pt idx="6">
                  <c:v>53.451692719964271</c:v>
                </c:pt>
                <c:pt idx="7">
                  <c:v>63.499279788172991</c:v>
                </c:pt>
                <c:pt idx="8">
                  <c:v>58.798462809917368</c:v>
                </c:pt>
                <c:pt idx="9">
                  <c:v>54.706269065981161</c:v>
                </c:pt>
                <c:pt idx="10">
                  <c:v>56.187178768577503</c:v>
                </c:pt>
                <c:pt idx="11">
                  <c:v>54.829119832985391</c:v>
                </c:pt>
                <c:pt idx="12">
                  <c:v>54.358983970406904</c:v>
                </c:pt>
                <c:pt idx="13">
                  <c:v>47.47865476673428</c:v>
                </c:pt>
                <c:pt idx="14">
                  <c:v>68.263812225329602</c:v>
                </c:pt>
                <c:pt idx="15">
                  <c:v>57.713503169572128</c:v>
                </c:pt>
                <c:pt idx="16">
                  <c:v>54.757997670807462</c:v>
                </c:pt>
                <c:pt idx="17">
                  <c:v>40.374083713850851</c:v>
                </c:pt>
                <c:pt idx="18">
                  <c:v>52.549332081142005</c:v>
                </c:pt>
                <c:pt idx="19">
                  <c:v>43.332044977511252</c:v>
                </c:pt>
                <c:pt idx="20">
                  <c:v>44.224057377049192</c:v>
                </c:pt>
                <c:pt idx="21">
                  <c:v>55.278820830298606</c:v>
                </c:pt>
                <c:pt idx="22">
                  <c:v>53.508691340280272</c:v>
                </c:pt>
                <c:pt idx="23">
                  <c:v>39.322018597997143</c:v>
                </c:pt>
                <c:pt idx="24">
                  <c:v>44.334404195804197</c:v>
                </c:pt>
                <c:pt idx="25">
                  <c:v>50.828631794871804</c:v>
                </c:pt>
                <c:pt idx="26">
                  <c:v>100.93510976021615</c:v>
                </c:pt>
                <c:pt idx="27">
                  <c:v>46.671401137504198</c:v>
                </c:pt>
                <c:pt idx="28">
                  <c:v>33.655864696223325</c:v>
                </c:pt>
                <c:pt idx="29">
                  <c:v>51.75516363636364</c:v>
                </c:pt>
                <c:pt idx="30">
                  <c:v>62.777953593296822</c:v>
                </c:pt>
                <c:pt idx="31">
                  <c:v>58.311658785942505</c:v>
                </c:pt>
                <c:pt idx="32">
                  <c:v>33.54267003154574</c:v>
                </c:pt>
                <c:pt idx="33">
                  <c:v>30.505233064014924</c:v>
                </c:pt>
                <c:pt idx="34">
                  <c:v>54.797316144874159</c:v>
                </c:pt>
                <c:pt idx="35">
                  <c:v>42.984976744186056</c:v>
                </c:pt>
                <c:pt idx="36">
                  <c:v>32.886053890402671</c:v>
                </c:pt>
                <c:pt idx="37">
                  <c:v>32.738427848854506</c:v>
                </c:pt>
                <c:pt idx="38">
                  <c:v>31.431455349248463</c:v>
                </c:pt>
                <c:pt idx="39">
                  <c:v>23.74646609920752</c:v>
                </c:pt>
                <c:pt idx="40">
                  <c:v>13.209136561322126</c:v>
                </c:pt>
                <c:pt idx="41">
                  <c:v>3.6579999999999999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E-4B4D-B97A-BAB25314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billions of constant rand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'23. Exports by product'!$A$5</c:f>
              <c:strCache>
                <c:ptCount val="1"/>
                <c:pt idx="0">
                  <c:v>PGMs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product'!$B$5:$T$5</c:f>
              <c:numCache>
                <c:formatCode>_-* #\ ##0_-;\-* #\ ##0_-;_-* "-"??_-;_-@_-</c:formatCode>
                <c:ptCount val="19"/>
                <c:pt idx="0">
                  <c:v>3347331</c:v>
                </c:pt>
                <c:pt idx="1">
                  <c:v>0</c:v>
                </c:pt>
                <c:pt idx="2">
                  <c:v>3196056</c:v>
                </c:pt>
                <c:pt idx="3">
                  <c:v>4637805</c:v>
                </c:pt>
                <c:pt idx="4">
                  <c:v>5316238</c:v>
                </c:pt>
                <c:pt idx="5">
                  <c:v>8012073</c:v>
                </c:pt>
                <c:pt idx="6">
                  <c:v>9823072</c:v>
                </c:pt>
                <c:pt idx="7">
                  <c:v>9800956</c:v>
                </c:pt>
                <c:pt idx="8">
                  <c:v>6766563</c:v>
                </c:pt>
                <c:pt idx="9">
                  <c:v>9331664</c:v>
                </c:pt>
                <c:pt idx="10">
                  <c:v>10991038</c:v>
                </c:pt>
                <c:pt idx="11">
                  <c:v>7926353</c:v>
                </c:pt>
                <c:pt idx="12">
                  <c:v>8411723</c:v>
                </c:pt>
                <c:pt idx="13">
                  <c:v>6502021</c:v>
                </c:pt>
                <c:pt idx="14">
                  <c:v>6808863</c:v>
                </c:pt>
                <c:pt idx="15">
                  <c:v>6026550</c:v>
                </c:pt>
                <c:pt idx="16">
                  <c:v>6576673</c:v>
                </c:pt>
                <c:pt idx="17">
                  <c:v>7781919</c:v>
                </c:pt>
                <c:pt idx="18">
                  <c:v>8245494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A-4B5F-8327-239E08851901}"/>
            </c:ext>
          </c:extLst>
        </c:ser>
        <c:ser>
          <c:idx val="1"/>
          <c:order val="1"/>
          <c:tx>
            <c:strRef>
              <c:f>'23. Exports by product'!$A$6</c:f>
              <c:strCache>
                <c:ptCount val="1"/>
                <c:pt idx="0">
                  <c:v>Passenger cars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product'!$B$6:$T$6</c:f>
              <c:numCache>
                <c:formatCode>_-* #\ ##0_-;\-* #\ ##0_-;_-* "-"??_-;_-@_-</c:formatCode>
                <c:ptCount val="19"/>
                <c:pt idx="0">
                  <c:v>1485237</c:v>
                </c:pt>
                <c:pt idx="1">
                  <c:v>1614703</c:v>
                </c:pt>
                <c:pt idx="2">
                  <c:v>2099598</c:v>
                </c:pt>
                <c:pt idx="3">
                  <c:v>2455694</c:v>
                </c:pt>
                <c:pt idx="4">
                  <c:v>2860197</c:v>
                </c:pt>
                <c:pt idx="5">
                  <c:v>2718347</c:v>
                </c:pt>
                <c:pt idx="6">
                  <c:v>2635454</c:v>
                </c:pt>
                <c:pt idx="7">
                  <c:v>4535552</c:v>
                </c:pt>
                <c:pt idx="8">
                  <c:v>3062471</c:v>
                </c:pt>
                <c:pt idx="9">
                  <c:v>4595788</c:v>
                </c:pt>
                <c:pt idx="10">
                  <c:v>4721037</c:v>
                </c:pt>
                <c:pt idx="11">
                  <c:v>4028235</c:v>
                </c:pt>
                <c:pt idx="12">
                  <c:v>3654811</c:v>
                </c:pt>
                <c:pt idx="13">
                  <c:v>4363488</c:v>
                </c:pt>
                <c:pt idx="14">
                  <c:v>5558396</c:v>
                </c:pt>
                <c:pt idx="15">
                  <c:v>5273563</c:v>
                </c:pt>
                <c:pt idx="16">
                  <c:v>5660155</c:v>
                </c:pt>
                <c:pt idx="17">
                  <c:v>6105164</c:v>
                </c:pt>
                <c:pt idx="18">
                  <c:v>6681545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A-4B5F-8327-239E08851901}"/>
            </c:ext>
          </c:extLst>
        </c:ser>
        <c:ser>
          <c:idx val="2"/>
          <c:order val="2"/>
          <c:tx>
            <c:strRef>
              <c:f>'23. Exports by product'!$A$7</c:f>
              <c:strCache>
                <c:ptCount val="1"/>
                <c:pt idx="0">
                  <c:v>Iron ore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product'!$B$7:$T$7</c:f>
              <c:numCache>
                <c:formatCode>_-* #\ ##0_-;\-* #\ ##0_-;_-* "-"??_-;_-@_-</c:formatCode>
                <c:ptCount val="19"/>
                <c:pt idx="0">
                  <c:v>407232</c:v>
                </c:pt>
                <c:pt idx="1">
                  <c:v>418186</c:v>
                </c:pt>
                <c:pt idx="2">
                  <c:v>474183</c:v>
                </c:pt>
                <c:pt idx="3">
                  <c:v>571697</c:v>
                </c:pt>
                <c:pt idx="4">
                  <c:v>942987</c:v>
                </c:pt>
                <c:pt idx="5">
                  <c:v>1163730</c:v>
                </c:pt>
                <c:pt idx="6">
                  <c:v>1599560</c:v>
                </c:pt>
                <c:pt idx="7">
                  <c:v>2395848</c:v>
                </c:pt>
                <c:pt idx="8">
                  <c:v>3135276</c:v>
                </c:pt>
                <c:pt idx="9">
                  <c:v>5462197</c:v>
                </c:pt>
                <c:pt idx="10">
                  <c:v>9007173</c:v>
                </c:pt>
                <c:pt idx="11">
                  <c:v>7751174</c:v>
                </c:pt>
                <c:pt idx="12">
                  <c:v>8457471</c:v>
                </c:pt>
                <c:pt idx="13">
                  <c:v>6878882</c:v>
                </c:pt>
                <c:pt idx="14">
                  <c:v>4127922</c:v>
                </c:pt>
                <c:pt idx="15">
                  <c:v>3582305</c:v>
                </c:pt>
                <c:pt idx="16">
                  <c:v>4785008</c:v>
                </c:pt>
                <c:pt idx="17">
                  <c:v>4224767</c:v>
                </c:pt>
                <c:pt idx="18">
                  <c:v>5743361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A-4B5F-8327-239E08851901}"/>
            </c:ext>
          </c:extLst>
        </c:ser>
        <c:ser>
          <c:idx val="3"/>
          <c:order val="3"/>
          <c:tx>
            <c:strRef>
              <c:f>'23. Exports by product'!$A$8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product'!$B$8:$T$8</c:f>
              <c:numCache>
                <c:formatCode>_-* #\ ##0_-;\-* #\ ##0_-;_-* "-"??_-;_-@_-</c:formatCode>
                <c:ptCount val="19"/>
                <c:pt idx="0">
                  <c:v>1768248</c:v>
                </c:pt>
                <c:pt idx="1">
                  <c:v>1839046</c:v>
                </c:pt>
                <c:pt idx="2">
                  <c:v>1804165</c:v>
                </c:pt>
                <c:pt idx="3">
                  <c:v>2432386</c:v>
                </c:pt>
                <c:pt idx="4">
                  <c:v>3269243</c:v>
                </c:pt>
                <c:pt idx="5">
                  <c:v>3131496</c:v>
                </c:pt>
                <c:pt idx="6">
                  <c:v>3368917</c:v>
                </c:pt>
                <c:pt idx="7">
                  <c:v>4760167</c:v>
                </c:pt>
                <c:pt idx="8">
                  <c:v>4204248</c:v>
                </c:pt>
                <c:pt idx="9">
                  <c:v>5538561</c:v>
                </c:pt>
                <c:pt idx="10">
                  <c:v>7525297</c:v>
                </c:pt>
                <c:pt idx="11">
                  <c:v>6731271</c:v>
                </c:pt>
                <c:pt idx="12">
                  <c:v>5842560</c:v>
                </c:pt>
                <c:pt idx="13">
                  <c:v>5082920</c:v>
                </c:pt>
                <c:pt idx="14">
                  <c:v>4078119</c:v>
                </c:pt>
                <c:pt idx="15">
                  <c:v>3862059</c:v>
                </c:pt>
                <c:pt idx="16">
                  <c:v>5744781</c:v>
                </c:pt>
                <c:pt idx="17">
                  <c:v>6238250</c:v>
                </c:pt>
                <c:pt idx="18">
                  <c:v>4838972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FA-4B5F-8327-239E08851901}"/>
            </c:ext>
          </c:extLst>
        </c:ser>
        <c:ser>
          <c:idx val="4"/>
          <c:order val="4"/>
          <c:tx>
            <c:strRef>
              <c:f>'23. Exports by product'!$A$9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product'!$B$9:$T$9</c:f>
              <c:numCache>
                <c:formatCode>_-* #\ ##0_-;\-* #\ ##0_-;_-* "-"??_-;_-@_-</c:formatCode>
                <c:ptCount val="19"/>
                <c:pt idx="0">
                  <c:v>4452</c:v>
                </c:pt>
                <c:pt idx="1">
                  <c:v>277</c:v>
                </c:pt>
                <c:pt idx="2">
                  <c:v>2770</c:v>
                </c:pt>
                <c:pt idx="3">
                  <c:v>73426</c:v>
                </c:pt>
                <c:pt idx="4">
                  <c:v>235726</c:v>
                </c:pt>
                <c:pt idx="5">
                  <c:v>19806</c:v>
                </c:pt>
                <c:pt idx="6">
                  <c:v>6016</c:v>
                </c:pt>
                <c:pt idx="7">
                  <c:v>1545</c:v>
                </c:pt>
                <c:pt idx="8">
                  <c:v>0</c:v>
                </c:pt>
                <c:pt idx="9">
                  <c:v>494</c:v>
                </c:pt>
                <c:pt idx="10">
                  <c:v>10372463</c:v>
                </c:pt>
                <c:pt idx="11">
                  <c:v>8658334</c:v>
                </c:pt>
                <c:pt idx="12">
                  <c:v>6571050</c:v>
                </c:pt>
                <c:pt idx="13">
                  <c:v>6626810</c:v>
                </c:pt>
                <c:pt idx="14">
                  <c:v>4680283</c:v>
                </c:pt>
                <c:pt idx="15">
                  <c:v>3440274</c:v>
                </c:pt>
                <c:pt idx="16">
                  <c:v>4983644</c:v>
                </c:pt>
                <c:pt idx="17">
                  <c:v>5473975</c:v>
                </c:pt>
                <c:pt idx="18">
                  <c:v>4611442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FA-4B5F-8327-239E08851901}"/>
            </c:ext>
          </c:extLst>
        </c:ser>
        <c:ser>
          <c:idx val="5"/>
          <c:order val="5"/>
          <c:tx>
            <c:strRef>
              <c:f>'23. Exports by product'!$A$10</c:f>
              <c:strCache>
                <c:ptCount val="1"/>
                <c:pt idx="0">
                  <c:v>Trucks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product'!$B$10:$T$10</c:f>
              <c:numCache>
                <c:formatCode>_-* #\ ##0_-;\-* #\ ##0_-;_-* "-"??_-;_-@_-</c:formatCode>
                <c:ptCount val="19"/>
                <c:pt idx="0">
                  <c:v>184827</c:v>
                </c:pt>
                <c:pt idx="1">
                  <c:v>224355</c:v>
                </c:pt>
                <c:pt idx="2">
                  <c:v>280817</c:v>
                </c:pt>
                <c:pt idx="3">
                  <c:v>243702</c:v>
                </c:pt>
                <c:pt idx="4">
                  <c:v>497253</c:v>
                </c:pt>
                <c:pt idx="5">
                  <c:v>1044503</c:v>
                </c:pt>
                <c:pt idx="6">
                  <c:v>1287598</c:v>
                </c:pt>
                <c:pt idx="7">
                  <c:v>1602615</c:v>
                </c:pt>
                <c:pt idx="8">
                  <c:v>853583</c:v>
                </c:pt>
                <c:pt idx="9">
                  <c:v>1500287</c:v>
                </c:pt>
                <c:pt idx="10">
                  <c:v>2137503</c:v>
                </c:pt>
                <c:pt idx="11">
                  <c:v>3038540</c:v>
                </c:pt>
                <c:pt idx="12">
                  <c:v>2972895</c:v>
                </c:pt>
                <c:pt idx="13">
                  <c:v>3016910</c:v>
                </c:pt>
                <c:pt idx="14">
                  <c:v>2444368</c:v>
                </c:pt>
                <c:pt idx="15">
                  <c:v>2754319</c:v>
                </c:pt>
                <c:pt idx="16">
                  <c:v>2959246</c:v>
                </c:pt>
                <c:pt idx="17">
                  <c:v>3473122</c:v>
                </c:pt>
                <c:pt idx="18">
                  <c:v>3530196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FA-4B5F-8327-239E08851901}"/>
            </c:ext>
          </c:extLst>
        </c:ser>
        <c:ser>
          <c:idx val="6"/>
          <c:order val="6"/>
          <c:tx>
            <c:strRef>
              <c:f>'23. Exports by product'!$A$11</c:f>
              <c:strCache>
                <c:ptCount val="1"/>
                <c:pt idx="0">
                  <c:v>Ferro-alloys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product'!$B$11:$T$11</c:f>
              <c:numCache>
                <c:formatCode>_-* #\ ##0_-;\-* #\ ##0_-;_-* "-"??_-;_-@_-</c:formatCode>
                <c:ptCount val="19"/>
                <c:pt idx="0">
                  <c:v>808030</c:v>
                </c:pt>
                <c:pt idx="1">
                  <c:v>1029248</c:v>
                </c:pt>
                <c:pt idx="2">
                  <c:v>1626197</c:v>
                </c:pt>
                <c:pt idx="3">
                  <c:v>2647406</c:v>
                </c:pt>
                <c:pt idx="4">
                  <c:v>2725787</c:v>
                </c:pt>
                <c:pt idx="5">
                  <c:v>2322214</c:v>
                </c:pt>
                <c:pt idx="6">
                  <c:v>3656874</c:v>
                </c:pt>
                <c:pt idx="7">
                  <c:v>5654388</c:v>
                </c:pt>
                <c:pt idx="8">
                  <c:v>2657153</c:v>
                </c:pt>
                <c:pt idx="9">
                  <c:v>4671820</c:v>
                </c:pt>
                <c:pt idx="10">
                  <c:v>4642905</c:v>
                </c:pt>
                <c:pt idx="11">
                  <c:v>3581822</c:v>
                </c:pt>
                <c:pt idx="12">
                  <c:v>3662534</c:v>
                </c:pt>
                <c:pt idx="13">
                  <c:v>4218202</c:v>
                </c:pt>
                <c:pt idx="14">
                  <c:v>3546436</c:v>
                </c:pt>
                <c:pt idx="15">
                  <c:v>3508508</c:v>
                </c:pt>
                <c:pt idx="16">
                  <c:v>3739079</c:v>
                </c:pt>
                <c:pt idx="17">
                  <c:v>3775763</c:v>
                </c:pt>
                <c:pt idx="18">
                  <c:v>3262094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FA-4B5F-8327-239E08851901}"/>
            </c:ext>
          </c:extLst>
        </c:ser>
        <c:ser>
          <c:idx val="7"/>
          <c:order val="7"/>
          <c:tx>
            <c:strRef>
              <c:f>'23. Exports by product'!$A$12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product'!$B$12:$T$12</c:f>
              <c:numCache>
                <c:formatCode>_-* #\ ##0_-;\-* #\ ##0_-;_-* "-"??_-;_-@_-</c:formatCode>
                <c:ptCount val="19"/>
                <c:pt idx="0">
                  <c:v>107620</c:v>
                </c:pt>
                <c:pt idx="1">
                  <c:v>119303</c:v>
                </c:pt>
                <c:pt idx="2">
                  <c:v>118960</c:v>
                </c:pt>
                <c:pt idx="3">
                  <c:v>184570</c:v>
                </c:pt>
                <c:pt idx="4">
                  <c:v>247151</c:v>
                </c:pt>
                <c:pt idx="5">
                  <c:v>261458</c:v>
                </c:pt>
                <c:pt idx="6">
                  <c:v>416689</c:v>
                </c:pt>
                <c:pt idx="7">
                  <c:v>1896443</c:v>
                </c:pt>
                <c:pt idx="8">
                  <c:v>525492</c:v>
                </c:pt>
                <c:pt idx="9">
                  <c:v>1420014</c:v>
                </c:pt>
                <c:pt idx="10">
                  <c:v>1217308</c:v>
                </c:pt>
                <c:pt idx="11">
                  <c:v>1199259</c:v>
                </c:pt>
                <c:pt idx="12">
                  <c:v>1567249</c:v>
                </c:pt>
                <c:pt idx="13">
                  <c:v>1643561</c:v>
                </c:pt>
                <c:pt idx="14">
                  <c:v>1128108</c:v>
                </c:pt>
                <c:pt idx="15">
                  <c:v>1401222</c:v>
                </c:pt>
                <c:pt idx="16">
                  <c:v>2527273</c:v>
                </c:pt>
                <c:pt idx="17">
                  <c:v>3605482</c:v>
                </c:pt>
                <c:pt idx="18">
                  <c:v>3169791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FA-4B5F-8327-239E08851901}"/>
            </c:ext>
          </c:extLst>
        </c:ser>
        <c:ser>
          <c:idx val="8"/>
          <c:order val="8"/>
          <c:tx>
            <c:strRef>
              <c:f>'23. Exports by product'!$A$13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product'!$B$13:$T$13</c:f>
              <c:numCache>
                <c:formatCode>_-* #\ ##0_-;\-* #\ ##0_-;_-* "-"??_-;_-@_-</c:formatCode>
                <c:ptCount val="19"/>
                <c:pt idx="0">
                  <c:v>1089787</c:v>
                </c:pt>
                <c:pt idx="1">
                  <c:v>804541</c:v>
                </c:pt>
                <c:pt idx="2">
                  <c:v>1143096</c:v>
                </c:pt>
                <c:pt idx="3">
                  <c:v>1049687</c:v>
                </c:pt>
                <c:pt idx="4">
                  <c:v>1410824</c:v>
                </c:pt>
                <c:pt idx="5">
                  <c:v>1133053</c:v>
                </c:pt>
                <c:pt idx="6">
                  <c:v>1077233</c:v>
                </c:pt>
                <c:pt idx="7">
                  <c:v>1585893</c:v>
                </c:pt>
                <c:pt idx="8">
                  <c:v>1115422</c:v>
                </c:pt>
                <c:pt idx="9">
                  <c:v>2373363</c:v>
                </c:pt>
                <c:pt idx="10">
                  <c:v>2956906</c:v>
                </c:pt>
                <c:pt idx="11">
                  <c:v>3497991</c:v>
                </c:pt>
                <c:pt idx="12">
                  <c:v>3205056</c:v>
                </c:pt>
                <c:pt idx="13">
                  <c:v>3059105</c:v>
                </c:pt>
                <c:pt idx="14">
                  <c:v>2634561</c:v>
                </c:pt>
                <c:pt idx="15">
                  <c:v>2034128</c:v>
                </c:pt>
                <c:pt idx="16">
                  <c:v>2390529</c:v>
                </c:pt>
                <c:pt idx="17">
                  <c:v>2651589</c:v>
                </c:pt>
                <c:pt idx="18">
                  <c:v>3017353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FA-4B5F-8327-239E08851901}"/>
            </c:ext>
          </c:extLst>
        </c:ser>
        <c:ser>
          <c:idx val="9"/>
          <c:order val="9"/>
          <c:tx>
            <c:strRef>
              <c:f>'23. Exports by product'!$A$14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product'!$B$14:$T$14</c:f>
              <c:numCache>
                <c:formatCode>_-* #\ ##0_-;\-* #\ ##0_-;_-* "-"??_-;_-@_-</c:formatCode>
                <c:ptCount val="19"/>
                <c:pt idx="0">
                  <c:v>63466</c:v>
                </c:pt>
                <c:pt idx="1">
                  <c:v>50646</c:v>
                </c:pt>
                <c:pt idx="2">
                  <c:v>57611</c:v>
                </c:pt>
                <c:pt idx="3">
                  <c:v>95937</c:v>
                </c:pt>
                <c:pt idx="4">
                  <c:v>167747</c:v>
                </c:pt>
                <c:pt idx="5">
                  <c:v>307224</c:v>
                </c:pt>
                <c:pt idx="6">
                  <c:v>559766</c:v>
                </c:pt>
                <c:pt idx="7">
                  <c:v>913586</c:v>
                </c:pt>
                <c:pt idx="8">
                  <c:v>647239</c:v>
                </c:pt>
                <c:pt idx="9">
                  <c:v>1097931</c:v>
                </c:pt>
                <c:pt idx="10">
                  <c:v>1556991</c:v>
                </c:pt>
                <c:pt idx="11">
                  <c:v>1139855</c:v>
                </c:pt>
                <c:pt idx="12">
                  <c:v>1341778</c:v>
                </c:pt>
                <c:pt idx="13">
                  <c:v>1078792</c:v>
                </c:pt>
                <c:pt idx="14">
                  <c:v>1271426</c:v>
                </c:pt>
                <c:pt idx="15">
                  <c:v>1274915</c:v>
                </c:pt>
                <c:pt idx="16">
                  <c:v>2048390</c:v>
                </c:pt>
                <c:pt idx="17">
                  <c:v>1920280</c:v>
                </c:pt>
                <c:pt idx="18">
                  <c:v>1954700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FA-4B5F-8327-239E08851901}"/>
            </c:ext>
          </c:extLst>
        </c:ser>
        <c:ser>
          <c:idx val="10"/>
          <c:order val="10"/>
          <c:tx>
            <c:strRef>
              <c:f>'23. Exports by product'!$A$15</c:f>
              <c:strCache>
                <c:ptCount val="1"/>
                <c:pt idx="0">
                  <c:v>Catalytic converters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product'!$B$15:$T$15</c:f>
              <c:numCache>
                <c:formatCode>_-* #\ ##0_-;\-* #\ ##0_-;_-* "-"??_-;_-@_-</c:formatCode>
                <c:ptCount val="19"/>
                <c:pt idx="0">
                  <c:v>1103103</c:v>
                </c:pt>
                <c:pt idx="1">
                  <c:v>967085</c:v>
                </c:pt>
                <c:pt idx="2">
                  <c:v>1198510</c:v>
                </c:pt>
                <c:pt idx="3">
                  <c:v>1412271</c:v>
                </c:pt>
                <c:pt idx="4">
                  <c:v>1680780</c:v>
                </c:pt>
                <c:pt idx="5">
                  <c:v>2419871</c:v>
                </c:pt>
                <c:pt idx="6">
                  <c:v>3219691</c:v>
                </c:pt>
                <c:pt idx="7">
                  <c:v>3127665</c:v>
                </c:pt>
                <c:pt idx="8">
                  <c:v>1639060</c:v>
                </c:pt>
                <c:pt idx="9">
                  <c:v>2212494</c:v>
                </c:pt>
                <c:pt idx="10">
                  <c:v>2879636</c:v>
                </c:pt>
                <c:pt idx="11">
                  <c:v>2191966</c:v>
                </c:pt>
                <c:pt idx="12">
                  <c:v>2089119</c:v>
                </c:pt>
                <c:pt idx="13">
                  <c:v>1974286</c:v>
                </c:pt>
                <c:pt idx="14">
                  <c:v>1738184</c:v>
                </c:pt>
                <c:pt idx="15">
                  <c:v>1635535</c:v>
                </c:pt>
                <c:pt idx="16">
                  <c:v>1581247</c:v>
                </c:pt>
                <c:pt idx="17">
                  <c:v>1682628</c:v>
                </c:pt>
                <c:pt idx="18">
                  <c:v>1659872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FA-4B5F-8327-239E08851901}"/>
            </c:ext>
          </c:extLst>
        </c:ser>
        <c:ser>
          <c:idx val="11"/>
          <c:order val="11"/>
          <c:tx>
            <c:strRef>
              <c:f>'23. Exports by product'!$A$16</c:f>
              <c:strCache>
                <c:ptCount val="1"/>
                <c:pt idx="0">
                  <c:v>Diamonds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product'!$B$16:$T$16</c:f>
              <c:numCache>
                <c:formatCode>_-* #\ ##0_-;\-* #\ ##0_-;_-* "-"??_-;_-@_-</c:formatCode>
                <c:ptCount val="19"/>
                <c:pt idx="0">
                  <c:v>1576169</c:v>
                </c:pt>
                <c:pt idx="1">
                  <c:v>1543972</c:v>
                </c:pt>
                <c:pt idx="2">
                  <c:v>1759306</c:v>
                </c:pt>
                <c:pt idx="3">
                  <c:v>2007719</c:v>
                </c:pt>
                <c:pt idx="4">
                  <c:v>2642044</c:v>
                </c:pt>
                <c:pt idx="5">
                  <c:v>2433297</c:v>
                </c:pt>
                <c:pt idx="6">
                  <c:v>2494882</c:v>
                </c:pt>
                <c:pt idx="7">
                  <c:v>2283412</c:v>
                </c:pt>
                <c:pt idx="8">
                  <c:v>1304163</c:v>
                </c:pt>
                <c:pt idx="9">
                  <c:v>1939502</c:v>
                </c:pt>
                <c:pt idx="10">
                  <c:v>2164726</c:v>
                </c:pt>
                <c:pt idx="11">
                  <c:v>2038633</c:v>
                </c:pt>
                <c:pt idx="12">
                  <c:v>2114708</c:v>
                </c:pt>
                <c:pt idx="13">
                  <c:v>2422395</c:v>
                </c:pt>
                <c:pt idx="14">
                  <c:v>1789620</c:v>
                </c:pt>
                <c:pt idx="15">
                  <c:v>1972814</c:v>
                </c:pt>
                <c:pt idx="16">
                  <c:v>1896604</c:v>
                </c:pt>
                <c:pt idx="17">
                  <c:v>2131483</c:v>
                </c:pt>
                <c:pt idx="18">
                  <c:v>1605959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FA-4B5F-8327-239E08851901}"/>
            </c:ext>
          </c:extLst>
        </c:ser>
        <c:ser>
          <c:idx val="12"/>
          <c:order val="12"/>
          <c:tx>
            <c:strRef>
              <c:f>'23. Exports by product'!$A$17</c:f>
              <c:strCache>
                <c:ptCount val="1"/>
                <c:pt idx="0">
                  <c:v>Citrus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product'!$B$17:$T$17</c:f>
              <c:numCache>
                <c:formatCode>_-* #\ ##0_-;\-* #\ ##0_-;_-* "-"??_-;_-@_-</c:formatCode>
                <c:ptCount val="19"/>
                <c:pt idx="0">
                  <c:v>204544</c:v>
                </c:pt>
                <c:pt idx="1">
                  <c:v>211555</c:v>
                </c:pt>
                <c:pt idx="2">
                  <c:v>338305</c:v>
                </c:pt>
                <c:pt idx="3">
                  <c:v>453882</c:v>
                </c:pt>
                <c:pt idx="4">
                  <c:v>483861</c:v>
                </c:pt>
                <c:pt idx="5">
                  <c:v>495039</c:v>
                </c:pt>
                <c:pt idx="6">
                  <c:v>607046</c:v>
                </c:pt>
                <c:pt idx="7">
                  <c:v>663344</c:v>
                </c:pt>
                <c:pt idx="8">
                  <c:v>631099</c:v>
                </c:pt>
                <c:pt idx="9">
                  <c:v>917557</c:v>
                </c:pt>
                <c:pt idx="10">
                  <c:v>951326</c:v>
                </c:pt>
                <c:pt idx="11">
                  <c:v>903434</c:v>
                </c:pt>
                <c:pt idx="12">
                  <c:v>972747</c:v>
                </c:pt>
                <c:pt idx="13">
                  <c:v>1086834</c:v>
                </c:pt>
                <c:pt idx="14">
                  <c:v>1094281</c:v>
                </c:pt>
                <c:pt idx="15">
                  <c:v>1166023</c:v>
                </c:pt>
                <c:pt idx="16">
                  <c:v>1399818</c:v>
                </c:pt>
                <c:pt idx="17">
                  <c:v>1486097</c:v>
                </c:pt>
                <c:pt idx="18">
                  <c:v>1352092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FA-4B5F-8327-239E08851901}"/>
            </c:ext>
          </c:extLst>
        </c:ser>
        <c:ser>
          <c:idx val="13"/>
          <c:order val="13"/>
          <c:tx>
            <c:strRef>
              <c:f>'23. Exports by product'!$A$18</c:f>
              <c:strCache>
                <c:ptCount val="1"/>
                <c:pt idx="0">
                  <c:v>Aluminium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product'!$B$18:$T$18</c:f>
              <c:numCache>
                <c:formatCode>_-* #\ ##0_-;\-* #\ ##0_-;_-* "-"??_-;_-@_-</c:formatCode>
                <c:ptCount val="19"/>
                <c:pt idx="0">
                  <c:v>654687</c:v>
                </c:pt>
                <c:pt idx="1">
                  <c:v>704158</c:v>
                </c:pt>
                <c:pt idx="2">
                  <c:v>679007</c:v>
                </c:pt>
                <c:pt idx="3">
                  <c:v>1019331</c:v>
                </c:pt>
                <c:pt idx="4">
                  <c:v>1068286</c:v>
                </c:pt>
                <c:pt idx="5">
                  <c:v>1411289</c:v>
                </c:pt>
                <c:pt idx="6">
                  <c:v>1608787</c:v>
                </c:pt>
                <c:pt idx="7">
                  <c:v>1348375</c:v>
                </c:pt>
                <c:pt idx="8">
                  <c:v>1004167</c:v>
                </c:pt>
                <c:pt idx="9">
                  <c:v>1235850</c:v>
                </c:pt>
                <c:pt idx="10">
                  <c:v>1357599</c:v>
                </c:pt>
                <c:pt idx="11">
                  <c:v>968938</c:v>
                </c:pt>
                <c:pt idx="12">
                  <c:v>1167939</c:v>
                </c:pt>
                <c:pt idx="13">
                  <c:v>1132399</c:v>
                </c:pt>
                <c:pt idx="14">
                  <c:v>867837</c:v>
                </c:pt>
                <c:pt idx="15">
                  <c:v>785944</c:v>
                </c:pt>
                <c:pt idx="16">
                  <c:v>1024152</c:v>
                </c:pt>
                <c:pt idx="17">
                  <c:v>1106164</c:v>
                </c:pt>
                <c:pt idx="18">
                  <c:v>1011109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FA-4B5F-8327-239E08851901}"/>
            </c:ext>
          </c:extLst>
        </c:ser>
        <c:ser>
          <c:idx val="14"/>
          <c:order val="14"/>
          <c:tx>
            <c:strRef>
              <c:f>'23. Exports by product'!$A$19</c:f>
              <c:strCache>
                <c:ptCount val="1"/>
                <c:pt idx="0">
                  <c:v>Other products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Exports by product'!$B$4:$T$4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'23. Exports by product'!$B$19:$T$19</c:f>
              <c:numCache>
                <c:formatCode>_-* #\ ##0_-;\-* #\ ##0_-;_-* "-"??_-;_-@_-</c:formatCode>
                <c:ptCount val="19"/>
                <c:pt idx="0">
                  <c:v>13192808</c:v>
                </c:pt>
                <c:pt idx="1">
                  <c:v>13537349</c:v>
                </c:pt>
                <c:pt idx="2">
                  <c:v>16857303</c:v>
                </c:pt>
                <c:pt idx="3">
                  <c:v>20978010</c:v>
                </c:pt>
                <c:pt idx="4">
                  <c:v>23442918</c:v>
                </c:pt>
                <c:pt idx="5">
                  <c:v>25728344</c:v>
                </c:pt>
                <c:pt idx="6">
                  <c:v>31665033</c:v>
                </c:pt>
                <c:pt idx="7">
                  <c:v>33395735</c:v>
                </c:pt>
                <c:pt idx="8">
                  <c:v>26317970</c:v>
                </c:pt>
                <c:pt idx="9">
                  <c:v>40333128</c:v>
                </c:pt>
                <c:pt idx="10">
                  <c:v>45474430</c:v>
                </c:pt>
                <c:pt idx="11">
                  <c:v>45168707</c:v>
                </c:pt>
                <c:pt idx="12">
                  <c:v>43031471</c:v>
                </c:pt>
                <c:pt idx="13">
                  <c:v>43502895</c:v>
                </c:pt>
                <c:pt idx="14">
                  <c:v>38496966</c:v>
                </c:pt>
                <c:pt idx="15">
                  <c:v>35392655</c:v>
                </c:pt>
                <c:pt idx="16">
                  <c:v>40951365</c:v>
                </c:pt>
                <c:pt idx="17">
                  <c:v>42764852</c:v>
                </c:pt>
                <c:pt idx="18">
                  <c:v>39551684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FA-4B5F-8327-239E08851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2104917183"/>
        <c:axId val="2104914687"/>
      </c:barChart>
      <c:catAx>
        <c:axId val="210491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914687"/>
        <c:crosses val="autoZero"/>
        <c:auto val="1"/>
        <c:lblAlgn val="ctr"/>
        <c:lblOffset val="100"/>
        <c:noMultiLvlLbl val="0"/>
      </c:catAx>
      <c:valAx>
        <c:axId val="210491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917183"/>
        <c:crosses val="autoZero"/>
        <c:crossBetween val="between"/>
        <c:dispUnits>
          <c:builtInUnit val="millions"/>
        </c:dispUnits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Electricity sent out by Eskom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Eskom elec sent out'!$C$4</c:f>
              <c:strCache>
                <c:ptCount val="1"/>
                <c:pt idx="0">
                  <c:v>GWh sent out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2.0492112424741853E-17"/>
                  <c:y val="4.97899428781575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B1-45FF-BBC1-DFC503AEF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Eskom elec sent out'!$B$5:$B$40</c:f>
              <c:strCache>
                <c:ptCount val="36"/>
                <c:pt idx="0">
                  <c:v>16-22 March</c:v>
                </c:pt>
                <c:pt idx="1">
                  <c:v>23-29 March</c:v>
                </c:pt>
                <c:pt idx="2">
                  <c:v>31 March-5 April</c:v>
                </c:pt>
                <c:pt idx="3">
                  <c:v>6-12 April</c:v>
                </c:pt>
                <c:pt idx="4">
                  <c:v>13-19 April</c:v>
                </c:pt>
                <c:pt idx="5">
                  <c:v>18-26 April</c:v>
                </c:pt>
                <c:pt idx="6">
                  <c:v>27 April-3 May</c:v>
                </c:pt>
                <c:pt idx="7">
                  <c:v>4-10 May</c:v>
                </c:pt>
                <c:pt idx="8">
                  <c:v>11 - 16 May</c:v>
                </c:pt>
                <c:pt idx="9">
                  <c:v>17 - 23 May</c:v>
                </c:pt>
                <c:pt idx="10">
                  <c:v>24 - 31 May</c:v>
                </c:pt>
                <c:pt idx="11">
                  <c:v>1 - 7 June</c:v>
                </c:pt>
                <c:pt idx="12">
                  <c:v>8 - 15 June</c:v>
                </c:pt>
                <c:pt idx="13">
                  <c:v>15 - 21 June</c:v>
                </c:pt>
                <c:pt idx="14">
                  <c:v>22 - 28 June</c:v>
                </c:pt>
                <c:pt idx="15">
                  <c:v>28 June - 5 July</c:v>
                </c:pt>
                <c:pt idx="16">
                  <c:v>6 July - 12 July</c:v>
                </c:pt>
                <c:pt idx="17">
                  <c:v>13 July - 19 July</c:v>
                </c:pt>
                <c:pt idx="18">
                  <c:v>20 - 26 July</c:v>
                </c:pt>
                <c:pt idx="19">
                  <c:v>27 July - 3 Au</c:v>
                </c:pt>
                <c:pt idx="20">
                  <c:v>4 - 10 August</c:v>
                </c:pt>
                <c:pt idx="21">
                  <c:v>11 - 17 August</c:v>
                </c:pt>
                <c:pt idx="22">
                  <c:v>17 - 23 August</c:v>
                </c:pt>
                <c:pt idx="23">
                  <c:v>24 -30 August</c:v>
                </c:pt>
                <c:pt idx="24">
                  <c:v>31 Aug - 6 Sept</c:v>
                </c:pt>
                <c:pt idx="25">
                  <c:v>7 - 13 Sept</c:v>
                </c:pt>
                <c:pt idx="26">
                  <c:v>14 - 20 Sept</c:v>
                </c:pt>
                <c:pt idx="27">
                  <c:v>21 - 27 Sept</c:v>
                </c:pt>
                <c:pt idx="28">
                  <c:v>28 Sept - 4 Oct</c:v>
                </c:pt>
                <c:pt idx="29">
                  <c:v>5 Oct - 11 Oct</c:v>
                </c:pt>
                <c:pt idx="30">
                  <c:v>12 Oct - 18 Oct</c:v>
                </c:pt>
                <c:pt idx="31">
                  <c:v>19 Oct - 25 Oct</c:v>
                </c:pt>
                <c:pt idx="32">
                  <c:v>26 Oct - 1 Nov</c:v>
                </c:pt>
                <c:pt idx="33">
                  <c:v>2 Nov - 8 Nov</c:v>
                </c:pt>
                <c:pt idx="34">
                  <c:v>9 Nov - 15 Nov</c:v>
                </c:pt>
                <c:pt idx="35">
                  <c:v>16 Nov - 22 Nov</c:v>
                </c:pt>
              </c:strCache>
            </c:strRef>
          </c:cat>
          <c:val>
            <c:numRef>
              <c:f>'3. Eskom elec sent out'!$C$5:$C$40</c:f>
              <c:numCache>
                <c:formatCode>_-* #\ ##0_-;\-* #\ ##0_-;_-* "-"??_-;_-@_-</c:formatCode>
                <c:ptCount val="36"/>
                <c:pt idx="0">
                  <c:v>4207</c:v>
                </c:pt>
                <c:pt idx="1">
                  <c:v>3672</c:v>
                </c:pt>
                <c:pt idx="2">
                  <c:v>3191</c:v>
                </c:pt>
                <c:pt idx="3">
                  <c:v>3072</c:v>
                </c:pt>
                <c:pt idx="4">
                  <c:v>3120</c:v>
                </c:pt>
                <c:pt idx="5">
                  <c:v>3276</c:v>
                </c:pt>
                <c:pt idx="6">
                  <c:v>3382</c:v>
                </c:pt>
                <c:pt idx="7">
                  <c:v>3660</c:v>
                </c:pt>
                <c:pt idx="8">
                  <c:v>3808</c:v>
                </c:pt>
                <c:pt idx="9">
                  <c:v>3867</c:v>
                </c:pt>
                <c:pt idx="10">
                  <c:v>3936</c:v>
                </c:pt>
                <c:pt idx="11">
                  <c:v>4025</c:v>
                </c:pt>
                <c:pt idx="12">
                  <c:v>4139</c:v>
                </c:pt>
                <c:pt idx="13">
                  <c:v>4238</c:v>
                </c:pt>
                <c:pt idx="14">
                  <c:v>4162</c:v>
                </c:pt>
                <c:pt idx="15">
                  <c:v>4203</c:v>
                </c:pt>
                <c:pt idx="16">
                  <c:v>4093</c:v>
                </c:pt>
                <c:pt idx="17">
                  <c:v>4230</c:v>
                </c:pt>
                <c:pt idx="18">
                  <c:v>4240</c:v>
                </c:pt>
                <c:pt idx="19">
                  <c:v>4187</c:v>
                </c:pt>
                <c:pt idx="20">
                  <c:v>4104</c:v>
                </c:pt>
                <c:pt idx="21">
                  <c:v>4011</c:v>
                </c:pt>
                <c:pt idx="22">
                  <c:v>4200</c:v>
                </c:pt>
                <c:pt idx="23">
                  <c:v>4029</c:v>
                </c:pt>
                <c:pt idx="24">
                  <c:v>4110</c:v>
                </c:pt>
                <c:pt idx="25">
                  <c:v>4003</c:v>
                </c:pt>
                <c:pt idx="26">
                  <c:v>4050</c:v>
                </c:pt>
                <c:pt idx="27">
                  <c:v>3974</c:v>
                </c:pt>
                <c:pt idx="28">
                  <c:v>4101</c:v>
                </c:pt>
                <c:pt idx="29">
                  <c:v>4080</c:v>
                </c:pt>
                <c:pt idx="30">
                  <c:v>4004</c:v>
                </c:pt>
                <c:pt idx="31">
                  <c:v>4051</c:v>
                </c:pt>
                <c:pt idx="32">
                  <c:v>4051</c:v>
                </c:pt>
                <c:pt idx="33">
                  <c:v>3962</c:v>
                </c:pt>
                <c:pt idx="34">
                  <c:v>4018</c:v>
                </c:pt>
                <c:pt idx="35">
                  <c:v>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1-45FF-BBC1-DFC503AEF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lineChart>
        <c:grouping val="standard"/>
        <c:varyColors val="0"/>
        <c:ser>
          <c:idx val="1"/>
          <c:order val="1"/>
          <c:tx>
            <c:strRef>
              <c:f>'3. Eskom elec sent out'!$D$4</c:f>
              <c:strCache>
                <c:ptCount val="1"/>
                <c:pt idx="0">
                  <c:v>difference from previous year (right axis)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3"/>
            <c:spPr>
              <a:solidFill>
                <a:srgbClr val="FF0000"/>
              </a:solidFill>
            </c:spPr>
          </c:marker>
          <c:dPt>
            <c:idx val="0"/>
            <c:marker>
              <c:spPr>
                <a:solidFill>
                  <a:srgbClr val="5B9BD5">
                    <a:lumMod val="20000"/>
                    <a:lumOff val="80000"/>
                  </a:srgb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3B1-45FF-BBC1-DFC503AEFBA7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3B1-45FF-BBC1-DFC503AEFB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 Eskom elec sent out'!$B$5:$B$40</c:f>
              <c:strCache>
                <c:ptCount val="36"/>
                <c:pt idx="0">
                  <c:v>16-22 March</c:v>
                </c:pt>
                <c:pt idx="1">
                  <c:v>23-29 March</c:v>
                </c:pt>
                <c:pt idx="2">
                  <c:v>31 March-5 April</c:v>
                </c:pt>
                <c:pt idx="3">
                  <c:v>6-12 April</c:v>
                </c:pt>
                <c:pt idx="4">
                  <c:v>13-19 April</c:v>
                </c:pt>
                <c:pt idx="5">
                  <c:v>18-26 April</c:v>
                </c:pt>
                <c:pt idx="6">
                  <c:v>27 April-3 May</c:v>
                </c:pt>
                <c:pt idx="7">
                  <c:v>4-10 May</c:v>
                </c:pt>
                <c:pt idx="8">
                  <c:v>11 - 16 May</c:v>
                </c:pt>
                <c:pt idx="9">
                  <c:v>17 - 23 May</c:v>
                </c:pt>
                <c:pt idx="10">
                  <c:v>24 - 31 May</c:v>
                </c:pt>
                <c:pt idx="11">
                  <c:v>1 - 7 June</c:v>
                </c:pt>
                <c:pt idx="12">
                  <c:v>8 - 15 June</c:v>
                </c:pt>
                <c:pt idx="13">
                  <c:v>15 - 21 June</c:v>
                </c:pt>
                <c:pt idx="14">
                  <c:v>22 - 28 June</c:v>
                </c:pt>
                <c:pt idx="15">
                  <c:v>28 June - 5 July</c:v>
                </c:pt>
                <c:pt idx="16">
                  <c:v>6 July - 12 July</c:v>
                </c:pt>
                <c:pt idx="17">
                  <c:v>13 July - 19 July</c:v>
                </c:pt>
                <c:pt idx="18">
                  <c:v>20 - 26 July</c:v>
                </c:pt>
                <c:pt idx="19">
                  <c:v>27 July - 3 Au</c:v>
                </c:pt>
                <c:pt idx="20">
                  <c:v>4 - 10 August</c:v>
                </c:pt>
                <c:pt idx="21">
                  <c:v>11 - 17 August</c:v>
                </c:pt>
                <c:pt idx="22">
                  <c:v>17 - 23 August</c:v>
                </c:pt>
                <c:pt idx="23">
                  <c:v>24 -30 August</c:v>
                </c:pt>
                <c:pt idx="24">
                  <c:v>31 Aug - 6 Sept</c:v>
                </c:pt>
                <c:pt idx="25">
                  <c:v>7 - 13 Sept</c:v>
                </c:pt>
                <c:pt idx="26">
                  <c:v>14 - 20 Sept</c:v>
                </c:pt>
                <c:pt idx="27">
                  <c:v>21 - 27 Sept</c:v>
                </c:pt>
                <c:pt idx="28">
                  <c:v>28 Sept - 4 Oct</c:v>
                </c:pt>
                <c:pt idx="29">
                  <c:v>5 Oct - 11 Oct</c:v>
                </c:pt>
                <c:pt idx="30">
                  <c:v>12 Oct - 18 Oct</c:v>
                </c:pt>
                <c:pt idx="31">
                  <c:v>19 Oct - 25 Oct</c:v>
                </c:pt>
                <c:pt idx="32">
                  <c:v>26 Oct - 1 Nov</c:v>
                </c:pt>
                <c:pt idx="33">
                  <c:v>2 Nov - 8 Nov</c:v>
                </c:pt>
                <c:pt idx="34">
                  <c:v>9 Nov - 15 Nov</c:v>
                </c:pt>
                <c:pt idx="35">
                  <c:v>16 Nov - 22 Nov</c:v>
                </c:pt>
              </c:strCache>
            </c:strRef>
          </c:cat>
          <c:val>
            <c:numRef>
              <c:f>'3. Eskom elec sent out'!$D$5:$D$40</c:f>
              <c:numCache>
                <c:formatCode>0.0%</c:formatCode>
                <c:ptCount val="36"/>
                <c:pt idx="0">
                  <c:v>9.4717668488160323E-2</c:v>
                </c:pt>
                <c:pt idx="1">
                  <c:v>-0.11963557899784227</c:v>
                </c:pt>
                <c:pt idx="2">
                  <c:v>-0.2420427553444181</c:v>
                </c:pt>
                <c:pt idx="3">
                  <c:v>-0.2776863390547849</c:v>
                </c:pt>
                <c:pt idx="4">
                  <c:v>-0.25908335312277364</c:v>
                </c:pt>
                <c:pt idx="5">
                  <c:v>-0.21268925739005051</c:v>
                </c:pt>
                <c:pt idx="6">
                  <c:v>-0.19360991893180735</c:v>
                </c:pt>
                <c:pt idx="7">
                  <c:v>-0.14645522388059706</c:v>
                </c:pt>
                <c:pt idx="8">
                  <c:v>-0.13158494868871151</c:v>
                </c:pt>
                <c:pt idx="9">
                  <c:v>-0.12033666969972701</c:v>
                </c:pt>
                <c:pt idx="10">
                  <c:v>-0.12630410654827973</c:v>
                </c:pt>
                <c:pt idx="11">
                  <c:v>-8.8954277953825267E-2</c:v>
                </c:pt>
                <c:pt idx="12">
                  <c:v>-6.3998190863862492E-2</c:v>
                </c:pt>
                <c:pt idx="13">
                  <c:v>-4.3988269794721369E-2</c:v>
                </c:pt>
                <c:pt idx="14">
                  <c:v>-6.8278486680098505E-2</c:v>
                </c:pt>
                <c:pt idx="15">
                  <c:v>-4.9095022624434437E-2</c:v>
                </c:pt>
                <c:pt idx="16">
                  <c:v>-7.209249603264567E-2</c:v>
                </c:pt>
                <c:pt idx="17">
                  <c:v>-3.7761601455868932E-2</c:v>
                </c:pt>
                <c:pt idx="18">
                  <c:v>-3.7457434733257688E-2</c:v>
                </c:pt>
                <c:pt idx="19">
                  <c:v>-2.7409988385598161E-2</c:v>
                </c:pt>
                <c:pt idx="20">
                  <c:v>-2.1459227467811148E-2</c:v>
                </c:pt>
                <c:pt idx="21">
                  <c:v>-3.7898776685056368E-2</c:v>
                </c:pt>
                <c:pt idx="22">
                  <c:v>9.1302258529553093E-3</c:v>
                </c:pt>
                <c:pt idx="23">
                  <c:v>-2.1849963583394083E-2</c:v>
                </c:pt>
                <c:pt idx="24">
                  <c:v>-1.9794896255664218E-2</c:v>
                </c:pt>
                <c:pt idx="25">
                  <c:v>-5.34405296760464E-2</c:v>
                </c:pt>
                <c:pt idx="26">
                  <c:v>-4.5036547983966058E-2</c:v>
                </c:pt>
                <c:pt idx="27">
                  <c:v>-4.3561973525872433E-2</c:v>
                </c:pt>
                <c:pt idx="28">
                  <c:v>-1.7959770114942541E-2</c:v>
                </c:pt>
                <c:pt idx="29">
                  <c:v>-4.9615653389238346E-2</c:v>
                </c:pt>
                <c:pt idx="30">
                  <c:v>-5.3427895981087437E-2</c:v>
                </c:pt>
                <c:pt idx="31">
                  <c:v>-5.4609101516919445E-2</c:v>
                </c:pt>
                <c:pt idx="32">
                  <c:v>-3.981986252666514E-2</c:v>
                </c:pt>
                <c:pt idx="33">
                  <c:v>-5.6891216377053078E-2</c:v>
                </c:pt>
                <c:pt idx="34">
                  <c:v>-4.173622704507518E-2</c:v>
                </c:pt>
                <c:pt idx="35">
                  <c:v>-4.8038049940546945E-2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B1-45FF-BBC1-DFC503AEF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98512"/>
        <c:axId val="155586864"/>
      </c:line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 b="0"/>
            </a:pPr>
            <a:endParaRPr lang="en-US"/>
          </a:p>
        </c:txPr>
        <c:crossAx val="100908032"/>
        <c:crosses val="autoZero"/>
        <c:auto val="0"/>
        <c:lblAlgn val="ctr"/>
        <c:lblOffset val="100"/>
        <c:noMultiLvlLbl val="0"/>
      </c:catAx>
      <c:valAx>
        <c:axId val="100908032"/>
        <c:scaling>
          <c:orientation val="minMax"/>
          <c:max val="4500"/>
          <c:min val="-9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GWh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  <c:majorUnit val="1000"/>
      </c:valAx>
      <c:valAx>
        <c:axId val="155586864"/>
        <c:scaling>
          <c:orientation val="minMax"/>
          <c:min val="-0.30000000000000004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Percentage change over previous year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55598512"/>
        <c:crosses val="max"/>
        <c:crossBetween val="between"/>
      </c:valAx>
      <c:catAx>
        <c:axId val="15559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5868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GDP growth by sector'!$B$5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'4.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'4. GDP growth by sector'!$B$6:$B$14</c:f>
              <c:numCache>
                <c:formatCode>0.0%</c:formatCode>
                <c:ptCount val="9"/>
                <c:pt idx="0">
                  <c:v>-1.9543249638760085E-2</c:v>
                </c:pt>
                <c:pt idx="1">
                  <c:v>4.5895829571149793E-3</c:v>
                </c:pt>
                <c:pt idx="2">
                  <c:v>-4.6320889611408678E-3</c:v>
                </c:pt>
                <c:pt idx="3">
                  <c:v>-1.3259982646259272E-2</c:v>
                </c:pt>
                <c:pt idx="4">
                  <c:v>-9.5546163688269292E-3</c:v>
                </c:pt>
                <c:pt idx="5">
                  <c:v>-1.8601590596696305E-2</c:v>
                </c:pt>
                <c:pt idx="6">
                  <c:v>6.7162204875614862E-3</c:v>
                </c:pt>
                <c:pt idx="7">
                  <c:v>-1.0220135932970109E-3</c:v>
                </c:pt>
                <c:pt idx="8">
                  <c:v>1.6340389535358657E-3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872-980A-08C3B950A535}"/>
            </c:ext>
          </c:extLst>
        </c:ser>
        <c:ser>
          <c:idx val="1"/>
          <c:order val="1"/>
          <c:tx>
            <c:strRef>
              <c:f>'4. GDP growth by sector'!$C$5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strRef>
              <c:f>'4.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'4. GDP growth by sector'!$C$6:$C$14</c:f>
              <c:numCache>
                <c:formatCode>0.0%</c:formatCode>
                <c:ptCount val="9"/>
                <c:pt idx="0">
                  <c:v>7.9648860276970934E-2</c:v>
                </c:pt>
                <c:pt idx="1">
                  <c:v>-5.8855876470511048E-2</c:v>
                </c:pt>
                <c:pt idx="2">
                  <c:v>-2.1897563314866808E-2</c:v>
                </c:pt>
                <c:pt idx="3">
                  <c:v>-1.2902765409825601E-2</c:v>
                </c:pt>
                <c:pt idx="4">
                  <c:v>-1.8141062294541044E-3</c:v>
                </c:pt>
                <c:pt idx="5">
                  <c:v>1.3357518651662126E-3</c:v>
                </c:pt>
                <c:pt idx="6">
                  <c:v>9.1915741156367581E-3</c:v>
                </c:pt>
                <c:pt idx="7">
                  <c:v>2.9852984141236494E-3</c:v>
                </c:pt>
                <c:pt idx="8">
                  <c:v>1.1571552168345711E-3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6-4872-980A-08C3B950A535}"/>
            </c:ext>
          </c:extLst>
        </c:ser>
        <c:ser>
          <c:idx val="2"/>
          <c:order val="2"/>
          <c:tx>
            <c:strRef>
              <c:f>'4. GDP growth by sector'!$D$5</c:f>
              <c:strCache>
                <c:ptCount val="1"/>
                <c:pt idx="0">
                  <c:v>Q2 2020</c:v>
                </c:pt>
              </c:strCache>
            </c:strRef>
          </c:tx>
          <c:invertIfNegative val="0"/>
          <c:cat>
            <c:strRef>
              <c:f>'4.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'4. GDP growth by sector'!$D$6:$D$14</c:f>
              <c:numCache>
                <c:formatCode>0.0%</c:formatCode>
                <c:ptCount val="9"/>
                <c:pt idx="0">
                  <c:v>4.5838662782438533E-2</c:v>
                </c:pt>
                <c:pt idx="1">
                  <c:v>-0.27280342734364749</c:v>
                </c:pt>
                <c:pt idx="2">
                  <c:v>-0.29192688431531288</c:v>
                </c:pt>
                <c:pt idx="3">
                  <c:v>-0.22826253361896998</c:v>
                </c:pt>
                <c:pt idx="4">
                  <c:v>-0.24574152239622082</c:v>
                </c:pt>
                <c:pt idx="5">
                  <c:v>-0.25602225801852097</c:v>
                </c:pt>
                <c:pt idx="6">
                  <c:v>-9.9324234317808457E-2</c:v>
                </c:pt>
                <c:pt idx="7">
                  <c:v>-2.4704642132263865E-3</c:v>
                </c:pt>
                <c:pt idx="8">
                  <c:v>-9.4353173592399253E-2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6-4872-980A-08C3B950A535}"/>
            </c:ext>
          </c:extLst>
        </c:ser>
        <c:ser>
          <c:idx val="3"/>
          <c:order val="3"/>
          <c:tx>
            <c:strRef>
              <c:f>'4. GDP growth by sector'!$E$5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</c:spPr>
          <c:invertIfNegative val="0"/>
          <c:cat>
            <c:strRef>
              <c:f>'4.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'4. GDP growth by sector'!$E$6:$E$14</c:f>
              <c:numCache>
                <c:formatCode>0.0%</c:formatCode>
                <c:ptCount val="9"/>
                <c:pt idx="0">
                  <c:v>4.3301480624667876E-2</c:v>
                </c:pt>
                <c:pt idx="1">
                  <c:v>0.40374453027139867</c:v>
                </c:pt>
                <c:pt idx="2">
                  <c:v>0.32708538501846074</c:v>
                </c:pt>
                <c:pt idx="3">
                  <c:v>0.13368690269634631</c:v>
                </c:pt>
                <c:pt idx="4">
                  <c:v>0.24075244909732674</c:v>
                </c:pt>
                <c:pt idx="5">
                  <c:v>0.15719384160150796</c:v>
                </c:pt>
                <c:pt idx="6">
                  <c:v>3.8864861504845472E-2</c:v>
                </c:pt>
                <c:pt idx="7">
                  <c:v>2.3592948733872632E-3</c:v>
                </c:pt>
                <c:pt idx="8">
                  <c:v>8.5080338879597539E-2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D6-4872-980A-08C3B950A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Mfg sales by industry'!$B$5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rgbClr val="ED7D31"/>
            </a:solidFill>
            <a:ln w="9525">
              <a:solidFill>
                <a:srgbClr val="1F497D">
                  <a:lumMod val="50000"/>
                </a:srgbClr>
              </a:solidFill>
            </a:ln>
          </c:spPr>
          <c:invertIfNegative val="0"/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industry'!$B$6:$B$19</c:f>
              <c:numCache>
                <c:formatCode>_-* #\ ##0_-;\-* #\ ##0_-;_-* "-"??_-;_-@_-</c:formatCode>
                <c:ptCount val="14"/>
                <c:pt idx="0">
                  <c:v>48.196160141868518</c:v>
                </c:pt>
                <c:pt idx="1">
                  <c:v>32.607453257785473</c:v>
                </c:pt>
                <c:pt idx="2">
                  <c:v>28.231047762975777</c:v>
                </c:pt>
                <c:pt idx="3">
                  <c:v>25.656630714532874</c:v>
                </c:pt>
                <c:pt idx="4">
                  <c:v>9.2298240103806233</c:v>
                </c:pt>
                <c:pt idx="5">
                  <c:v>10.160485671280277</c:v>
                </c:pt>
                <c:pt idx="6">
                  <c:v>9.2809636003460216</c:v>
                </c:pt>
                <c:pt idx="7">
                  <c:v>4.9507845588235293</c:v>
                </c:pt>
                <c:pt idx="8">
                  <c:v>4.6351314134948094</c:v>
                </c:pt>
                <c:pt idx="9">
                  <c:v>7.4850674031141873</c:v>
                </c:pt>
                <c:pt idx="10">
                  <c:v>4.11124337716263</c:v>
                </c:pt>
                <c:pt idx="11">
                  <c:v>4.1218533719723185</c:v>
                </c:pt>
                <c:pt idx="12">
                  <c:v>2.092150975778547</c:v>
                </c:pt>
                <c:pt idx="13">
                  <c:v>1.3368896055363322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9-4367-A0BC-C985947BF30D}"/>
            </c:ext>
          </c:extLst>
        </c:ser>
        <c:ser>
          <c:idx val="2"/>
          <c:order val="1"/>
          <c:tx>
            <c:strRef>
              <c:f>'5. Mfg sales by industry'!$C$5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rgbClr val="44546A">
                <a:lumMod val="50000"/>
              </a:srgbClr>
            </a:solidFill>
            <a:ln w="19050">
              <a:noFill/>
            </a:ln>
          </c:spPr>
          <c:invertIfNegative val="0"/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industry'!$C$6:$C$19</c:f>
              <c:numCache>
                <c:formatCode>_-* #\ ##0_-;\-* #\ ##0_-;_-* "-"??_-;_-@_-</c:formatCode>
                <c:ptCount val="14"/>
                <c:pt idx="0">
                  <c:v>37.239597483478256</c:v>
                </c:pt>
                <c:pt idx="1">
                  <c:v>15.443328311304345</c:v>
                </c:pt>
                <c:pt idx="2">
                  <c:v>21.553151074782605</c:v>
                </c:pt>
                <c:pt idx="3">
                  <c:v>5.9759101982608689</c:v>
                </c:pt>
                <c:pt idx="4">
                  <c:v>7.1590037582608685</c:v>
                </c:pt>
                <c:pt idx="5">
                  <c:v>4.6805551721739125</c:v>
                </c:pt>
                <c:pt idx="6">
                  <c:v>3.9764675930434779</c:v>
                </c:pt>
                <c:pt idx="7">
                  <c:v>0.76570206086956516</c:v>
                </c:pt>
                <c:pt idx="8">
                  <c:v>1.4413138921739128</c:v>
                </c:pt>
                <c:pt idx="9">
                  <c:v>1.3638570191304347</c:v>
                </c:pt>
                <c:pt idx="10">
                  <c:v>2.1005713060869566</c:v>
                </c:pt>
                <c:pt idx="11">
                  <c:v>1.2238832817391303</c:v>
                </c:pt>
                <c:pt idx="12">
                  <c:v>0.64006201217391301</c:v>
                </c:pt>
                <c:pt idx="13">
                  <c:v>0.15213359652173913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9-4367-A0BC-C985947BF30D}"/>
            </c:ext>
          </c:extLst>
        </c:ser>
        <c:ser>
          <c:idx val="1"/>
          <c:order val="2"/>
          <c:tx>
            <c:strRef>
              <c:f>'5. Mfg sales by industry'!$D$5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industry'!$D$6:$D$19</c:f>
              <c:numCache>
                <c:formatCode>_-* #\ ##0_-;\-* #\ ##0_-;_-* "-"??_-;_-@_-</c:formatCode>
                <c:ptCount val="14"/>
                <c:pt idx="0">
                  <c:v>40.284918474190725</c:v>
                </c:pt>
                <c:pt idx="1">
                  <c:v>26.073247338582675</c:v>
                </c:pt>
                <c:pt idx="2">
                  <c:v>25.562651552055993</c:v>
                </c:pt>
                <c:pt idx="3">
                  <c:v>11.506849011373578</c:v>
                </c:pt>
                <c:pt idx="4">
                  <c:v>7.6054966614173223</c:v>
                </c:pt>
                <c:pt idx="5">
                  <c:v>8.4133041137357818</c:v>
                </c:pt>
                <c:pt idx="6">
                  <c:v>5.2428552423447066</c:v>
                </c:pt>
                <c:pt idx="7">
                  <c:v>3.1167598250218722</c:v>
                </c:pt>
                <c:pt idx="8">
                  <c:v>2.8475474610673666</c:v>
                </c:pt>
                <c:pt idx="9">
                  <c:v>3.7278580787401574</c:v>
                </c:pt>
                <c:pt idx="10">
                  <c:v>3.5671704251968501</c:v>
                </c:pt>
                <c:pt idx="11">
                  <c:v>2.5055901627296588</c:v>
                </c:pt>
                <c:pt idx="12">
                  <c:v>1.5740724566929134</c:v>
                </c:pt>
                <c:pt idx="13">
                  <c:v>0.36736446894138231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9-4367-A0BC-C985947BF30D}"/>
            </c:ext>
          </c:extLst>
        </c:ser>
        <c:ser>
          <c:idx val="3"/>
          <c:order val="3"/>
          <c:tx>
            <c:strRef>
              <c:f>'5. Mfg sales by industry'!$E$5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industry'!$E$6:$E$19</c:f>
              <c:numCache>
                <c:formatCode>_-* #\ ##0_-;\-* #\ ##0_-;_-* "-"??_-;_-@_-</c:formatCode>
                <c:ptCount val="14"/>
                <c:pt idx="0">
                  <c:v>48.037874677110523</c:v>
                </c:pt>
                <c:pt idx="1">
                  <c:v>28.83551386771105</c:v>
                </c:pt>
                <c:pt idx="2">
                  <c:v>26.951513596170578</c:v>
                </c:pt>
                <c:pt idx="3">
                  <c:v>17.574916055700609</c:v>
                </c:pt>
                <c:pt idx="4">
                  <c:v>8.7278753263707554</c:v>
                </c:pt>
                <c:pt idx="5">
                  <c:v>8.6469372689295021</c:v>
                </c:pt>
                <c:pt idx="6">
                  <c:v>7.8300340156657953</c:v>
                </c:pt>
                <c:pt idx="7">
                  <c:v>4.5080655126196687</c:v>
                </c:pt>
                <c:pt idx="8">
                  <c:v>3.9029297789382063</c:v>
                </c:pt>
                <c:pt idx="9">
                  <c:v>4.20955124630113</c:v>
                </c:pt>
                <c:pt idx="10">
                  <c:v>3.8857584247171451</c:v>
                </c:pt>
                <c:pt idx="11">
                  <c:v>2.5929932184508266</c:v>
                </c:pt>
                <c:pt idx="12">
                  <c:v>1.9450534116623148</c:v>
                </c:pt>
                <c:pt idx="13">
                  <c:v>0.71310083899042642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9-4367-A0BC-C985947BF30D}"/>
            </c:ext>
          </c:extLst>
        </c:ser>
        <c:ser>
          <c:idx val="4"/>
          <c:order val="4"/>
          <c:tx>
            <c:strRef>
              <c:f>'5. Mfg sales by industry'!$F$5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industry'!$F$6:$F$19</c:f>
              <c:numCache>
                <c:formatCode>_-* #\ ##0_-;\-* #\ ##0_-;_-* "-"??_-;_-@_-</c:formatCode>
                <c:ptCount val="14"/>
                <c:pt idx="0">
                  <c:v>43.275468934707902</c:v>
                </c:pt>
                <c:pt idx="1">
                  <c:v>30.732135783505154</c:v>
                </c:pt>
                <c:pt idx="2">
                  <c:v>27.531578977663226</c:v>
                </c:pt>
                <c:pt idx="3">
                  <c:v>23.953290261168384</c:v>
                </c:pt>
                <c:pt idx="4">
                  <c:v>9.225571307560136</c:v>
                </c:pt>
                <c:pt idx="5">
                  <c:v>10.173616457044671</c:v>
                </c:pt>
                <c:pt idx="6">
                  <c:v>7.8066755240549819</c:v>
                </c:pt>
                <c:pt idx="7">
                  <c:v>5.2471412422680404</c:v>
                </c:pt>
                <c:pt idx="8">
                  <c:v>4.1145745893470789</c:v>
                </c:pt>
                <c:pt idx="9">
                  <c:v>4.8417128247422676</c:v>
                </c:pt>
                <c:pt idx="10">
                  <c:v>4.2515755824742261</c:v>
                </c:pt>
                <c:pt idx="11">
                  <c:v>2.8869689192439858</c:v>
                </c:pt>
                <c:pt idx="12">
                  <c:v>1.8799886804123709</c:v>
                </c:pt>
                <c:pt idx="13">
                  <c:v>0.85279777491408926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79-4367-A0BC-C985947BF30D}"/>
            </c:ext>
          </c:extLst>
        </c:ser>
        <c:ser>
          <c:idx val="5"/>
          <c:order val="5"/>
          <c:tx>
            <c:strRef>
              <c:f>'5. Mfg sales by industry'!$G$5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industry'!$G$6:$G$19</c:f>
              <c:numCache>
                <c:formatCode>_-* #\ ##0_-;\-* #\ ##0_-;_-* "-"??_-;_-@_-</c:formatCode>
                <c:ptCount val="14"/>
                <c:pt idx="0">
                  <c:v>48.41635592268041</c:v>
                </c:pt>
                <c:pt idx="1">
                  <c:v>30.018372489690719</c:v>
                </c:pt>
                <c:pt idx="2">
                  <c:v>28.176537252577315</c:v>
                </c:pt>
                <c:pt idx="3">
                  <c:v>23.83210038831615</c:v>
                </c:pt>
                <c:pt idx="4">
                  <c:v>9.483238274914088</c:v>
                </c:pt>
                <c:pt idx="5">
                  <c:v>9.7065553230240553</c:v>
                </c:pt>
                <c:pt idx="6">
                  <c:v>8.5156075309278343</c:v>
                </c:pt>
                <c:pt idx="7">
                  <c:v>5.4883640034364261</c:v>
                </c:pt>
                <c:pt idx="8">
                  <c:v>4.7080175017182126</c:v>
                </c:pt>
                <c:pt idx="9">
                  <c:v>6.8050995549828182</c:v>
                </c:pt>
                <c:pt idx="10">
                  <c:v>4.2815449879725085</c:v>
                </c:pt>
                <c:pt idx="11">
                  <c:v>3.3591969158075603</c:v>
                </c:pt>
                <c:pt idx="12">
                  <c:v>1.8661098745704465</c:v>
                </c:pt>
                <c:pt idx="13">
                  <c:v>1.1044313934707903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79-4367-A0BC-C985947BF30D}"/>
            </c:ext>
          </c:extLst>
        </c:ser>
        <c:ser>
          <c:idx val="6"/>
          <c:order val="6"/>
          <c:tx>
            <c:strRef>
              <c:f>'5. Mfg sales by industry'!$H$5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industry'!$H$6:$H$19</c:f>
              <c:numCache>
                <c:formatCode>_-* #\ ##0_-;\-* #\ ##0_-;_-* "-"??_-;_-@_-</c:formatCode>
                <c:ptCount val="14"/>
                <c:pt idx="0">
                  <c:v>49.669449999999998</c:v>
                </c:pt>
                <c:pt idx="1">
                  <c:v>33.506126999999999</c:v>
                </c:pt>
                <c:pt idx="2">
                  <c:v>27.923656000000001</c:v>
                </c:pt>
                <c:pt idx="3">
                  <c:v>25.172073999999999</c:v>
                </c:pt>
                <c:pt idx="4">
                  <c:v>9.3880739999999996</c:v>
                </c:pt>
                <c:pt idx="5">
                  <c:v>10.409603000000001</c:v>
                </c:pt>
                <c:pt idx="6">
                  <c:v>8.545064</c:v>
                </c:pt>
                <c:pt idx="7">
                  <c:v>5.7169239999999997</c:v>
                </c:pt>
                <c:pt idx="8">
                  <c:v>4.78843</c:v>
                </c:pt>
                <c:pt idx="9">
                  <c:v>6.3574950000000001</c:v>
                </c:pt>
                <c:pt idx="10">
                  <c:v>4.5350239999999999</c:v>
                </c:pt>
                <c:pt idx="11">
                  <c:v>3.134782</c:v>
                </c:pt>
                <c:pt idx="12">
                  <c:v>1.9819450000000001</c:v>
                </c:pt>
                <c:pt idx="13">
                  <c:v>1.262864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79-4367-A0BC-C985947BF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overlap val="23"/>
        <c:axId val="269661696"/>
        <c:axId val="269663232"/>
      </c:barChart>
      <c:lineChart>
        <c:grouping val="standard"/>
        <c:varyColors val="0"/>
        <c:ser>
          <c:idx val="7"/>
          <c:order val="7"/>
          <c:tx>
            <c:strRef>
              <c:f>'5. Mfg sales by industry'!$I$5</c:f>
              <c:strCache>
                <c:ptCount val="1"/>
                <c:pt idx="0">
                  <c:v>September as % of March (right axis)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28"/>
            <c:spPr>
              <a:solidFill>
                <a:sysClr val="window" lastClr="FFFFFF">
                  <a:alpha val="72000"/>
                </a:sysClr>
              </a:solidFill>
              <a:ln w="12700">
                <a:solidFill>
                  <a:srgbClr val="5B9BD5">
                    <a:lumMod val="50000"/>
                  </a:srgbClr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 Mfg sales by industry'!$A$6:$A$19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'5. Mfg sales by industry'!$I$6:$I$19</c:f>
              <c:numCache>
                <c:formatCode>0%</c:formatCode>
                <c:ptCount val="14"/>
                <c:pt idx="0">
                  <c:v>1.0305686148812427</c:v>
                </c:pt>
                <c:pt idx="1">
                  <c:v>1.0275603781475928</c:v>
                </c:pt>
                <c:pt idx="2">
                  <c:v>0.98911157086493573</c:v>
                </c:pt>
                <c:pt idx="3">
                  <c:v>0.98111378224505508</c:v>
                </c:pt>
                <c:pt idx="4">
                  <c:v>1.0171455045558178</c:v>
                </c:pt>
                <c:pt idx="5">
                  <c:v>1.0245182500895484</c:v>
                </c:pt>
                <c:pt idx="6">
                  <c:v>0.92070870741066313</c:v>
                </c:pt>
                <c:pt idx="7">
                  <c:v>1.1547511171357718</c:v>
                </c:pt>
                <c:pt idx="8">
                  <c:v>1.0330731909906317</c:v>
                </c:pt>
                <c:pt idx="9">
                  <c:v>0.8493570809201989</c:v>
                </c:pt>
                <c:pt idx="10">
                  <c:v>1.1030784567976226</c:v>
                </c:pt>
                <c:pt idx="11">
                  <c:v>0.76052729612261727</c:v>
                </c:pt>
                <c:pt idx="12">
                  <c:v>0.94732408078841623</c:v>
                </c:pt>
                <c:pt idx="13">
                  <c:v>0.94462848298784197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79-4367-A0BC-C985947BF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413664"/>
        <c:axId val="1946397024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billions of constant (2020)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1946397024"/>
        <c:scaling>
          <c:orientation val="minMax"/>
          <c:max val="1.2"/>
        </c:scaling>
        <c:delete val="0"/>
        <c:axPos val="r"/>
        <c:numFmt formatCode="0%" sourceLinked="1"/>
        <c:majorTickMark val="out"/>
        <c:minorTickMark val="none"/>
        <c:tickLblPos val="nextTo"/>
        <c:crossAx val="1946413664"/>
        <c:crosses val="max"/>
        <c:crossBetween val="between"/>
      </c:valAx>
      <c:catAx>
        <c:axId val="19464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63970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 Catering and accommodation'!$C$5</c:f>
              <c:strCache>
                <c:ptCount val="1"/>
                <c:pt idx="0">
                  <c:v>restaurants and bars</c:v>
                </c:pt>
              </c:strCache>
            </c:strRef>
          </c:tx>
          <c:spPr>
            <a:ln w="1905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'6. Catering and accommodation'!$B$6:$B$75</c:f>
              <c:strCache>
                <c:ptCount val="70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69">
                  <c:v>Oct-20</c:v>
                </c:pt>
              </c:strCache>
            </c:strRef>
          </c:cat>
          <c:val>
            <c:numRef>
              <c:f>'6. Catering and accommodation'!$C$6:$C$75</c:f>
              <c:numCache>
                <c:formatCode>_-* #\ ##0.0_-;\-* #\ ##0.0_-;_-* "-"??_-;_-@_-</c:formatCode>
                <c:ptCount val="70"/>
                <c:pt idx="0">
                  <c:v>5.7044121484814392</c:v>
                </c:pt>
                <c:pt idx="1">
                  <c:v>5.5962093959731529</c:v>
                </c:pt>
                <c:pt idx="2">
                  <c:v>5.5510262403528117</c:v>
                </c:pt>
                <c:pt idx="3">
                  <c:v>5.5853377049180324</c:v>
                </c:pt>
                <c:pt idx="4">
                  <c:v>5.442090294438386</c:v>
                </c:pt>
                <c:pt idx="5">
                  <c:v>5.5295478827361562</c:v>
                </c:pt>
                <c:pt idx="6">
                  <c:v>5.6033890440386678</c:v>
                </c:pt>
                <c:pt idx="7">
                  <c:v>5.618443823845328</c:v>
                </c:pt>
                <c:pt idx="8">
                  <c:v>5.5387789473684208</c:v>
                </c:pt>
                <c:pt idx="9">
                  <c:v>5.5801106109324756</c:v>
                </c:pt>
                <c:pt idx="10">
                  <c:v>5.5971460385438965</c:v>
                </c:pt>
                <c:pt idx="11">
                  <c:v>5.7668286019210244</c:v>
                </c:pt>
                <c:pt idx="12">
                  <c:v>5.6047915254237282</c:v>
                </c:pt>
                <c:pt idx="13">
                  <c:v>5.6342269592476484</c:v>
                </c:pt>
                <c:pt idx="14">
                  <c:v>5.6923037344398333</c:v>
                </c:pt>
                <c:pt idx="15">
                  <c:v>5.5018567901234574</c:v>
                </c:pt>
                <c:pt idx="16">
                  <c:v>5.7214012320328536</c:v>
                </c:pt>
                <c:pt idx="17">
                  <c:v>5.5809879468845756</c:v>
                </c:pt>
                <c:pt idx="18">
                  <c:v>5.6120802431610937</c:v>
                </c:pt>
                <c:pt idx="19">
                  <c:v>5.6693014198782956</c:v>
                </c:pt>
                <c:pt idx="20">
                  <c:v>5.7198898785425092</c:v>
                </c:pt>
                <c:pt idx="21">
                  <c:v>5.8435287009063437</c:v>
                </c:pt>
                <c:pt idx="22">
                  <c:v>5.730353413654619</c:v>
                </c:pt>
                <c:pt idx="23">
                  <c:v>5.6958688000000004</c:v>
                </c:pt>
                <c:pt idx="24">
                  <c:v>5.7725439363817097</c:v>
                </c:pt>
                <c:pt idx="25">
                  <c:v>5.7125191740412973</c:v>
                </c:pt>
                <c:pt idx="26">
                  <c:v>5.563813098729228</c:v>
                </c:pt>
                <c:pt idx="27">
                  <c:v>5.6667390624999996</c:v>
                </c:pt>
                <c:pt idx="28">
                  <c:v>5.6359696202531637</c:v>
                </c:pt>
                <c:pt idx="29">
                  <c:v>5.5857414965986392</c:v>
                </c:pt>
                <c:pt idx="30">
                  <c:v>5.8251736434108512</c:v>
                </c:pt>
                <c:pt idx="31">
                  <c:v>5.8320851887705709</c:v>
                </c:pt>
                <c:pt idx="32">
                  <c:v>5.9088647398843932</c:v>
                </c:pt>
                <c:pt idx="33">
                  <c:v>5.7904076849183488</c:v>
                </c:pt>
                <c:pt idx="34">
                  <c:v>5.9006418426103648</c:v>
                </c:pt>
                <c:pt idx="35">
                  <c:v>5.5433703915950341</c:v>
                </c:pt>
                <c:pt idx="36">
                  <c:v>5.8309897142857148</c:v>
                </c:pt>
                <c:pt idx="37">
                  <c:v>5.8581051039697538</c:v>
                </c:pt>
                <c:pt idx="38">
                  <c:v>5.9359035781544254</c:v>
                </c:pt>
                <c:pt idx="39">
                  <c:v>6.0164007476635515</c:v>
                </c:pt>
                <c:pt idx="40">
                  <c:v>5.9460134328358212</c:v>
                </c:pt>
                <c:pt idx="41">
                  <c:v>5.9914275092936808</c:v>
                </c:pt>
                <c:pt idx="42">
                  <c:v>6.0903933640552994</c:v>
                </c:pt>
                <c:pt idx="43">
                  <c:v>6.0806036900368996</c:v>
                </c:pt>
                <c:pt idx="44">
                  <c:v>6.0778901744719924</c:v>
                </c:pt>
                <c:pt idx="45">
                  <c:v>6.1541001828153554</c:v>
                </c:pt>
                <c:pt idx="46">
                  <c:v>6.293132846715328</c:v>
                </c:pt>
                <c:pt idx="47">
                  <c:v>6.1134230347349172</c:v>
                </c:pt>
                <c:pt idx="48">
                  <c:v>6.188474725274725</c:v>
                </c:pt>
                <c:pt idx="49">
                  <c:v>6.221801271571298</c:v>
                </c:pt>
                <c:pt idx="50">
                  <c:v>6.4107416216216215</c:v>
                </c:pt>
                <c:pt idx="51">
                  <c:v>6.155265890778872</c:v>
                </c:pt>
                <c:pt idx="52">
                  <c:v>6.1726714285714275</c:v>
                </c:pt>
                <c:pt idx="53">
                  <c:v>6.2352911032028464</c:v>
                </c:pt>
                <c:pt idx="54">
                  <c:v>5.9896241134751769</c:v>
                </c:pt>
                <c:pt idx="55">
                  <c:v>6.1113973474801062</c:v>
                </c:pt>
                <c:pt idx="56">
                  <c:v>6.1383858906525566</c:v>
                </c:pt>
                <c:pt idx="57">
                  <c:v>6.1090313932980598</c:v>
                </c:pt>
                <c:pt idx="58">
                  <c:v>6.281370220264316</c:v>
                </c:pt>
                <c:pt idx="59">
                  <c:v>6.3049420035149391</c:v>
                </c:pt>
                <c:pt idx="60">
                  <c:v>6.225921121822962</c:v>
                </c:pt>
                <c:pt idx="61">
                  <c:v>6.2352138888888886</c:v>
                </c:pt>
                <c:pt idx="62">
                  <c:v>4.5597467128027684</c:v>
                </c:pt>
                <c:pt idx="63">
                  <c:v>0.27910121739130439</c:v>
                </c:pt>
                <c:pt idx="64">
                  <c:v>0.79981942257217853</c:v>
                </c:pt>
                <c:pt idx="65">
                  <c:v>2.5796637075718012</c:v>
                </c:pt>
                <c:pt idx="66">
                  <c:v>2.8699285223367692</c:v>
                </c:pt>
                <c:pt idx="67">
                  <c:v>3.3394364261168379</c:v>
                </c:pt>
                <c:pt idx="68">
                  <c:v>3.509108747855918</c:v>
                </c:pt>
                <c:pt idx="69">
                  <c:v>3.968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28-414C-A9FE-507F3DEC4F57}"/>
            </c:ext>
          </c:extLst>
        </c:ser>
        <c:ser>
          <c:idx val="2"/>
          <c:order val="1"/>
          <c:tx>
            <c:strRef>
              <c:f>'6. Catering and accommodation'!$D$5</c:f>
              <c:strCache>
                <c:ptCount val="1"/>
                <c:pt idx="0">
                  <c:v>accommodation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4"/>
            <c:spPr>
              <a:solidFill>
                <a:sysClr val="window" lastClr="FFFFFF"/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'6. Catering and accommodation'!$B$6:$B$75</c:f>
              <c:strCache>
                <c:ptCount val="70"/>
                <c:pt idx="0">
                  <c:v>2015</c:v>
                </c:pt>
                <c:pt idx="12">
                  <c:v>2016</c:v>
                </c:pt>
                <c:pt idx="24">
                  <c:v>2017</c:v>
                </c:pt>
                <c:pt idx="36">
                  <c:v>2018</c:v>
                </c:pt>
                <c:pt idx="48">
                  <c:v>2019</c:v>
                </c:pt>
                <c:pt idx="60">
                  <c:v>2020</c:v>
                </c:pt>
                <c:pt idx="69">
                  <c:v>Oct-20</c:v>
                </c:pt>
              </c:strCache>
            </c:strRef>
          </c:cat>
          <c:val>
            <c:numRef>
              <c:f>'6. Catering and accommodation'!$D$6:$D$75</c:f>
              <c:numCache>
                <c:formatCode>_-* #\ ##0.0_-;\-* #\ ##0.0_-;_-* "-"??_-;_-@_-</c:formatCode>
                <c:ptCount val="70"/>
                <c:pt idx="0">
                  <c:v>4.4641511811023618</c:v>
                </c:pt>
                <c:pt idx="1">
                  <c:v>4.4408823266219235</c:v>
                </c:pt>
                <c:pt idx="2">
                  <c:v>4.4825702315325255</c:v>
                </c:pt>
                <c:pt idx="3">
                  <c:v>4.5412861202185786</c:v>
                </c:pt>
                <c:pt idx="4">
                  <c:v>4.5183895310796078</c:v>
                </c:pt>
                <c:pt idx="5">
                  <c:v>4.4905224755700326</c:v>
                </c:pt>
                <c:pt idx="6">
                  <c:v>4.4558384532760478</c:v>
                </c:pt>
                <c:pt idx="7">
                  <c:v>4.6338612244897961</c:v>
                </c:pt>
                <c:pt idx="8">
                  <c:v>4.5402706766917289</c:v>
                </c:pt>
                <c:pt idx="9">
                  <c:v>4.6374482315112546</c:v>
                </c:pt>
                <c:pt idx="10">
                  <c:v>4.6626209850107063</c:v>
                </c:pt>
                <c:pt idx="11">
                  <c:v>4.8374147278548554</c:v>
                </c:pt>
                <c:pt idx="12">
                  <c:v>4.6744745762711855</c:v>
                </c:pt>
                <c:pt idx="13">
                  <c:v>4.7304610240334375</c:v>
                </c:pt>
                <c:pt idx="14">
                  <c:v>4.7535419087136921</c:v>
                </c:pt>
                <c:pt idx="15">
                  <c:v>4.5708213991769551</c:v>
                </c:pt>
                <c:pt idx="16">
                  <c:v>4.7784870636550307</c:v>
                </c:pt>
                <c:pt idx="17">
                  <c:v>4.5795383043922362</c:v>
                </c:pt>
                <c:pt idx="18">
                  <c:v>4.6350784194528867</c:v>
                </c:pt>
                <c:pt idx="19">
                  <c:v>4.5765225152129814</c:v>
                </c:pt>
                <c:pt idx="20">
                  <c:v>4.5481068825910924</c:v>
                </c:pt>
                <c:pt idx="21">
                  <c:v>4.6712942598187306</c:v>
                </c:pt>
                <c:pt idx="22">
                  <c:v>4.6286104417670684</c:v>
                </c:pt>
                <c:pt idx="23">
                  <c:v>4.4775280000000004</c:v>
                </c:pt>
                <c:pt idx="24">
                  <c:v>4.6372850894632212</c:v>
                </c:pt>
                <c:pt idx="25">
                  <c:v>4.6560361848574239</c:v>
                </c:pt>
                <c:pt idx="26">
                  <c:v>4.554400782013686</c:v>
                </c:pt>
                <c:pt idx="27">
                  <c:v>4.5520062499999998</c:v>
                </c:pt>
                <c:pt idx="28">
                  <c:v>4.4968568646543323</c:v>
                </c:pt>
                <c:pt idx="29">
                  <c:v>4.4534965986394557</c:v>
                </c:pt>
                <c:pt idx="30">
                  <c:v>4.6444976744186039</c:v>
                </c:pt>
                <c:pt idx="31">
                  <c:v>4.3490757018393031</c:v>
                </c:pt>
                <c:pt idx="32">
                  <c:v>4.3652593448940271</c:v>
                </c:pt>
                <c:pt idx="33">
                  <c:v>4.4946121037463982</c:v>
                </c:pt>
                <c:pt idx="34">
                  <c:v>4.4611547024952012</c:v>
                </c:pt>
                <c:pt idx="35">
                  <c:v>4.4797875835721106</c:v>
                </c:pt>
                <c:pt idx="36">
                  <c:v>4.5338422857142859</c:v>
                </c:pt>
                <c:pt idx="37">
                  <c:v>4.3308733459357285</c:v>
                </c:pt>
                <c:pt idx="38">
                  <c:v>4.3446960451977406</c:v>
                </c:pt>
                <c:pt idx="39">
                  <c:v>4.3232373831775694</c:v>
                </c:pt>
                <c:pt idx="40">
                  <c:v>4.2634179104477603</c:v>
                </c:pt>
                <c:pt idx="41">
                  <c:v>4.3111791821561338</c:v>
                </c:pt>
                <c:pt idx="42">
                  <c:v>4.3057754838709679</c:v>
                </c:pt>
                <c:pt idx="43">
                  <c:v>4.2922922509225092</c:v>
                </c:pt>
                <c:pt idx="44">
                  <c:v>4.3089439853076223</c:v>
                </c:pt>
                <c:pt idx="45">
                  <c:v>4.2724884826325411</c:v>
                </c:pt>
                <c:pt idx="46">
                  <c:v>4.276521167883212</c:v>
                </c:pt>
                <c:pt idx="47">
                  <c:v>4.2239107861060328</c:v>
                </c:pt>
                <c:pt idx="48">
                  <c:v>4.1896117216117208</c:v>
                </c:pt>
                <c:pt idx="49">
                  <c:v>4.1506964577656671</c:v>
                </c:pt>
                <c:pt idx="50">
                  <c:v>4.250362522522523</c:v>
                </c:pt>
                <c:pt idx="51">
                  <c:v>4.2151520143240822</c:v>
                </c:pt>
                <c:pt idx="52">
                  <c:v>4.1852985714285715</c:v>
                </c:pt>
                <c:pt idx="53">
                  <c:v>4.3766747330960856</c:v>
                </c:pt>
                <c:pt idx="54">
                  <c:v>4.203246808510638</c:v>
                </c:pt>
                <c:pt idx="55">
                  <c:v>4.3325467727674623</c:v>
                </c:pt>
                <c:pt idx="56">
                  <c:v>4.336225749559083</c:v>
                </c:pt>
                <c:pt idx="57">
                  <c:v>4.1595837742504411</c:v>
                </c:pt>
                <c:pt idx="58">
                  <c:v>4.1515968281938331</c:v>
                </c:pt>
                <c:pt idx="59">
                  <c:v>4.1603585237258347</c:v>
                </c:pt>
                <c:pt idx="60">
                  <c:v>4.1589398773006145</c:v>
                </c:pt>
                <c:pt idx="61">
                  <c:v>4.147616666666667</c:v>
                </c:pt>
                <c:pt idx="62">
                  <c:v>2.7590463667820067</c:v>
                </c:pt>
                <c:pt idx="63">
                  <c:v>0.12269078260869566</c:v>
                </c:pt>
                <c:pt idx="64">
                  <c:v>0.17187891513560802</c:v>
                </c:pt>
                <c:pt idx="65">
                  <c:v>0.44188825065274145</c:v>
                </c:pt>
                <c:pt idx="66">
                  <c:v>0.50352439862542953</c:v>
                </c:pt>
                <c:pt idx="67">
                  <c:v>0.83245085910652916</c:v>
                </c:pt>
                <c:pt idx="68">
                  <c:v>1.1714058319039453</c:v>
                </c:pt>
                <c:pt idx="69">
                  <c:v>1.2899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B28-414C-A9FE-507F3DEC4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Expenditure on GDP'!$B$4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'7. Expenditure on GDP'!$A$5:$A$10</c:f>
              <c:strCache>
                <c:ptCount val="6"/>
                <c:pt idx="0">
                  <c:v>households</c:v>
                </c:pt>
                <c:pt idx="1">
                  <c:v>general 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GDP</c:v>
                </c:pt>
              </c:strCache>
            </c:strRef>
          </c:cat>
          <c:val>
            <c:numRef>
              <c:f>'7. Expenditure on GDP'!$B$5:$B$10</c:f>
              <c:numCache>
                <c:formatCode>_-* #\ ##0.0_-;\-* #\ ##0.0_-;_-* "-"??_-;_-@_-</c:formatCode>
                <c:ptCount val="6"/>
                <c:pt idx="0">
                  <c:v>3.1940288567531239</c:v>
                </c:pt>
                <c:pt idx="1">
                  <c:v>1.1246630116360818</c:v>
                </c:pt>
                <c:pt idx="2">
                  <c:v>0.94842646788061324</c:v>
                </c:pt>
                <c:pt idx="3">
                  <c:v>1.743611967469014</c:v>
                </c:pt>
                <c:pt idx="4">
                  <c:v>1.5259425902880628</c:v>
                </c:pt>
                <c:pt idx="5">
                  <c:v>5.4118707272622011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E-4E3F-AEA7-01AAEDC23FF6}"/>
            </c:ext>
          </c:extLst>
        </c:ser>
        <c:ser>
          <c:idx val="1"/>
          <c:order val="1"/>
          <c:tx>
            <c:strRef>
              <c:f>'7. Expenditure on GDP'!$C$4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strRef>
              <c:f>'7. Expenditure on GDP'!$A$5:$A$10</c:f>
              <c:strCache>
                <c:ptCount val="6"/>
                <c:pt idx="0">
                  <c:v>households</c:v>
                </c:pt>
                <c:pt idx="1">
                  <c:v>general 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GDP</c:v>
                </c:pt>
              </c:strCache>
            </c:strRef>
          </c:cat>
          <c:val>
            <c:numRef>
              <c:f>'7. Expenditure on GDP'!$C$5:$C$10</c:f>
              <c:numCache>
                <c:formatCode>_-* #\ ##0.0_-;\-* #\ ##0.0_-;_-* "-"??_-;_-@_-</c:formatCode>
                <c:ptCount val="6"/>
                <c:pt idx="0">
                  <c:v>3.1954174621798166</c:v>
                </c:pt>
                <c:pt idx="1">
                  <c:v>1.129566706628653</c:v>
                </c:pt>
                <c:pt idx="2">
                  <c:v>0.90079960297128636</c:v>
                </c:pt>
                <c:pt idx="3">
                  <c:v>1.7288724569694798</c:v>
                </c:pt>
                <c:pt idx="4">
                  <c:v>1.4569311457836971</c:v>
                </c:pt>
                <c:pt idx="5">
                  <c:v>5.3828035995644479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E-4E3F-AEA7-01AAEDC23FF6}"/>
            </c:ext>
          </c:extLst>
        </c:ser>
        <c:ser>
          <c:idx val="2"/>
          <c:order val="2"/>
          <c:tx>
            <c:strRef>
              <c:f>'7. Expenditure on GDP'!$D$4</c:f>
              <c:strCache>
                <c:ptCount val="1"/>
                <c:pt idx="0">
                  <c:v>Q2 2020</c:v>
                </c:pt>
              </c:strCache>
            </c:strRef>
          </c:tx>
          <c:invertIfNegative val="0"/>
          <c:cat>
            <c:strRef>
              <c:f>'7. Expenditure on GDP'!$A$5:$A$10</c:f>
              <c:strCache>
                <c:ptCount val="6"/>
                <c:pt idx="0">
                  <c:v>households</c:v>
                </c:pt>
                <c:pt idx="1">
                  <c:v>general 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GDP</c:v>
                </c:pt>
              </c:strCache>
            </c:strRef>
          </c:cat>
          <c:val>
            <c:numRef>
              <c:f>'7. Expenditure on GDP'!$D$5:$D$10</c:f>
              <c:numCache>
                <c:formatCode>_-* #\ ##0.0_-;\-* #\ ##0.0_-;_-* "-"??_-;_-@_-</c:formatCode>
                <c:ptCount val="6"/>
                <c:pt idx="0">
                  <c:v>2.654079005048978</c:v>
                </c:pt>
                <c:pt idx="1">
                  <c:v>1.123480514776273</c:v>
                </c:pt>
                <c:pt idx="2">
                  <c:v>0.71713832067506877</c:v>
                </c:pt>
                <c:pt idx="3">
                  <c:v>1.2099970666921749</c:v>
                </c:pt>
                <c:pt idx="4">
                  <c:v>1.2001249290139684</c:v>
                </c:pt>
                <c:pt idx="5">
                  <c:v>4.4404333201110227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E-4E3F-AEA7-01AAEDC23FF6}"/>
            </c:ext>
          </c:extLst>
        </c:ser>
        <c:ser>
          <c:idx val="3"/>
          <c:order val="3"/>
          <c:tx>
            <c:strRef>
              <c:f>'7. Expenditure on GDP'!$E$4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</c:spPr>
          <c:invertIfNegative val="0"/>
          <c:cat>
            <c:strRef>
              <c:f>'7. Expenditure on GDP'!$A$5:$A$10</c:f>
              <c:strCache>
                <c:ptCount val="6"/>
                <c:pt idx="0">
                  <c:v>households</c:v>
                </c:pt>
                <c:pt idx="1">
                  <c:v>general 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GDP</c:v>
                </c:pt>
              </c:strCache>
            </c:strRef>
          </c:cat>
          <c:val>
            <c:numRef>
              <c:f>'7. Expenditure on GDP'!$E$5:$E$10</c:f>
              <c:numCache>
                <c:formatCode>_-* #\ ##0.0_-;\-* #\ ##0.0_-;_-* "-"??_-;_-@_-</c:formatCode>
                <c:ptCount val="6"/>
                <c:pt idx="0">
                  <c:v>3.0284408438487254</c:v>
                </c:pt>
                <c:pt idx="1">
                  <c:v>1.125370900067755</c:v>
                </c:pt>
                <c:pt idx="2">
                  <c:v>0.76048141408176007</c:v>
                </c:pt>
                <c:pt idx="3">
                  <c:v>1.5943272819461713</c:v>
                </c:pt>
                <c:pt idx="4">
                  <c:v>1.1953959143233936</c:v>
                </c:pt>
                <c:pt idx="5">
                  <c:v>5.0522636078878937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3E-4E3F-AEA7-01AAEDC2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rand</a:t>
                </a:r>
              </a:p>
            </c:rich>
          </c:tx>
          <c:overlay val="0"/>
        </c:title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IMF forecasts by income'!$B$5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3"/>
              <c:layout>
                <c:manualLayout>
                  <c:x val="-1.0039099849007304E-16"/>
                  <c:y val="7.074944847814334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5400000" vert="horz"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2-4C7D-9462-A3CAB4631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 IMF forecasts by income'!$A$6:$A$11</c:f>
              <c:strCache>
                <c:ptCount val="6"/>
                <c:pt idx="0">
                  <c:v>South Africa</c:v>
                </c:pt>
                <c:pt idx="1">
                  <c:v>China</c:v>
                </c:pt>
                <c:pt idx="2">
                  <c:v>high income</c:v>
                </c:pt>
                <c:pt idx="3">
                  <c:v>other upper middle</c:v>
                </c:pt>
                <c:pt idx="4">
                  <c:v>lower middle income</c:v>
                </c:pt>
                <c:pt idx="5">
                  <c:v>low income</c:v>
                </c:pt>
              </c:strCache>
            </c:strRef>
          </c:cat>
          <c:val>
            <c:numRef>
              <c:f>'8. IMF forecasts by income'!$B$6:$B$11</c:f>
              <c:numCache>
                <c:formatCode>0.0%</c:formatCode>
                <c:ptCount val="6"/>
                <c:pt idx="0">
                  <c:v>1.5299999999999999E-3</c:v>
                </c:pt>
                <c:pt idx="1">
                  <c:v>6.1100000000000002E-2</c:v>
                </c:pt>
                <c:pt idx="2">
                  <c:v>1.6770488460481757E-2</c:v>
                </c:pt>
                <c:pt idx="3">
                  <c:v>1.1293742277298936E-2</c:v>
                </c:pt>
                <c:pt idx="4">
                  <c:v>4.2540424369172922E-2</c:v>
                </c:pt>
                <c:pt idx="5">
                  <c:v>4.9193351149941583E-2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2-4C7D-9462-A3CAB4631935}"/>
            </c:ext>
          </c:extLst>
        </c:ser>
        <c:ser>
          <c:idx val="1"/>
          <c:order val="1"/>
          <c:tx>
            <c:strRef>
              <c:f>'8. IMF forecasts by income'!$C$5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dLbls>
            <c:dLbl>
              <c:idx val="5"/>
              <c:layout>
                <c:manualLayout>
                  <c:x val="1.3689839756653862E-3"/>
                  <c:y val="-1.928509020637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2-4C7D-9462-A3CAB4631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 IMF forecasts by income'!$A$6:$A$11</c:f>
              <c:strCache>
                <c:ptCount val="6"/>
                <c:pt idx="0">
                  <c:v>South Africa</c:v>
                </c:pt>
                <c:pt idx="1">
                  <c:v>China</c:v>
                </c:pt>
                <c:pt idx="2">
                  <c:v>high income</c:v>
                </c:pt>
                <c:pt idx="3">
                  <c:v>other upper middle</c:v>
                </c:pt>
                <c:pt idx="4">
                  <c:v>lower middle income</c:v>
                </c:pt>
                <c:pt idx="5">
                  <c:v>low income</c:v>
                </c:pt>
              </c:strCache>
            </c:strRef>
          </c:cat>
          <c:val>
            <c:numRef>
              <c:f>'8. IMF forecasts by income'!$C$6:$C$11</c:f>
              <c:numCache>
                <c:formatCode>0.0%</c:formatCode>
                <c:ptCount val="6"/>
                <c:pt idx="0">
                  <c:v>-0.08</c:v>
                </c:pt>
                <c:pt idx="1">
                  <c:v>1.8509999999999999E-2</c:v>
                </c:pt>
                <c:pt idx="2">
                  <c:v>-5.776488333079579E-2</c:v>
                </c:pt>
                <c:pt idx="3">
                  <c:v>-6.1117497142600348E-2</c:v>
                </c:pt>
                <c:pt idx="4">
                  <c:v>-5.7013013661356429E-2</c:v>
                </c:pt>
                <c:pt idx="5">
                  <c:v>-1.2608800776366086E-2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12-4C7D-9462-A3CAB4631935}"/>
            </c:ext>
          </c:extLst>
        </c:ser>
        <c:ser>
          <c:idx val="2"/>
          <c:order val="2"/>
          <c:tx>
            <c:strRef>
              <c:f>'8. IMF forecasts by income'!$D$5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 IMF forecasts by income'!$A$6:$A$11</c:f>
              <c:strCache>
                <c:ptCount val="6"/>
                <c:pt idx="0">
                  <c:v>South Africa</c:v>
                </c:pt>
                <c:pt idx="1">
                  <c:v>China</c:v>
                </c:pt>
                <c:pt idx="2">
                  <c:v>high income</c:v>
                </c:pt>
                <c:pt idx="3">
                  <c:v>other upper middle</c:v>
                </c:pt>
                <c:pt idx="4">
                  <c:v>lower middle income</c:v>
                </c:pt>
                <c:pt idx="5">
                  <c:v>low income</c:v>
                </c:pt>
              </c:strCache>
            </c:strRef>
          </c:cat>
          <c:val>
            <c:numRef>
              <c:f>'8. IMF forecasts by income'!$D$6:$D$11</c:f>
              <c:numCache>
                <c:formatCode>0.0%</c:formatCode>
                <c:ptCount val="6"/>
                <c:pt idx="0">
                  <c:v>0.03</c:v>
                </c:pt>
                <c:pt idx="1">
                  <c:v>8.2369999999999999E-2</c:v>
                </c:pt>
                <c:pt idx="2">
                  <c:v>3.8339733162460116E-2</c:v>
                </c:pt>
                <c:pt idx="3">
                  <c:v>4.244609458475819E-2</c:v>
                </c:pt>
                <c:pt idx="4">
                  <c:v>6.3719051748313632E-2</c:v>
                </c:pt>
                <c:pt idx="5">
                  <c:v>2.8493512959052902E-2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2-4C7D-9462-A3CAB4631935}"/>
            </c:ext>
          </c:extLst>
        </c:ser>
        <c:ser>
          <c:idx val="3"/>
          <c:order val="3"/>
          <c:tx>
            <c:strRef>
              <c:f>'8. IMF forecasts by income'!$E$5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10389231015289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12-4C7D-9462-A3CAB4631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 IMF forecasts by income'!$A$6:$A$11</c:f>
              <c:strCache>
                <c:ptCount val="6"/>
                <c:pt idx="0">
                  <c:v>South Africa</c:v>
                </c:pt>
                <c:pt idx="1">
                  <c:v>China</c:v>
                </c:pt>
                <c:pt idx="2">
                  <c:v>high income</c:v>
                </c:pt>
                <c:pt idx="3">
                  <c:v>other upper middle</c:v>
                </c:pt>
                <c:pt idx="4">
                  <c:v>lower middle income</c:v>
                </c:pt>
                <c:pt idx="5">
                  <c:v>low income</c:v>
                </c:pt>
              </c:strCache>
            </c:strRef>
          </c:cat>
          <c:val>
            <c:numRef>
              <c:f>'8. IMF forecasts by income'!$E$6:$E$11</c:f>
              <c:numCache>
                <c:formatCode>0.0%</c:formatCode>
                <c:ptCount val="6"/>
                <c:pt idx="0">
                  <c:v>1.54E-2</c:v>
                </c:pt>
                <c:pt idx="1">
                  <c:v>5.7980000000000004E-2</c:v>
                </c:pt>
                <c:pt idx="2">
                  <c:v>2.963745129887585E-2</c:v>
                </c:pt>
                <c:pt idx="3">
                  <c:v>3.4908361148926925E-2</c:v>
                </c:pt>
                <c:pt idx="4">
                  <c:v>6.4234992263988017E-2</c:v>
                </c:pt>
                <c:pt idx="5">
                  <c:v>5.7315886986631183E-2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12-4C7D-9462-A3CAB46319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in val="-8.0000000000000016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IMF forecasts BRICS'!$B$3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59F-4F90-AD2D-495714006A6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9F-4F90-AD2D-495714006A6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9F-4F90-AD2D-495714006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 IMF forecasts BRICS'!$A$4:$A$8</c:f>
              <c:strCache>
                <c:ptCount val="5"/>
                <c:pt idx="0">
                  <c:v>India</c:v>
                </c:pt>
                <c:pt idx="1">
                  <c:v>South Africa</c:v>
                </c:pt>
                <c:pt idx="2">
                  <c:v>Brazil</c:v>
                </c:pt>
                <c:pt idx="3">
                  <c:v>Russia</c:v>
                </c:pt>
                <c:pt idx="4">
                  <c:v>China</c:v>
                </c:pt>
              </c:strCache>
            </c:strRef>
          </c:cat>
          <c:val>
            <c:numRef>
              <c:f>'9. IMF forecasts BRICS'!$B$4:$B$8</c:f>
              <c:numCache>
                <c:formatCode>0.0%</c:formatCode>
                <c:ptCount val="5"/>
                <c:pt idx="0">
                  <c:v>4.181E-2</c:v>
                </c:pt>
                <c:pt idx="1">
                  <c:v>1.5299999999999999E-3</c:v>
                </c:pt>
                <c:pt idx="2">
                  <c:v>1.137E-2</c:v>
                </c:pt>
                <c:pt idx="3">
                  <c:v>1.3420000000000001E-2</c:v>
                </c:pt>
                <c:pt idx="4">
                  <c:v>6.1100000000000002E-2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9F-4F90-AD2D-495714006A68}"/>
            </c:ext>
          </c:extLst>
        </c:ser>
        <c:ser>
          <c:idx val="1"/>
          <c:order val="1"/>
          <c:tx>
            <c:strRef>
              <c:f>'9. IMF forecasts BRICS'!$C$3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 IMF forecasts BRICS'!$A$4:$A$8</c:f>
              <c:strCache>
                <c:ptCount val="5"/>
                <c:pt idx="0">
                  <c:v>India</c:v>
                </c:pt>
                <c:pt idx="1">
                  <c:v>South Africa</c:v>
                </c:pt>
                <c:pt idx="2">
                  <c:v>Brazil</c:v>
                </c:pt>
                <c:pt idx="3">
                  <c:v>Russia</c:v>
                </c:pt>
                <c:pt idx="4">
                  <c:v>China</c:v>
                </c:pt>
              </c:strCache>
            </c:strRef>
          </c:cat>
          <c:val>
            <c:numRef>
              <c:f>'9. IMF forecasts BRICS'!$C$4:$C$8</c:f>
              <c:numCache>
                <c:formatCode>0.0%</c:formatCode>
                <c:ptCount val="5"/>
                <c:pt idx="0">
                  <c:v>-0.10289</c:v>
                </c:pt>
                <c:pt idx="1">
                  <c:v>-0.08</c:v>
                </c:pt>
                <c:pt idx="2">
                  <c:v>-5.8009999999999999E-2</c:v>
                </c:pt>
                <c:pt idx="3">
                  <c:v>-4.1159999999999995E-2</c:v>
                </c:pt>
                <c:pt idx="4">
                  <c:v>1.8509999999999999E-2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9F-4F90-AD2D-495714006A68}"/>
            </c:ext>
          </c:extLst>
        </c:ser>
        <c:ser>
          <c:idx val="2"/>
          <c:order val="2"/>
          <c:tx>
            <c:strRef>
              <c:f>'9. IMF forecasts BRICS'!$D$3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 IMF forecasts BRICS'!$A$4:$A$8</c:f>
              <c:strCache>
                <c:ptCount val="5"/>
                <c:pt idx="0">
                  <c:v>India</c:v>
                </c:pt>
                <c:pt idx="1">
                  <c:v>South Africa</c:v>
                </c:pt>
                <c:pt idx="2">
                  <c:v>Brazil</c:v>
                </c:pt>
                <c:pt idx="3">
                  <c:v>Russia</c:v>
                </c:pt>
                <c:pt idx="4">
                  <c:v>China</c:v>
                </c:pt>
              </c:strCache>
            </c:strRef>
          </c:cat>
          <c:val>
            <c:numRef>
              <c:f>'9. IMF forecasts BRICS'!$D$4:$D$8</c:f>
              <c:numCache>
                <c:formatCode>0.0%</c:formatCode>
                <c:ptCount val="5"/>
                <c:pt idx="0">
                  <c:v>8.8040000000000007E-2</c:v>
                </c:pt>
                <c:pt idx="1">
                  <c:v>0.03</c:v>
                </c:pt>
                <c:pt idx="2">
                  <c:v>2.828E-2</c:v>
                </c:pt>
                <c:pt idx="3">
                  <c:v>2.8159999999999998E-2</c:v>
                </c:pt>
                <c:pt idx="4">
                  <c:v>8.2369999999999999E-2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9F-4F90-AD2D-495714006A68}"/>
            </c:ext>
          </c:extLst>
        </c:ser>
        <c:ser>
          <c:idx val="3"/>
          <c:order val="3"/>
          <c:tx>
            <c:strRef>
              <c:f>'9. IMF forecasts BRICS'!$E$3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 IMF forecasts BRICS'!$A$4:$A$8</c:f>
              <c:strCache>
                <c:ptCount val="5"/>
                <c:pt idx="0">
                  <c:v>India</c:v>
                </c:pt>
                <c:pt idx="1">
                  <c:v>South Africa</c:v>
                </c:pt>
                <c:pt idx="2">
                  <c:v>Brazil</c:v>
                </c:pt>
                <c:pt idx="3">
                  <c:v>Russia</c:v>
                </c:pt>
                <c:pt idx="4">
                  <c:v>China</c:v>
                </c:pt>
              </c:strCache>
            </c:strRef>
          </c:cat>
          <c:val>
            <c:numRef>
              <c:f>'9. IMF forecasts BRICS'!$E$4:$E$8</c:f>
              <c:numCache>
                <c:formatCode>0.0%</c:formatCode>
                <c:ptCount val="5"/>
                <c:pt idx="0">
                  <c:v>7.986E-2</c:v>
                </c:pt>
                <c:pt idx="1">
                  <c:v>1.54E-2</c:v>
                </c:pt>
                <c:pt idx="2">
                  <c:v>2.2719999999999997E-2</c:v>
                </c:pt>
                <c:pt idx="3">
                  <c:v>2.349E-2</c:v>
                </c:pt>
                <c:pt idx="4">
                  <c:v>5.7980000000000004E-2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9F-4F90-AD2D-495714006A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88177" y="661458"/>
    <xdr:ext cx="9276953" cy="4418542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095946" y="2604358"/>
    <xdr:ext cx="11678478" cy="51076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2059618" y="0"/>
    <xdr:ext cx="9276953" cy="494546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182802</xdr:rowOff>
    </xdr:from>
    <xdr:to>
      <xdr:col>13</xdr:col>
      <xdr:colOff>453939</xdr:colOff>
      <xdr:row>35</xdr:row>
      <xdr:rowOff>64878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226098</xdr:colOff>
      <xdr:row>0</xdr:row>
      <xdr:rowOff>4811</xdr:rowOff>
    </xdr:from>
    <xdr:to>
      <xdr:col>24</xdr:col>
      <xdr:colOff>346363</xdr:colOff>
      <xdr:row>21</xdr:row>
      <xdr:rowOff>33674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10079</xdr:colOff>
      <xdr:row>6</xdr:row>
      <xdr:rowOff>161270</xdr:rowOff>
    </xdr:from>
    <xdr:to>
      <xdr:col>20</xdr:col>
      <xdr:colOff>80635</xdr:colOff>
      <xdr:row>30</xdr:row>
      <xdr:rowOff>141111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598406</xdr:colOff>
      <xdr:row>4</xdr:row>
      <xdr:rowOff>150687</xdr:rowOff>
    </xdr:from>
    <xdr:to>
      <xdr:col>37</xdr:col>
      <xdr:colOff>452033</xdr:colOff>
      <xdr:row>26</xdr:row>
      <xdr:rowOff>48432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598406</xdr:colOff>
      <xdr:row>26</xdr:row>
      <xdr:rowOff>172212</xdr:rowOff>
    </xdr:from>
    <xdr:to>
      <xdr:col>37</xdr:col>
      <xdr:colOff>447728</xdr:colOff>
      <xdr:row>47</xdr:row>
      <xdr:rowOff>86101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657600" y="374650"/>
    <xdr:ext cx="10363200" cy="536575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57600" y="5905500"/>
    <xdr:ext cx="10363200" cy="536575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4069773" y="894773"/>
    <xdr:ext cx="9276953" cy="4512348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069773" y="5585114"/>
    <xdr:ext cx="9276953" cy="4512348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10140950" y="1498601"/>
    <xdr:ext cx="9271992" cy="479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1262256" y="3667590"/>
    <xdr:ext cx="10268415" cy="48352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34428" y="1304378"/>
    <xdr:ext cx="9276953" cy="4826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6162675" y="749300"/>
    <xdr:ext cx="9276953" cy="4849283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262064" y="4016626"/>
    <xdr:ext cx="9276953" cy="524631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567060</xdr:colOff>
      <xdr:row>4</xdr:row>
      <xdr:rowOff>14883</xdr:rowOff>
    </xdr:from>
    <xdr:to>
      <xdr:col>16</xdr:col>
      <xdr:colOff>392436</xdr:colOff>
      <xdr:row>23</xdr:row>
      <xdr:rowOff>56660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4522611"/>
    <xdr:ext cx="9276953" cy="605234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665357" y="136069"/>
    <xdr:ext cx="16056429" cy="65824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12241" y="892969"/>
    <xdr:ext cx="13060494" cy="480218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789334" y="261056"/>
    <xdr:ext cx="10759722" cy="54539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486400" y="749301"/>
    <xdr:ext cx="9271992" cy="46482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3043208"/>
    <xdr:ext cx="9276953" cy="4468962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569805" y="712304"/>
    <xdr:ext cx="9271992" cy="60473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3423228" y="553894"/>
    <xdr:ext cx="9271992" cy="52303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mineralscouncil.org.za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48" zoomScaleNormal="48" workbookViewId="0">
      <pane xSplit="1" ySplit="3" topLeftCell="B81" activePane="bottomRight" state="frozen"/>
      <selection pane="topRight" activeCell="B1" sqref="B1"/>
      <selection pane="bottomLeft" activeCell="A4" sqref="A4"/>
      <selection pane="bottomRight" activeCell="F97" sqref="F97"/>
    </sheetView>
  </sheetViews>
  <sheetFormatPr defaultRowHeight="14.75" x14ac:dyDescent="0.75"/>
  <cols>
    <col min="1" max="1" width="7.31640625" customWidth="1"/>
    <col min="2" max="2" width="16.86328125" style="13" customWidth="1"/>
    <col min="3" max="3" width="17.6796875" style="20" bestFit="1" customWidth="1"/>
    <col min="5" max="5" width="10.6796875" bestFit="1" customWidth="1"/>
  </cols>
  <sheetData>
    <row r="1" spans="1:13" ht="26" x14ac:dyDescent="1.2">
      <c r="A1" s="1" t="s">
        <v>0</v>
      </c>
      <c r="B1" s="2"/>
      <c r="C1" s="28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6" x14ac:dyDescent="1.2">
      <c r="A2" s="1"/>
      <c r="B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69" customHeight="1" x14ac:dyDescent="1.2">
      <c r="A3" s="1"/>
      <c r="B3" s="4" t="s">
        <v>147</v>
      </c>
      <c r="C3" s="29" t="s">
        <v>148</v>
      </c>
      <c r="D3" s="3"/>
      <c r="E3" s="5" t="s">
        <v>149</v>
      </c>
      <c r="F3" s="3"/>
      <c r="G3" s="3"/>
      <c r="I3" s="3"/>
      <c r="J3" s="3"/>
      <c r="K3" s="3"/>
      <c r="L3" s="3"/>
      <c r="M3" s="3"/>
    </row>
    <row r="4" spans="1:13" x14ac:dyDescent="0.75">
      <c r="A4" s="6">
        <v>1994</v>
      </c>
      <c r="B4" s="7">
        <f t="shared" ref="B4:B67" si="0">(1+E4)^(1/4)-1</f>
        <v>-5.0037543810244056E-4</v>
      </c>
      <c r="C4" s="30">
        <v>1623437</v>
      </c>
      <c r="E4" s="8">
        <v>-2E-3</v>
      </c>
    </row>
    <row r="5" spans="1:13" x14ac:dyDescent="0.75">
      <c r="A5" s="6"/>
      <c r="B5" s="7">
        <f t="shared" si="0"/>
        <v>9.7565843331155477E-3</v>
      </c>
      <c r="C5" s="30">
        <v>1639276.2</v>
      </c>
      <c r="E5" s="8">
        <f t="shared" ref="E5:E68" si="1">POWER(C5/C4,4)-1</f>
        <v>3.9601206974523739E-2</v>
      </c>
    </row>
    <row r="6" spans="1:13" x14ac:dyDescent="0.75">
      <c r="A6" s="6"/>
      <c r="B6" s="7">
        <f t="shared" si="0"/>
        <v>1.1245145875966589E-2</v>
      </c>
      <c r="C6" s="30">
        <v>1657710.1</v>
      </c>
      <c r="E6" s="8">
        <f t="shared" si="1"/>
        <v>4.5745007272415261E-2</v>
      </c>
    </row>
    <row r="7" spans="1:13" x14ac:dyDescent="0.75">
      <c r="A7" s="6"/>
      <c r="B7" s="7">
        <f t="shared" si="0"/>
        <v>1.8582983840178091E-2</v>
      </c>
      <c r="C7" s="30">
        <v>1688515.3</v>
      </c>
      <c r="E7" s="8">
        <f t="shared" si="1"/>
        <v>7.6429687187754558E-2</v>
      </c>
    </row>
    <row r="8" spans="1:13" x14ac:dyDescent="0.75">
      <c r="A8" s="6">
        <v>1995</v>
      </c>
      <c r="B8" s="7">
        <f t="shared" si="0"/>
        <v>2.4994739461348114E-3</v>
      </c>
      <c r="C8" s="30">
        <v>1692735.7</v>
      </c>
      <c r="E8" s="8">
        <f t="shared" si="1"/>
        <v>1.0035442504167325E-2</v>
      </c>
    </row>
    <row r="9" spans="1:13" x14ac:dyDescent="0.75">
      <c r="A9" s="6"/>
      <c r="B9" s="7">
        <f t="shared" si="0"/>
        <v>2.8748138294714121E-3</v>
      </c>
      <c r="C9" s="30">
        <v>1697602</v>
      </c>
      <c r="E9" s="8">
        <f t="shared" si="1"/>
        <v>1.1548937749735977E-2</v>
      </c>
    </row>
    <row r="10" spans="1:13" x14ac:dyDescent="0.75">
      <c r="A10" s="6"/>
      <c r="B10" s="7">
        <f t="shared" si="0"/>
        <v>6.6346528809462235E-3</v>
      </c>
      <c r="C10" s="30">
        <v>1708865</v>
      </c>
      <c r="E10" s="8">
        <f t="shared" si="1"/>
        <v>2.6803893367552956E-2</v>
      </c>
    </row>
    <row r="11" spans="1:13" x14ac:dyDescent="0.75">
      <c r="A11" s="6"/>
      <c r="B11" s="7">
        <f t="shared" si="0"/>
        <v>3.3636360976436741E-3</v>
      </c>
      <c r="C11" s="30">
        <v>1714613</v>
      </c>
      <c r="E11" s="8">
        <f t="shared" si="1"/>
        <v>1.3522581030724901E-2</v>
      </c>
    </row>
    <row r="12" spans="1:13" x14ac:dyDescent="0.75">
      <c r="A12" s="6">
        <v>1996</v>
      </c>
      <c r="B12" s="7">
        <f t="shared" si="0"/>
        <v>1.852499660273188E-2</v>
      </c>
      <c r="C12" s="30">
        <v>1746376.2</v>
      </c>
      <c r="E12" s="8">
        <f t="shared" si="1"/>
        <v>7.6184586474960181E-2</v>
      </c>
    </row>
    <row r="13" spans="1:13" x14ac:dyDescent="0.75">
      <c r="A13" s="6"/>
      <c r="B13" s="7">
        <f t="shared" si="0"/>
        <v>1.1913584255213827E-2</v>
      </c>
      <c r="C13" s="30">
        <v>1767181.8</v>
      </c>
      <c r="E13" s="8">
        <f t="shared" si="1"/>
        <v>4.8512721851164953E-2</v>
      </c>
    </row>
    <row r="14" spans="1:13" x14ac:dyDescent="0.75">
      <c r="A14" s="6"/>
      <c r="B14" s="7">
        <f t="shared" si="0"/>
        <v>1.1914846565305171E-2</v>
      </c>
      <c r="C14" s="30">
        <v>1788237.5</v>
      </c>
      <c r="E14" s="8">
        <f t="shared" si="1"/>
        <v>4.8517953723478557E-2</v>
      </c>
    </row>
    <row r="15" spans="1:13" x14ac:dyDescent="0.75">
      <c r="A15" s="6"/>
      <c r="B15" s="7">
        <f t="shared" si="0"/>
        <v>9.3816956640266902E-3</v>
      </c>
      <c r="C15" s="30">
        <v>1805014.2</v>
      </c>
      <c r="E15" s="8">
        <f t="shared" si="1"/>
        <v>3.805819064947058E-2</v>
      </c>
    </row>
    <row r="16" spans="1:13" x14ac:dyDescent="0.75">
      <c r="A16" s="6">
        <v>1997</v>
      </c>
      <c r="B16" s="7">
        <f t="shared" si="0"/>
        <v>4.6421795462883164E-3</v>
      </c>
      <c r="C16" s="30">
        <v>1813393.4</v>
      </c>
      <c r="E16" s="8">
        <f t="shared" si="1"/>
        <v>1.8698417787925914E-2</v>
      </c>
    </row>
    <row r="17" spans="1:5" x14ac:dyDescent="0.75">
      <c r="A17" s="6"/>
      <c r="B17" s="7">
        <f t="shared" si="0"/>
        <v>6.2740936412364334E-3</v>
      </c>
      <c r="C17" s="30">
        <v>1824770.8</v>
      </c>
      <c r="E17" s="8">
        <f t="shared" si="1"/>
        <v>2.5333549520592191E-2</v>
      </c>
    </row>
    <row r="18" spans="1:5" x14ac:dyDescent="0.75">
      <c r="A18" s="6"/>
      <c r="B18" s="7">
        <f t="shared" si="0"/>
        <v>9.9426185469431161E-4</v>
      </c>
      <c r="C18" s="30">
        <v>1826585.1</v>
      </c>
      <c r="E18" s="8">
        <f t="shared" si="1"/>
        <v>3.9829826911053079E-3</v>
      </c>
    </row>
    <row r="19" spans="1:5" x14ac:dyDescent="0.75">
      <c r="A19" s="6"/>
      <c r="B19" s="7">
        <f t="shared" si="0"/>
        <v>1.3812660576273394E-4</v>
      </c>
      <c r="C19" s="30">
        <v>1826837.4</v>
      </c>
      <c r="E19" s="8">
        <f t="shared" si="1"/>
        <v>5.5262090734808922E-4</v>
      </c>
    </row>
    <row r="20" spans="1:5" x14ac:dyDescent="0.75">
      <c r="A20" s="6">
        <v>1998</v>
      </c>
      <c r="B20" s="7">
        <f t="shared" si="0"/>
        <v>2.6270537268398009E-3</v>
      </c>
      <c r="C20" s="30">
        <v>1831636.6</v>
      </c>
      <c r="E20" s="8">
        <f t="shared" si="1"/>
        <v>1.0549695944203963E-2</v>
      </c>
    </row>
    <row r="21" spans="1:5" x14ac:dyDescent="0.75">
      <c r="A21" s="6"/>
      <c r="B21" s="7">
        <f t="shared" si="0"/>
        <v>1.414254334074716E-3</v>
      </c>
      <c r="C21" s="30">
        <v>1834227</v>
      </c>
      <c r="E21" s="8">
        <f t="shared" si="1"/>
        <v>5.6690293469148223E-3</v>
      </c>
    </row>
    <row r="22" spans="1:5" x14ac:dyDescent="0.75">
      <c r="A22" s="6"/>
      <c r="B22" s="7">
        <f t="shared" si="0"/>
        <v>-2.1903504855179667E-3</v>
      </c>
      <c r="C22" s="30">
        <v>1830209.4</v>
      </c>
      <c r="E22" s="8">
        <f t="shared" si="1"/>
        <v>-8.732658141568872E-3</v>
      </c>
    </row>
    <row r="23" spans="1:5" x14ac:dyDescent="0.75">
      <c r="A23" s="6"/>
      <c r="B23" s="7">
        <f t="shared" si="0"/>
        <v>9.6284064544760462E-4</v>
      </c>
      <c r="C23" s="30">
        <v>1831971.6</v>
      </c>
      <c r="E23" s="8">
        <f t="shared" si="1"/>
        <v>3.856928525753478E-3</v>
      </c>
    </row>
    <row r="24" spans="1:5" x14ac:dyDescent="0.75">
      <c r="A24" s="6">
        <v>1999</v>
      </c>
      <c r="B24" s="7">
        <f t="shared" si="0"/>
        <v>9.6107385070816065E-3</v>
      </c>
      <c r="C24" s="30">
        <v>1849578.2</v>
      </c>
      <c r="E24" s="8">
        <f t="shared" si="1"/>
        <v>3.9000711160986912E-2</v>
      </c>
    </row>
    <row r="25" spans="1:5" x14ac:dyDescent="0.75">
      <c r="A25" s="6"/>
      <c r="B25" s="7">
        <f t="shared" si="0"/>
        <v>7.9588957093028601E-3</v>
      </c>
      <c r="C25" s="30">
        <v>1864298.8</v>
      </c>
      <c r="E25" s="8">
        <f t="shared" si="1"/>
        <v>3.2217667568970487E-2</v>
      </c>
    </row>
    <row r="26" spans="1:5" x14ac:dyDescent="0.75">
      <c r="A26" s="6"/>
      <c r="B26" s="7">
        <f t="shared" si="0"/>
        <v>1.0918957840878374E-2</v>
      </c>
      <c r="C26" s="30">
        <v>1884655</v>
      </c>
      <c r="E26" s="8">
        <f t="shared" si="1"/>
        <v>4.4396394611384782E-2</v>
      </c>
    </row>
    <row r="27" spans="1:5" x14ac:dyDescent="0.75">
      <c r="A27" s="6"/>
      <c r="B27" s="7">
        <f t="shared" si="0"/>
        <v>1.0999838166667164E-2</v>
      </c>
      <c r="C27" s="30">
        <v>1905385.9</v>
      </c>
      <c r="E27" s="8">
        <f t="shared" si="1"/>
        <v>4.4730669709985849E-2</v>
      </c>
    </row>
    <row r="28" spans="1:5" x14ac:dyDescent="0.75">
      <c r="A28" s="6">
        <v>2000</v>
      </c>
      <c r="B28" s="7">
        <f t="shared" si="0"/>
        <v>1.1688393411539488E-2</v>
      </c>
      <c r="C28" s="30">
        <v>1927656.8</v>
      </c>
      <c r="E28" s="8">
        <f t="shared" si="1"/>
        <v>4.7579690959037801E-2</v>
      </c>
    </row>
    <row r="29" spans="1:5" x14ac:dyDescent="0.75">
      <c r="A29" s="6"/>
      <c r="B29" s="7">
        <f t="shared" si="0"/>
        <v>9.1998741684722329E-3</v>
      </c>
      <c r="C29" s="30">
        <v>1945391</v>
      </c>
      <c r="E29" s="8">
        <f t="shared" si="1"/>
        <v>3.7310444569917944E-2</v>
      </c>
    </row>
    <row r="30" spans="1:5" x14ac:dyDescent="0.75">
      <c r="A30" s="6"/>
      <c r="B30" s="7">
        <f t="shared" si="0"/>
        <v>9.9039730316425878E-3</v>
      </c>
      <c r="C30" s="30">
        <v>1964658.1</v>
      </c>
      <c r="E30" s="8">
        <f t="shared" si="1"/>
        <v>4.0208319709466478E-2</v>
      </c>
    </row>
    <row r="31" spans="1:5" x14ac:dyDescent="0.75">
      <c r="A31" s="6"/>
      <c r="B31" s="7">
        <f t="shared" si="0"/>
        <v>8.5095722253147876E-3</v>
      </c>
      <c r="C31" s="30">
        <v>1981376.5</v>
      </c>
      <c r="E31" s="8">
        <f t="shared" si="1"/>
        <v>3.4475235870091492E-2</v>
      </c>
    </row>
    <row r="32" spans="1:5" x14ac:dyDescent="0.75">
      <c r="A32" s="6">
        <v>2001</v>
      </c>
      <c r="B32" s="7">
        <f t="shared" si="0"/>
        <v>6.1451218382775341E-3</v>
      </c>
      <c r="C32" s="30">
        <v>1993552.3</v>
      </c>
      <c r="E32" s="8">
        <f t="shared" si="1"/>
        <v>2.4807992134766366E-2</v>
      </c>
    </row>
    <row r="33" spans="1:9" x14ac:dyDescent="0.75">
      <c r="A33" s="6"/>
      <c r="B33" s="7">
        <f t="shared" si="0"/>
        <v>4.9970096094293925E-3</v>
      </c>
      <c r="C33" s="30">
        <v>2003514.1</v>
      </c>
      <c r="E33" s="8">
        <f t="shared" si="1"/>
        <v>2.0138358794863365E-2</v>
      </c>
    </row>
    <row r="34" spans="1:9" x14ac:dyDescent="0.75">
      <c r="A34" s="6"/>
      <c r="B34" s="7">
        <f t="shared" si="0"/>
        <v>2.6574806735824019E-3</v>
      </c>
      <c r="C34" s="30">
        <v>2008838.4</v>
      </c>
      <c r="D34" s="8"/>
      <c r="E34" s="8">
        <f t="shared" si="1"/>
        <v>1.0672371036064554E-2</v>
      </c>
      <c r="F34" s="9"/>
      <c r="G34" s="9"/>
      <c r="H34" s="9"/>
      <c r="I34" s="9"/>
    </row>
    <row r="35" spans="1:9" x14ac:dyDescent="0.75">
      <c r="A35" s="6"/>
      <c r="B35" s="7">
        <f t="shared" si="0"/>
        <v>7.6932022008342482E-3</v>
      </c>
      <c r="C35" s="30">
        <v>2024292.8</v>
      </c>
      <c r="D35" s="8"/>
      <c r="E35" s="8">
        <f t="shared" si="1"/>
        <v>3.1129745766631745E-2</v>
      </c>
      <c r="F35" s="9"/>
      <c r="G35" s="9"/>
      <c r="H35" s="9"/>
      <c r="I35" s="9"/>
    </row>
    <row r="36" spans="1:9" x14ac:dyDescent="0.75">
      <c r="A36" s="6">
        <v>2002</v>
      </c>
      <c r="B36" s="7">
        <f t="shared" si="0"/>
        <v>1.0859990214854287E-2</v>
      </c>
      <c r="C36" s="30">
        <v>2046276.6</v>
      </c>
      <c r="D36" s="8"/>
      <c r="E36" s="8">
        <f t="shared" si="1"/>
        <v>4.4152734376291747E-2</v>
      </c>
      <c r="F36" s="9"/>
      <c r="G36" s="9"/>
      <c r="H36" s="9"/>
      <c r="I36" s="9"/>
    </row>
    <row r="37" spans="1:9" x14ac:dyDescent="0.75">
      <c r="A37" s="6"/>
      <c r="B37" s="7">
        <f t="shared" si="0"/>
        <v>1.2688607200023627E-2</v>
      </c>
      <c r="C37" s="30">
        <v>2072241</v>
      </c>
      <c r="D37" s="8"/>
      <c r="E37" s="8">
        <f t="shared" si="1"/>
        <v>5.1728630738634207E-2</v>
      </c>
      <c r="F37" s="9"/>
      <c r="G37" s="9"/>
      <c r="H37" s="9"/>
      <c r="I37" s="9"/>
    </row>
    <row r="38" spans="1:9" x14ac:dyDescent="0.75">
      <c r="A38" s="6"/>
      <c r="B38" s="7">
        <f t="shared" si="0"/>
        <v>1.1318278134637705E-2</v>
      </c>
      <c r="C38" s="30">
        <v>2095695.2</v>
      </c>
      <c r="D38" s="8"/>
      <c r="E38" s="8">
        <f t="shared" si="1"/>
        <v>4.6047549109182295E-2</v>
      </c>
      <c r="F38" s="9"/>
      <c r="G38" s="9"/>
      <c r="H38" s="9"/>
      <c r="I38" s="9"/>
    </row>
    <row r="39" spans="1:9" x14ac:dyDescent="0.75">
      <c r="A39" s="6"/>
      <c r="B39" s="7">
        <f t="shared" si="0"/>
        <v>8.3199121704340406E-3</v>
      </c>
      <c r="C39" s="30">
        <v>2113131.2000000002</v>
      </c>
      <c r="D39" s="8"/>
      <c r="E39" s="8">
        <f t="shared" si="1"/>
        <v>3.3697282752932489E-2</v>
      </c>
      <c r="F39" s="9"/>
      <c r="G39" s="9"/>
      <c r="H39" s="9"/>
      <c r="I39" s="9"/>
    </row>
    <row r="40" spans="1:9" x14ac:dyDescent="0.75">
      <c r="A40" s="6">
        <v>2003</v>
      </c>
      <c r="B40" s="7">
        <f t="shared" si="0"/>
        <v>6.3476891543696734E-3</v>
      </c>
      <c r="C40" s="30">
        <v>2126544.7000000002</v>
      </c>
      <c r="D40" s="8"/>
      <c r="E40" s="8">
        <f t="shared" si="1"/>
        <v>2.5633540260378229E-2</v>
      </c>
      <c r="F40" s="9"/>
      <c r="G40" s="9"/>
      <c r="H40" s="9"/>
      <c r="I40" s="9"/>
    </row>
    <row r="41" spans="1:9" x14ac:dyDescent="0.75">
      <c r="A41" s="6"/>
      <c r="B41" s="7">
        <f t="shared" si="0"/>
        <v>4.8837440379221331E-3</v>
      </c>
      <c r="C41" s="30">
        <v>2136930.2000000002</v>
      </c>
      <c r="D41" s="8"/>
      <c r="E41" s="8">
        <f t="shared" si="1"/>
        <v>1.9678548383377459E-2</v>
      </c>
      <c r="F41" s="9"/>
      <c r="G41" s="9"/>
      <c r="H41" s="9"/>
      <c r="I41" s="9"/>
    </row>
    <row r="42" spans="1:9" x14ac:dyDescent="0.75">
      <c r="A42" s="6"/>
      <c r="B42" s="7">
        <f t="shared" si="0"/>
        <v>5.4268969571396042E-3</v>
      </c>
      <c r="C42" s="30">
        <v>2148527.1</v>
      </c>
      <c r="D42" s="8"/>
      <c r="E42" s="8">
        <f t="shared" si="1"/>
        <v>2.1884935274173012E-2</v>
      </c>
      <c r="F42" s="9"/>
      <c r="G42" s="9"/>
      <c r="H42" s="9"/>
      <c r="I42" s="9"/>
    </row>
    <row r="43" spans="1:9" x14ac:dyDescent="0.75">
      <c r="A43" s="6"/>
      <c r="B43" s="7">
        <f t="shared" si="0"/>
        <v>5.7693477545617267E-3</v>
      </c>
      <c r="C43" s="30">
        <v>2160922.7000000002</v>
      </c>
      <c r="D43" s="8"/>
      <c r="E43" s="8">
        <f t="shared" si="1"/>
        <v>2.3277872506821007E-2</v>
      </c>
      <c r="F43" s="9"/>
      <c r="G43" s="9"/>
      <c r="H43" s="9"/>
      <c r="I43" s="9"/>
    </row>
    <row r="44" spans="1:9" x14ac:dyDescent="0.75">
      <c r="A44" s="6">
        <v>2004</v>
      </c>
      <c r="B44" s="7">
        <f t="shared" si="0"/>
        <v>1.5137792758620927E-2</v>
      </c>
      <c r="C44" s="30">
        <v>2193634.2999999998</v>
      </c>
      <c r="D44" s="8"/>
      <c r="E44" s="8">
        <f t="shared" si="1"/>
        <v>6.1940015631638534E-2</v>
      </c>
      <c r="F44" s="9"/>
      <c r="G44" s="9"/>
      <c r="H44" s="9"/>
      <c r="I44" s="9"/>
    </row>
    <row r="45" spans="1:9" x14ac:dyDescent="0.75">
      <c r="A45" s="6"/>
      <c r="B45" s="7">
        <f t="shared" si="0"/>
        <v>1.3974480614202811E-2</v>
      </c>
      <c r="C45" s="30">
        <v>2224289.2000000002</v>
      </c>
      <c r="D45" s="8"/>
      <c r="E45" s="8">
        <f t="shared" si="1"/>
        <v>5.70805933318419E-2</v>
      </c>
      <c r="F45" s="9"/>
      <c r="G45" s="9"/>
      <c r="H45" s="9"/>
      <c r="I45" s="9"/>
    </row>
    <row r="46" spans="1:9" x14ac:dyDescent="0.75">
      <c r="A46" s="6"/>
      <c r="B46" s="7">
        <f t="shared" si="0"/>
        <v>1.6351156135631983E-2</v>
      </c>
      <c r="C46" s="30">
        <v>2260658.9</v>
      </c>
      <c r="E46" s="8">
        <f t="shared" si="1"/>
        <v>6.7026344466387666E-2</v>
      </c>
    </row>
    <row r="47" spans="1:9" x14ac:dyDescent="0.75">
      <c r="A47" s="6"/>
      <c r="B47" s="7">
        <f t="shared" si="0"/>
        <v>1.0679320086723454E-2</v>
      </c>
      <c r="C47" s="30">
        <v>2284801.2000000002</v>
      </c>
      <c r="E47" s="8">
        <f t="shared" si="1"/>
        <v>4.3406452434057385E-2</v>
      </c>
    </row>
    <row r="48" spans="1:9" x14ac:dyDescent="0.75">
      <c r="A48" s="6">
        <v>2005</v>
      </c>
      <c r="B48" s="7">
        <f t="shared" si="0"/>
        <v>1.0166048582257448E-2</v>
      </c>
      <c r="C48" s="30">
        <v>2308028.6</v>
      </c>
      <c r="E48" s="8">
        <f t="shared" si="1"/>
        <v>4.1288498857880107E-2</v>
      </c>
    </row>
    <row r="49" spans="1:5" x14ac:dyDescent="0.75">
      <c r="A49" s="6"/>
      <c r="B49" s="7">
        <f t="shared" si="0"/>
        <v>1.7945531524176106E-2</v>
      </c>
      <c r="C49" s="30">
        <v>2349447.4</v>
      </c>
      <c r="E49" s="8">
        <f t="shared" si="1"/>
        <v>7.3737599284682487E-2</v>
      </c>
    </row>
    <row r="50" spans="1:5" x14ac:dyDescent="0.75">
      <c r="A50" s="6"/>
      <c r="B50" s="7">
        <f t="shared" si="0"/>
        <v>1.3636227821061331E-2</v>
      </c>
      <c r="C50" s="30">
        <v>2381485</v>
      </c>
      <c r="E50" s="8">
        <f t="shared" si="1"/>
        <v>5.567076856230746E-2</v>
      </c>
    </row>
    <row r="51" spans="1:5" x14ac:dyDescent="0.75">
      <c r="A51" s="6"/>
      <c r="B51" s="7">
        <f t="shared" si="0"/>
        <v>6.6935546518245292E-3</v>
      </c>
      <c r="C51" s="30">
        <v>2397425.6</v>
      </c>
      <c r="E51" s="8">
        <f t="shared" si="1"/>
        <v>2.7044242241287764E-2</v>
      </c>
    </row>
    <row r="52" spans="1:5" x14ac:dyDescent="0.75">
      <c r="A52" s="6">
        <v>2006</v>
      </c>
      <c r="B52" s="7">
        <f t="shared" si="0"/>
        <v>1.7571723602183953E-2</v>
      </c>
      <c r="C52" s="30">
        <v>2439552.5</v>
      </c>
      <c r="E52" s="8">
        <f t="shared" si="1"/>
        <v>7.2161284732972453E-2</v>
      </c>
    </row>
    <row r="53" spans="1:5" x14ac:dyDescent="0.75">
      <c r="A53" s="6"/>
      <c r="B53" s="7">
        <f t="shared" si="0"/>
        <v>1.4202440816502238E-2</v>
      </c>
      <c r="C53" s="30">
        <v>2474200.1</v>
      </c>
      <c r="E53" s="8">
        <f t="shared" si="1"/>
        <v>5.8031518962548434E-2</v>
      </c>
    </row>
    <row r="54" spans="1:5" x14ac:dyDescent="0.75">
      <c r="A54" s="6"/>
      <c r="B54" s="7">
        <f t="shared" si="0"/>
        <v>1.3811494066304553E-2</v>
      </c>
      <c r="C54" s="30">
        <v>2508372.5</v>
      </c>
      <c r="E54" s="8">
        <f t="shared" si="1"/>
        <v>5.6401095440697047E-2</v>
      </c>
    </row>
    <row r="55" spans="1:5" x14ac:dyDescent="0.75">
      <c r="A55" s="6"/>
      <c r="B55" s="7">
        <f t="shared" si="0"/>
        <v>1.3828169460476936E-2</v>
      </c>
      <c r="C55" s="30">
        <v>2543058.7000000002</v>
      </c>
      <c r="E55" s="8">
        <f t="shared" si="1"/>
        <v>5.6470600824701345E-2</v>
      </c>
    </row>
    <row r="56" spans="1:5" x14ac:dyDescent="0.75">
      <c r="A56" s="6">
        <v>2007</v>
      </c>
      <c r="B56" s="7">
        <f t="shared" si="0"/>
        <v>1.6236668072191929E-2</v>
      </c>
      <c r="C56" s="30">
        <v>2584349.5</v>
      </c>
      <c r="E56" s="8">
        <f t="shared" si="1"/>
        <v>6.6545639981345994E-2</v>
      </c>
    </row>
    <row r="57" spans="1:5" x14ac:dyDescent="0.75">
      <c r="A57" s="6"/>
      <c r="B57" s="7">
        <f t="shared" si="0"/>
        <v>8.1955633322816634E-3</v>
      </c>
      <c r="C57" s="30">
        <v>2605529.7000000002</v>
      </c>
      <c r="E57" s="8">
        <f t="shared" si="1"/>
        <v>3.3187463284646057E-2</v>
      </c>
    </row>
    <row r="58" spans="1:5" x14ac:dyDescent="0.75">
      <c r="A58" s="6"/>
      <c r="B58" s="7">
        <f t="shared" si="0"/>
        <v>1.1719344438867685E-2</v>
      </c>
      <c r="C58" s="30">
        <v>2636064.7999999998</v>
      </c>
      <c r="E58" s="8">
        <f t="shared" si="1"/>
        <v>4.7707893104331101E-2</v>
      </c>
    </row>
    <row r="59" spans="1:5" x14ac:dyDescent="0.75">
      <c r="A59" s="6"/>
      <c r="B59" s="7">
        <f t="shared" si="0"/>
        <v>1.4170782144657501E-2</v>
      </c>
      <c r="C59" s="30">
        <v>2673419.9</v>
      </c>
      <c r="E59" s="8">
        <f t="shared" si="1"/>
        <v>5.7899417902770312E-2</v>
      </c>
    </row>
    <row r="60" spans="1:5" x14ac:dyDescent="0.75">
      <c r="A60" s="6">
        <v>2008</v>
      </c>
      <c r="B60" s="7">
        <f t="shared" si="0"/>
        <v>4.200088433545357E-3</v>
      </c>
      <c r="C60" s="30">
        <v>2684648.5</v>
      </c>
      <c r="E60" s="8">
        <f t="shared" si="1"/>
        <v>1.6906494873194955E-2</v>
      </c>
    </row>
    <row r="61" spans="1:5" x14ac:dyDescent="0.75">
      <c r="A61" s="6"/>
      <c r="B61" s="7">
        <f t="shared" si="0"/>
        <v>1.2208898110870114E-2</v>
      </c>
      <c r="C61" s="30">
        <v>2717425.1</v>
      </c>
      <c r="E61" s="8">
        <f t="shared" si="1"/>
        <v>4.973723711634892E-2</v>
      </c>
    </row>
    <row r="62" spans="1:5" x14ac:dyDescent="0.75">
      <c r="A62" s="6"/>
      <c r="B62" s="7">
        <f t="shared" si="0"/>
        <v>2.3893574840387899E-3</v>
      </c>
      <c r="C62" s="30">
        <v>2723918</v>
      </c>
      <c r="E62" s="8">
        <f t="shared" si="1"/>
        <v>9.5917387075137306E-3</v>
      </c>
    </row>
    <row r="63" spans="1:5" x14ac:dyDescent="0.75">
      <c r="A63" s="6"/>
      <c r="B63" s="7">
        <f t="shared" si="0"/>
        <v>-5.692462107890095E-3</v>
      </c>
      <c r="C63" s="30">
        <v>2708412.2</v>
      </c>
      <c r="E63" s="8">
        <f t="shared" si="1"/>
        <v>-2.2576160469445994E-2</v>
      </c>
    </row>
    <row r="64" spans="1:5" x14ac:dyDescent="0.75">
      <c r="A64" s="6">
        <v>2009</v>
      </c>
      <c r="B64" s="7">
        <f t="shared" si="0"/>
        <v>-1.5555387027129886E-2</v>
      </c>
      <c r="C64" s="30">
        <v>2666281.7999999998</v>
      </c>
      <c r="E64" s="8">
        <f t="shared" si="1"/>
        <v>-6.0784724917699373E-2</v>
      </c>
    </row>
    <row r="65" spans="1:5" x14ac:dyDescent="0.75">
      <c r="A65" s="6"/>
      <c r="B65" s="7">
        <f t="shared" si="0"/>
        <v>-3.4321203407682299E-3</v>
      </c>
      <c r="C65" s="30">
        <v>2657130.7999999998</v>
      </c>
      <c r="E65" s="8">
        <f t="shared" si="1"/>
        <v>-1.3657966238076691E-2</v>
      </c>
    </row>
    <row r="66" spans="1:5" x14ac:dyDescent="0.75">
      <c r="A66" s="6"/>
      <c r="B66" s="7">
        <f t="shared" si="0"/>
        <v>2.3190804156123512E-3</v>
      </c>
      <c r="C66" s="30">
        <v>2663292.9</v>
      </c>
      <c r="E66" s="8">
        <f t="shared" si="1"/>
        <v>9.3086403845190624E-3</v>
      </c>
    </row>
    <row r="67" spans="1:5" x14ac:dyDescent="0.75">
      <c r="A67" s="6"/>
      <c r="B67" s="7">
        <f t="shared" si="0"/>
        <v>6.6697508186199794E-3</v>
      </c>
      <c r="C67" s="30">
        <v>2681056.4</v>
      </c>
      <c r="E67" s="8">
        <f t="shared" si="1"/>
        <v>2.6947105540168659E-2</v>
      </c>
    </row>
    <row r="68" spans="1:5" x14ac:dyDescent="0.75">
      <c r="A68" s="6">
        <v>2010</v>
      </c>
      <c r="B68" s="7">
        <f t="shared" ref="B68:B110" si="2">(1+E68)^(1/4)-1</f>
        <v>1.138297115276532E-2</v>
      </c>
      <c r="C68" s="30">
        <v>2711574.7876601368</v>
      </c>
      <c r="E68" s="8">
        <f t="shared" si="1"/>
        <v>4.6315233252382848E-2</v>
      </c>
    </row>
    <row r="69" spans="1:5" x14ac:dyDescent="0.75">
      <c r="A69" s="6"/>
      <c r="B69" s="7">
        <f t="shared" si="2"/>
        <v>6.8224369209151092E-3</v>
      </c>
      <c r="C69" s="30">
        <v>2730074.3356052916</v>
      </c>
      <c r="E69" s="8">
        <f t="shared" ref="E69:E110" si="3">POWER(C69/C68,4)-1</f>
        <v>2.7570293942319246E-2</v>
      </c>
    </row>
    <row r="70" spans="1:5" x14ac:dyDescent="0.75">
      <c r="A70" s="6"/>
      <c r="B70" s="7">
        <f t="shared" si="2"/>
        <v>1.1117478992437979E-2</v>
      </c>
      <c r="C70" s="30">
        <v>2760425.8796791774</v>
      </c>
      <c r="E70" s="8">
        <f t="shared" si="3"/>
        <v>4.5217017688940819E-2</v>
      </c>
    </row>
    <row r="71" spans="1:5" x14ac:dyDescent="0.75">
      <c r="A71" s="6"/>
      <c r="B71" s="7">
        <f t="shared" si="2"/>
        <v>1.0697965294457656E-2</v>
      </c>
      <c r="C71" s="30">
        <v>2789956.8199379081</v>
      </c>
      <c r="E71" s="8">
        <f t="shared" si="3"/>
        <v>4.3483450421561765E-2</v>
      </c>
    </row>
    <row r="72" spans="1:5" x14ac:dyDescent="0.75">
      <c r="A72" s="6">
        <v>2011</v>
      </c>
      <c r="B72" s="7">
        <f t="shared" si="2"/>
        <v>9.5045655193879419E-3</v>
      </c>
      <c r="C72" s="30">
        <v>2816474.1473292713</v>
      </c>
      <c r="E72" s="8">
        <f t="shared" si="3"/>
        <v>3.8563725279391114E-2</v>
      </c>
    </row>
    <row r="73" spans="1:5" x14ac:dyDescent="0.75">
      <c r="A73" s="6"/>
      <c r="B73" s="7">
        <f t="shared" si="2"/>
        <v>5.7495169786434541E-3</v>
      </c>
      <c r="C73" s="30">
        <v>2832667.5132592516</v>
      </c>
      <c r="E73" s="8">
        <f t="shared" si="3"/>
        <v>2.3197170926138933E-2</v>
      </c>
    </row>
    <row r="74" spans="1:5" x14ac:dyDescent="0.75">
      <c r="A74" s="6"/>
      <c r="B74" s="7">
        <f t="shared" si="2"/>
        <v>2.9824618233837974E-3</v>
      </c>
      <c r="C74" s="30">
        <v>2841115.8359758868</v>
      </c>
      <c r="E74" s="8">
        <f t="shared" si="3"/>
        <v>1.1983323960753856E-2</v>
      </c>
    </row>
    <row r="75" spans="1:5" x14ac:dyDescent="0.75">
      <c r="A75" s="6"/>
      <c r="B75" s="7">
        <f t="shared" si="2"/>
        <v>7.6220534955915298E-3</v>
      </c>
      <c r="C75" s="30">
        <v>2862770.9728648672</v>
      </c>
      <c r="E75" s="8">
        <f t="shared" si="3"/>
        <v>3.0838562788531698E-2</v>
      </c>
    </row>
    <row r="76" spans="1:5" x14ac:dyDescent="0.75">
      <c r="A76" s="6">
        <v>2012</v>
      </c>
      <c r="B76" s="7">
        <f t="shared" si="2"/>
        <v>4.0008368109192283E-3</v>
      </c>
      <c r="C76" s="30">
        <v>2874224.4523543357</v>
      </c>
      <c r="E76" s="8">
        <f t="shared" si="3"/>
        <v>1.6099643831718025E-2</v>
      </c>
    </row>
    <row r="77" spans="1:5" x14ac:dyDescent="0.75">
      <c r="A77" s="6"/>
      <c r="B77" s="7">
        <f t="shared" si="2"/>
        <v>8.9770362836656403E-3</v>
      </c>
      <c r="C77" s="30">
        <v>2900026.4695505193</v>
      </c>
      <c r="E77" s="8">
        <f t="shared" si="3"/>
        <v>3.6394568447757125E-2</v>
      </c>
    </row>
    <row r="78" spans="1:5" x14ac:dyDescent="0.75">
      <c r="A78" s="6"/>
      <c r="B78" s="7">
        <f t="shared" si="2"/>
        <v>2.9905428237682052E-3</v>
      </c>
      <c r="C78" s="30">
        <v>2908699.1228977712</v>
      </c>
      <c r="E78" s="8">
        <f t="shared" si="3"/>
        <v>1.2015938435182338E-2</v>
      </c>
    </row>
    <row r="79" spans="1:5" x14ac:dyDescent="0.75">
      <c r="A79" s="6"/>
      <c r="B79" s="7">
        <f t="shared" si="2"/>
        <v>4.3531471054831794E-3</v>
      </c>
      <c r="C79" s="30">
        <v>2921361.1180653353</v>
      </c>
      <c r="E79" s="8">
        <f t="shared" si="3"/>
        <v>1.7526618085993428E-2</v>
      </c>
    </row>
    <row r="80" spans="1:5" x14ac:dyDescent="0.75">
      <c r="A80" s="6">
        <v>2013</v>
      </c>
      <c r="B80" s="7">
        <f t="shared" si="2"/>
        <v>4.1413633485312129E-3</v>
      </c>
      <c r="C80" s="30">
        <v>2933459.535927515</v>
      </c>
      <c r="E80" s="8">
        <f t="shared" si="3"/>
        <v>1.6668643142860651E-2</v>
      </c>
    </row>
    <row r="81" spans="1:14" x14ac:dyDescent="0.75">
      <c r="A81" s="6"/>
      <c r="B81" s="7">
        <f t="shared" si="2"/>
        <v>1.0600076734053276E-2</v>
      </c>
      <c r="C81" s="30">
        <v>2964554.4321045871</v>
      </c>
      <c r="E81" s="8">
        <f t="shared" si="3"/>
        <v>4.3079253489417768E-2</v>
      </c>
    </row>
    <row r="82" spans="1:14" x14ac:dyDescent="0.75">
      <c r="A82" s="6"/>
      <c r="B82" s="7">
        <f t="shared" si="2"/>
        <v>4.5909751263382148E-3</v>
      </c>
      <c r="C82" s="30">
        <v>2978164.6277630548</v>
      </c>
      <c r="E82" s="8">
        <f t="shared" si="3"/>
        <v>1.8490750322155858E-2</v>
      </c>
    </row>
    <row r="83" spans="1:14" x14ac:dyDescent="0.75">
      <c r="A83" s="6"/>
      <c r="B83" s="7">
        <f t="shared" si="2"/>
        <v>1.2879818011360955E-2</v>
      </c>
      <c r="C83" s="30">
        <v>3016522.8461765158</v>
      </c>
      <c r="E83" s="8">
        <f t="shared" si="3"/>
        <v>5.2523184354077435E-2</v>
      </c>
    </row>
    <row r="84" spans="1:14" x14ac:dyDescent="0.75">
      <c r="A84" s="6">
        <v>2014</v>
      </c>
      <c r="B84" s="7">
        <f t="shared" si="2"/>
        <v>-3.9009293603420314E-3</v>
      </c>
      <c r="C84" s="30">
        <v>3004755.6036397233</v>
      </c>
      <c r="E84" s="8">
        <f t="shared" si="3"/>
        <v>-1.5512651156224355E-2</v>
      </c>
      <c r="F84" s="10"/>
      <c r="G84" s="11"/>
    </row>
    <row r="85" spans="1:14" x14ac:dyDescent="0.75">
      <c r="A85" s="6"/>
      <c r="B85" s="7">
        <f t="shared" si="2"/>
        <v>2.4420422558701915E-3</v>
      </c>
      <c r="C85" s="30">
        <v>3012093.3437923742</v>
      </c>
      <c r="E85" s="8">
        <f t="shared" si="3"/>
        <v>9.8040087344852811E-3</v>
      </c>
    </row>
    <row r="86" spans="1:14" x14ac:dyDescent="0.75">
      <c r="A86" s="6"/>
      <c r="B86" s="7">
        <f t="shared" si="2"/>
        <v>6.3747393735047453E-3</v>
      </c>
      <c r="C86" s="30">
        <v>3031294.6538277194</v>
      </c>
      <c r="E86" s="8">
        <f t="shared" si="3"/>
        <v>2.5743819166728299E-2</v>
      </c>
    </row>
    <row r="87" spans="1:14" x14ac:dyDescent="0.75">
      <c r="A87" s="6"/>
      <c r="B87" s="7">
        <f t="shared" si="2"/>
        <v>1.0860248839266617E-2</v>
      </c>
      <c r="C87" s="30">
        <v>3064215.268073427</v>
      </c>
      <c r="E87" s="8">
        <f t="shared" si="3"/>
        <v>4.4153802945603449E-2</v>
      </c>
    </row>
    <row r="88" spans="1:14" x14ac:dyDescent="0.75">
      <c r="A88" s="6">
        <v>2015</v>
      </c>
      <c r="B88" s="7">
        <f t="shared" si="2"/>
        <v>4.2523942008494409E-3</v>
      </c>
      <c r="C88" s="30">
        <v>3077245.519309537</v>
      </c>
      <c r="E88" s="8">
        <f t="shared" si="3"/>
        <v>1.7118381850759201E-2</v>
      </c>
    </row>
    <row r="89" spans="1:14" x14ac:dyDescent="0.75">
      <c r="A89" s="6"/>
      <c r="B89" s="7">
        <f t="shared" si="2"/>
        <v>-5.9114274612812601E-3</v>
      </c>
      <c r="C89" s="30">
        <v>3059054.6056415858</v>
      </c>
      <c r="E89" s="8">
        <f t="shared" si="3"/>
        <v>-2.3436865074924484E-2</v>
      </c>
      <c r="N89" s="12"/>
    </row>
    <row r="90" spans="1:14" x14ac:dyDescent="0.75">
      <c r="A90" s="6"/>
      <c r="B90" s="7">
        <f t="shared" si="2"/>
        <v>-1.0029534782740601E-4</v>
      </c>
      <c r="C90" s="30">
        <v>3058747.7966958899</v>
      </c>
      <c r="E90" s="8">
        <f t="shared" si="3"/>
        <v>-4.0112104040423979E-4</v>
      </c>
    </row>
    <row r="91" spans="1:14" x14ac:dyDescent="0.75">
      <c r="A91" s="6"/>
      <c r="B91" s="7">
        <f t="shared" si="2"/>
        <v>1.0307405333938036E-3</v>
      </c>
      <c r="C91" s="30">
        <v>3061900.5720313732</v>
      </c>
      <c r="E91" s="8">
        <f t="shared" si="3"/>
        <v>4.1293410713292289E-3</v>
      </c>
    </row>
    <row r="92" spans="1:14" x14ac:dyDescent="0.75">
      <c r="A92" s="6">
        <v>2016</v>
      </c>
      <c r="B92" s="7">
        <f t="shared" si="2"/>
        <v>-2.4541804192879102E-3</v>
      </c>
      <c r="C92" s="30">
        <v>3054386.1156016872</v>
      </c>
      <c r="E92" s="8">
        <f t="shared" si="3"/>
        <v>-9.780642757822311E-3</v>
      </c>
    </row>
    <row r="93" spans="1:14" x14ac:dyDescent="0.75">
      <c r="A93" s="6"/>
      <c r="B93" s="7">
        <f t="shared" si="2"/>
        <v>7.8887853552405129E-3</v>
      </c>
      <c r="C93" s="30">
        <v>3078481.5120596956</v>
      </c>
      <c r="E93" s="8">
        <f t="shared" si="3"/>
        <v>3.1930506669232139E-2</v>
      </c>
    </row>
    <row r="94" spans="1:14" x14ac:dyDescent="0.75">
      <c r="A94" s="6"/>
      <c r="B94" s="7">
        <f t="shared" si="2"/>
        <v>2.2319116617552925E-3</v>
      </c>
      <c r="C94" s="30">
        <v>3085352.4108469598</v>
      </c>
      <c r="E94" s="8">
        <f t="shared" si="3"/>
        <v>8.9575797222749554E-3</v>
      </c>
    </row>
    <row r="95" spans="1:14" x14ac:dyDescent="0.75">
      <c r="A95" s="6"/>
      <c r="B95" s="7">
        <f t="shared" si="2"/>
        <v>7.416226867711373E-4</v>
      </c>
      <c r="C95" s="30">
        <v>3087640.5781915281</v>
      </c>
      <c r="E95" s="8">
        <f t="shared" si="3"/>
        <v>2.9697924042266788E-3</v>
      </c>
    </row>
    <row r="96" spans="1:14" x14ac:dyDescent="0.75">
      <c r="A96" s="6">
        <v>2017</v>
      </c>
      <c r="B96" s="7">
        <f t="shared" si="2"/>
        <v>-6.4313069431998215E-4</v>
      </c>
      <c r="C96" s="30">
        <v>3085654.8217626652</v>
      </c>
      <c r="E96" s="8">
        <f t="shared" si="3"/>
        <v>-2.5700421386082306E-3</v>
      </c>
    </row>
    <row r="97" spans="1:13" x14ac:dyDescent="0.75">
      <c r="A97" s="6"/>
      <c r="B97" s="7">
        <f t="shared" si="2"/>
        <v>7.3102510956379874E-3</v>
      </c>
      <c r="C97" s="30">
        <v>3108211.7333042165</v>
      </c>
      <c r="E97" s="8">
        <f t="shared" si="3"/>
        <v>2.9563208497428883E-2</v>
      </c>
    </row>
    <row r="98" spans="1:13" x14ac:dyDescent="0.75">
      <c r="A98" s="6"/>
      <c r="B98" s="7">
        <f t="shared" si="2"/>
        <v>6.9224568003167786E-3</v>
      </c>
      <c r="C98" s="30">
        <v>3129728.1947542527</v>
      </c>
      <c r="E98" s="8">
        <f t="shared" si="3"/>
        <v>2.7978678854367223E-2</v>
      </c>
    </row>
    <row r="99" spans="1:13" x14ac:dyDescent="0.75">
      <c r="A99" s="6"/>
      <c r="B99" s="7">
        <f t="shared" si="2"/>
        <v>8.5036410506786897E-3</v>
      </c>
      <c r="C99" s="30">
        <v>3156342.2799086315</v>
      </c>
      <c r="D99" s="3"/>
      <c r="E99" s="8">
        <f t="shared" si="3"/>
        <v>3.4450900556583397E-2</v>
      </c>
      <c r="F99" s="3"/>
      <c r="G99" s="3"/>
      <c r="H99" s="3"/>
      <c r="I99" s="3"/>
      <c r="J99" s="3"/>
      <c r="K99" s="3"/>
      <c r="L99" s="3"/>
      <c r="M99" s="3"/>
    </row>
    <row r="100" spans="1:13" x14ac:dyDescent="0.75">
      <c r="A100">
        <v>2018</v>
      </c>
      <c r="B100" s="7">
        <f t="shared" si="2"/>
        <v>-6.8310561297731942E-3</v>
      </c>
      <c r="C100" s="30">
        <v>3134781.1286297995</v>
      </c>
      <c r="E100" s="8">
        <f t="shared" si="3"/>
        <v>-2.7045517413784914E-2</v>
      </c>
    </row>
    <row r="101" spans="1:13" x14ac:dyDescent="0.75">
      <c r="B101" s="7">
        <f t="shared" si="2"/>
        <v>-1.3119261097106483E-3</v>
      </c>
      <c r="C101" s="30">
        <v>3130668.5274189217</v>
      </c>
      <c r="E101" s="8">
        <f t="shared" si="3"/>
        <v>-5.2373865672633579E-3</v>
      </c>
    </row>
    <row r="102" spans="1:13" x14ac:dyDescent="0.75">
      <c r="B102" s="7">
        <f t="shared" si="2"/>
        <v>6.4895733356229446E-3</v>
      </c>
      <c r="C102" s="30">
        <v>3150985.2304171333</v>
      </c>
      <c r="E102" s="8">
        <f t="shared" si="3"/>
        <v>2.6212075710754901E-2</v>
      </c>
    </row>
    <row r="103" spans="1:13" x14ac:dyDescent="0.75">
      <c r="B103" s="7">
        <f t="shared" si="2"/>
        <v>3.40712809053767E-3</v>
      </c>
      <c r="C103" s="30">
        <v>3161721.0407085568</v>
      </c>
      <c r="E103" s="8">
        <f t="shared" si="3"/>
        <v>1.3698321834743732E-2</v>
      </c>
    </row>
    <row r="104" spans="1:13" x14ac:dyDescent="0.75">
      <c r="A104">
        <v>2019</v>
      </c>
      <c r="B104" s="7">
        <f t="shared" si="2"/>
        <v>-8.0396254426896574E-3</v>
      </c>
      <c r="C104" s="30">
        <v>3136301.9877869892</v>
      </c>
      <c r="E104" s="8">
        <f t="shared" si="3"/>
        <v>-3.1772762712773961E-2</v>
      </c>
    </row>
    <row r="105" spans="1:13" x14ac:dyDescent="0.75">
      <c r="B105" s="7">
        <f t="shared" si="2"/>
        <v>8.1671072462909944E-3</v>
      </c>
      <c r="C105" s="30">
        <v>3161916.5024780012</v>
      </c>
      <c r="E105" s="8">
        <f t="shared" si="3"/>
        <v>3.3070822316722204E-2</v>
      </c>
    </row>
    <row r="106" spans="1:13" x14ac:dyDescent="0.75">
      <c r="B106" s="7">
        <f t="shared" si="2"/>
        <v>-2.0957912915383625E-3</v>
      </c>
      <c r="C106" s="27">
        <v>3155289.7854075362</v>
      </c>
      <c r="E106" s="8">
        <f t="shared" si="3"/>
        <v>-8.3568479217558389E-3</v>
      </c>
    </row>
    <row r="107" spans="1:13" x14ac:dyDescent="0.75">
      <c r="B107" s="7">
        <f t="shared" si="2"/>
        <v>-3.6287930349054864E-3</v>
      </c>
      <c r="C107" s="27">
        <v>3143839.8918111408</v>
      </c>
      <c r="E107" s="8">
        <f t="shared" si="3"/>
        <v>-1.4436354270683682E-2</v>
      </c>
      <c r="F107" s="8"/>
      <c r="G107" s="9"/>
      <c r="H107" s="9"/>
      <c r="I107" s="9"/>
    </row>
    <row r="108" spans="1:13" x14ac:dyDescent="0.75">
      <c r="A108">
        <v>2020</v>
      </c>
      <c r="B108" s="7">
        <f t="shared" si="2"/>
        <v>-4.2254829242832637E-3</v>
      </c>
      <c r="C108" s="27">
        <v>3130555.6500316123</v>
      </c>
      <c r="E108" s="8">
        <f t="shared" si="3"/>
        <v>-1.6795104921702442E-2</v>
      </c>
    </row>
    <row r="109" spans="1:13" x14ac:dyDescent="0.75">
      <c r="B109" s="7">
        <f t="shared" si="2"/>
        <v>-0.16641964700757739</v>
      </c>
      <c r="C109" s="27">
        <v>2609569.6838157745</v>
      </c>
      <c r="E109" s="8">
        <f t="shared" si="3"/>
        <v>-0.51717485451895684</v>
      </c>
    </row>
    <row r="110" spans="1:13" x14ac:dyDescent="0.75">
      <c r="B110" s="7">
        <f t="shared" si="2"/>
        <v>0.13530943785633731</v>
      </c>
      <c r="C110" s="27">
        <v>2962669.090779827</v>
      </c>
      <c r="E110" s="8">
        <f t="shared" si="3"/>
        <v>0.66133415100306014</v>
      </c>
    </row>
    <row r="112" spans="1:13" x14ac:dyDescent="0.75">
      <c r="A112" t="s">
        <v>304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="45" zoomScaleNormal="45" workbookViewId="0">
      <pane xSplit="1" ySplit="4" topLeftCell="F5" activePane="bottomRight" state="frozen"/>
      <selection pane="topRight" activeCell="B1" sqref="B1"/>
      <selection pane="bottomLeft" activeCell="A8" sqref="A8"/>
      <selection pane="bottomRight" activeCell="R6" sqref="R6"/>
    </sheetView>
  </sheetViews>
  <sheetFormatPr defaultColWidth="8.90625" defaultRowHeight="14.75" x14ac:dyDescent="0.75"/>
  <sheetData>
    <row r="1" spans="1:12" ht="26" x14ac:dyDescent="1.2">
      <c r="A1" s="1" t="s">
        <v>275</v>
      </c>
    </row>
    <row r="2" spans="1:12" x14ac:dyDescent="0.75">
      <c r="A2" s="88"/>
    </row>
    <row r="3" spans="1:12" x14ac:dyDescent="0.75">
      <c r="A3" s="88"/>
    </row>
    <row r="4" spans="1:12" x14ac:dyDescent="0.75">
      <c r="A4" s="88"/>
      <c r="B4" s="72" t="s">
        <v>198</v>
      </c>
      <c r="C4" s="72" t="s">
        <v>197</v>
      </c>
      <c r="D4" s="72" t="s">
        <v>196</v>
      </c>
      <c r="E4" s="72" t="s">
        <v>195</v>
      </c>
      <c r="F4" s="72" t="s">
        <v>194</v>
      </c>
      <c r="G4" s="72" t="s">
        <v>193</v>
      </c>
      <c r="H4" s="72" t="s">
        <v>192</v>
      </c>
      <c r="I4" s="72" t="s">
        <v>191</v>
      </c>
      <c r="J4" s="72" t="s">
        <v>190</v>
      </c>
      <c r="K4" s="72" t="s">
        <v>189</v>
      </c>
      <c r="L4" s="88"/>
    </row>
    <row r="5" spans="1:12" x14ac:dyDescent="0.75">
      <c r="A5" s="88">
        <v>44092</v>
      </c>
      <c r="B5" s="87">
        <v>2.7292945251260861</v>
      </c>
      <c r="C5" s="87">
        <v>2.301402838881049</v>
      </c>
      <c r="D5" s="87">
        <v>2.1688380149107616</v>
      </c>
      <c r="E5" s="87">
        <v>1.7982106475329966</v>
      </c>
      <c r="F5" s="87">
        <v>1.6218287076451559</v>
      </c>
      <c r="G5" s="87">
        <v>3.3893666729169847</v>
      </c>
      <c r="H5" s="87">
        <v>10.55187575549791</v>
      </c>
      <c r="I5" s="87">
        <v>1.1041488298478366</v>
      </c>
      <c r="J5" s="87">
        <v>2.140368342458935</v>
      </c>
      <c r="K5" s="87">
        <v>15.977783518470684</v>
      </c>
    </row>
    <row r="6" spans="1:12" x14ac:dyDescent="0.75">
      <c r="A6" s="88">
        <v>44093</v>
      </c>
      <c r="B6" s="87">
        <v>2.7810658078629156</v>
      </c>
      <c r="C6" s="87">
        <v>2.2391466755208764</v>
      </c>
      <c r="D6" s="87">
        <v>2.1509526319752994</v>
      </c>
      <c r="E6" s="87">
        <v>1.774167014666616</v>
      </c>
      <c r="F6" s="87">
        <v>1.5132811169759917</v>
      </c>
      <c r="G6" s="87">
        <v>3.3533850590149128</v>
      </c>
      <c r="H6" s="87">
        <v>10.590048281175987</v>
      </c>
      <c r="I6" s="87">
        <v>1.1372357734670033</v>
      </c>
      <c r="J6" s="87">
        <v>2.1425904856716222</v>
      </c>
      <c r="K6" s="87">
        <v>16.305541203823289</v>
      </c>
    </row>
    <row r="7" spans="1:12" x14ac:dyDescent="0.75">
      <c r="A7" s="88">
        <v>44094</v>
      </c>
      <c r="B7" s="87">
        <v>2.7752324238925685</v>
      </c>
      <c r="C7" s="87">
        <v>2.2329210591848594</v>
      </c>
      <c r="D7" s="87">
        <v>2.0991791550568566</v>
      </c>
      <c r="E7" s="87">
        <v>1.7134252053199701</v>
      </c>
      <c r="F7" s="87">
        <v>1.5941597139451731</v>
      </c>
      <c r="G7" s="87">
        <v>3.3422358265382064</v>
      </c>
      <c r="H7" s="87">
        <v>10.638117387585458</v>
      </c>
      <c r="I7" s="87">
        <v>1.1614540517861858</v>
      </c>
      <c r="J7" s="87">
        <v>2.1670340610111611</v>
      </c>
      <c r="K7" s="87">
        <v>16.592934642211333</v>
      </c>
    </row>
    <row r="8" spans="1:12" x14ac:dyDescent="0.75">
      <c r="A8" s="88">
        <v>44095</v>
      </c>
      <c r="B8" s="87">
        <v>2.7190861031779789</v>
      </c>
      <c r="C8" s="87">
        <v>2.1582136631526523</v>
      </c>
      <c r="D8" s="87">
        <v>2.0502296859703293</v>
      </c>
      <c r="E8" s="87">
        <v>1.6703997570327627</v>
      </c>
      <c r="F8" s="87">
        <v>1.5941597139451731</v>
      </c>
      <c r="G8" s="87">
        <v>3.3204441448792079</v>
      </c>
      <c r="H8" s="87">
        <v>10.664272636661165</v>
      </c>
      <c r="I8" s="87">
        <v>1.1812379974553766</v>
      </c>
      <c r="J8" s="87">
        <v>2.1670340610111611</v>
      </c>
      <c r="K8" s="87">
        <v>16.78668302764143</v>
      </c>
    </row>
    <row r="9" spans="1:12" x14ac:dyDescent="0.75">
      <c r="A9" s="88">
        <v>44096</v>
      </c>
      <c r="B9" s="87">
        <v>2.8586012031354437</v>
      </c>
      <c r="C9" s="87">
        <v>2.2391466755208764</v>
      </c>
      <c r="D9" s="87">
        <v>2.1443632803674979</v>
      </c>
      <c r="E9" s="87">
        <v>1.6425597610822165</v>
      </c>
      <c r="F9" s="87">
        <v>1.7133492252681766</v>
      </c>
      <c r="G9" s="87">
        <v>3.3650410747860073</v>
      </c>
      <c r="H9" s="87">
        <v>10.848066278814972</v>
      </c>
      <c r="I9" s="87">
        <v>1.197610918009187</v>
      </c>
      <c r="J9" s="87">
        <v>2.2070326388395114</v>
      </c>
      <c r="K9" s="87">
        <v>17.222616894859215</v>
      </c>
    </row>
    <row r="10" spans="1:12" x14ac:dyDescent="0.75">
      <c r="A10" s="88">
        <v>44097</v>
      </c>
      <c r="B10" s="87">
        <v>2.854469222823115</v>
      </c>
      <c r="C10" s="87">
        <v>2.2059433883954513</v>
      </c>
      <c r="D10" s="87">
        <v>2.0869417877852245</v>
      </c>
      <c r="E10" s="87">
        <v>1.599534312795009</v>
      </c>
      <c r="F10" s="87">
        <v>1.6111867869913161</v>
      </c>
      <c r="G10" s="87">
        <v>3.3924073726833646</v>
      </c>
      <c r="H10" s="87">
        <v>10.985911510430316</v>
      </c>
      <c r="I10" s="87">
        <v>1.2242169139091383</v>
      </c>
      <c r="J10" s="87">
        <v>2.2296984996089044</v>
      </c>
      <c r="K10" s="87">
        <v>18.050891242572995</v>
      </c>
    </row>
    <row r="11" spans="1:12" x14ac:dyDescent="0.75">
      <c r="A11" s="88">
        <v>44098</v>
      </c>
      <c r="B11" s="87">
        <v>2.7895728261530048</v>
      </c>
      <c r="C11" s="87">
        <v>2.2515979081929109</v>
      </c>
      <c r="D11" s="87">
        <v>1.9570374275171325</v>
      </c>
      <c r="E11" s="87">
        <v>1.5223415967503131</v>
      </c>
      <c r="F11" s="87">
        <v>1.6856802315681934</v>
      </c>
      <c r="G11" s="87">
        <v>3.3989955555105138</v>
      </c>
      <c r="H11" s="87">
        <v>11.058722068668143</v>
      </c>
      <c r="I11" s="87">
        <v>1.2562805499936891</v>
      </c>
      <c r="J11" s="87">
        <v>2.2559197895185887</v>
      </c>
      <c r="K11" s="87">
        <v>18.646667527770585</v>
      </c>
    </row>
    <row r="12" spans="1:12" x14ac:dyDescent="0.75">
      <c r="A12" s="88">
        <v>44099</v>
      </c>
      <c r="B12" s="87">
        <v>2.6498146685301087</v>
      </c>
      <c r="C12" s="87">
        <v>2.2142442101768074</v>
      </c>
      <c r="D12" s="87">
        <v>1.7508848557873335</v>
      </c>
      <c r="E12" s="87">
        <v>1.4286979740075672</v>
      </c>
      <c r="F12" s="87">
        <v>1.4813553550144731</v>
      </c>
      <c r="G12" s="87">
        <v>3.4152126209311655</v>
      </c>
      <c r="H12" s="87">
        <v>11.184550023681084</v>
      </c>
      <c r="I12" s="87">
        <v>1.2849331609628634</v>
      </c>
      <c r="J12" s="87">
        <v>2.2248097845409989</v>
      </c>
      <c r="K12" s="87">
        <v>18.829113924050635</v>
      </c>
    </row>
    <row r="13" spans="1:12" x14ac:dyDescent="0.75">
      <c r="A13" s="88">
        <v>44100</v>
      </c>
      <c r="B13" s="87">
        <v>2.3921735431731177</v>
      </c>
      <c r="C13" s="87">
        <v>1.9444675022827258</v>
      </c>
      <c r="D13" s="87">
        <v>1.6426312222305894</v>
      </c>
      <c r="E13" s="87">
        <v>1.3148070814826063</v>
      </c>
      <c r="F13" s="87">
        <v>1.5792610250297976</v>
      </c>
      <c r="G13" s="87">
        <v>3.3822717067954611</v>
      </c>
      <c r="H13" s="87">
        <v>11.134360221400639</v>
      </c>
      <c r="I13" s="87">
        <v>1.2808399308244087</v>
      </c>
      <c r="J13" s="87">
        <v>2.1519234871648911</v>
      </c>
      <c r="K13" s="87">
        <v>18.386721777318527</v>
      </c>
    </row>
    <row r="14" spans="1:12" x14ac:dyDescent="0.75">
      <c r="A14" s="88">
        <v>44101</v>
      </c>
      <c r="B14" s="87">
        <v>2.3224159931943853</v>
      </c>
      <c r="C14" s="87">
        <v>1.9154146260479787</v>
      </c>
      <c r="D14" s="87">
        <v>1.5710896904887417</v>
      </c>
      <c r="E14" s="87">
        <v>1.2502689090517949</v>
      </c>
      <c r="F14" s="87">
        <v>1.5494636471990464</v>
      </c>
      <c r="G14" s="87">
        <v>3.3260187611175684</v>
      </c>
      <c r="H14" s="87">
        <v>11.084170419120195</v>
      </c>
      <c r="I14" s="87">
        <v>1.2968717488666863</v>
      </c>
      <c r="J14" s="87">
        <v>2.0688153310104531</v>
      </c>
      <c r="K14" s="87">
        <v>17.67631103074141</v>
      </c>
    </row>
    <row r="15" spans="1:12" x14ac:dyDescent="0.75">
      <c r="A15" s="88">
        <v>44102</v>
      </c>
      <c r="B15" s="87">
        <v>2.3656802576411251</v>
      </c>
      <c r="C15" s="87">
        <v>2.0067236656428986</v>
      </c>
      <c r="D15" s="87">
        <v>1.6162738157993826</v>
      </c>
      <c r="E15" s="87">
        <v>1.2198980043784722</v>
      </c>
      <c r="F15" s="87">
        <v>1.6388557806912993</v>
      </c>
      <c r="G15" s="87">
        <v>3.3087881291081143</v>
      </c>
      <c r="H15" s="87">
        <v>11.004290874645678</v>
      </c>
      <c r="I15" s="87">
        <v>1.3251832573243238</v>
      </c>
      <c r="J15" s="87">
        <v>1.9994844627746584</v>
      </c>
      <c r="K15" s="87">
        <v>17.086993025058128</v>
      </c>
    </row>
    <row r="16" spans="1:12" x14ac:dyDescent="0.75">
      <c r="A16" s="88">
        <v>44103</v>
      </c>
      <c r="B16" s="87">
        <v>2.2580057118551373</v>
      </c>
      <c r="C16" s="87">
        <v>1.9195650369386568</v>
      </c>
      <c r="D16" s="87">
        <v>1.5193162135702991</v>
      </c>
      <c r="E16" s="87">
        <v>1.1604216493932147</v>
      </c>
      <c r="F16" s="87">
        <v>1.6111867869913161</v>
      </c>
      <c r="G16" s="87">
        <v>3.2170603528225241</v>
      </c>
      <c r="H16" s="87">
        <v>10.708100351328618</v>
      </c>
      <c r="I16" s="87">
        <v>1.3429205879242914</v>
      </c>
      <c r="J16" s="87">
        <v>1.9101543056246888</v>
      </c>
      <c r="K16" s="87">
        <v>16.320072332730557</v>
      </c>
    </row>
    <row r="17" spans="1:11" x14ac:dyDescent="0.75">
      <c r="A17" s="88">
        <v>44104</v>
      </c>
      <c r="B17" s="87">
        <v>2.2242206963602111</v>
      </c>
      <c r="C17" s="87">
        <v>1.8863617498132317</v>
      </c>
      <c r="D17" s="87">
        <v>1.4957828149710068</v>
      </c>
      <c r="E17" s="87">
        <v>1.136378016526834</v>
      </c>
      <c r="F17" s="87">
        <v>1.6686531585220501</v>
      </c>
      <c r="G17" s="87">
        <v>3.1101290777050843</v>
      </c>
      <c r="H17" s="87">
        <v>10.469875515152346</v>
      </c>
      <c r="I17" s="87">
        <v>1.3357574351819934</v>
      </c>
      <c r="J17" s="87">
        <v>1.8341570077508325</v>
      </c>
      <c r="K17" s="87">
        <v>15.138207181606811</v>
      </c>
    </row>
    <row r="18" spans="1:11" x14ac:dyDescent="0.75">
      <c r="A18" s="88">
        <v>44105</v>
      </c>
      <c r="B18" s="87">
        <v>2.1960260071702011</v>
      </c>
      <c r="C18" s="87">
        <v>1.6767659998339834</v>
      </c>
      <c r="D18" s="87">
        <v>1.5400256043376761</v>
      </c>
      <c r="E18" s="87">
        <v>1.0908216595168494</v>
      </c>
      <c r="F18" s="87">
        <v>1.6835518474374256</v>
      </c>
      <c r="G18" s="87">
        <v>3.0128266851811478</v>
      </c>
      <c r="H18" s="87">
        <v>10.223167895492107</v>
      </c>
      <c r="I18" s="87">
        <v>1.3217722322089434</v>
      </c>
      <c r="J18" s="87">
        <v>1.7434935646732592</v>
      </c>
      <c r="K18" s="87">
        <v>14.17915267372773</v>
      </c>
    </row>
    <row r="19" spans="1:11" x14ac:dyDescent="0.75">
      <c r="A19" s="88">
        <v>44106</v>
      </c>
      <c r="B19" s="87">
        <v>2.261408519171173</v>
      </c>
      <c r="C19" s="87">
        <v>1.7348717523034782</v>
      </c>
      <c r="D19" s="87">
        <v>1.6143911439114391</v>
      </c>
      <c r="E19" s="87">
        <v>1.0844943877099074</v>
      </c>
      <c r="F19" s="87">
        <v>1.8559509620296271</v>
      </c>
      <c r="G19" s="87">
        <v>2.9459312903209498</v>
      </c>
      <c r="H19" s="87">
        <v>10.007563815273256</v>
      </c>
      <c r="I19" s="87">
        <v>1.2948251337974588</v>
      </c>
      <c r="J19" s="87">
        <v>1.6879399843561085</v>
      </c>
      <c r="K19" s="87">
        <v>13.541397571686881</v>
      </c>
    </row>
    <row r="20" spans="1:11" x14ac:dyDescent="0.75">
      <c r="A20" s="88">
        <v>44107</v>
      </c>
      <c r="B20" s="87">
        <v>2.4835632253752205</v>
      </c>
      <c r="C20" s="87">
        <v>1.9880468166348468</v>
      </c>
      <c r="D20" s="87">
        <v>1.7273514571880415</v>
      </c>
      <c r="E20" s="87">
        <v>1.1148652923832303</v>
      </c>
      <c r="F20" s="87">
        <v>1.9517282479141835</v>
      </c>
      <c r="G20" s="87">
        <v>2.984953603989402</v>
      </c>
      <c r="H20" s="87">
        <v>10.0853226638768</v>
      </c>
      <c r="I20" s="87">
        <v>1.2955073388205376</v>
      </c>
      <c r="J20" s="87">
        <v>1.7083837019128258</v>
      </c>
      <c r="K20" s="87">
        <v>13.562386980108499</v>
      </c>
    </row>
    <row r="21" spans="1:11" x14ac:dyDescent="0.75">
      <c r="A21" s="88">
        <v>44108</v>
      </c>
      <c r="B21" s="87">
        <v>2.5576958133317129</v>
      </c>
      <c r="C21" s="87">
        <v>2.1125591433551918</v>
      </c>
      <c r="D21" s="87">
        <v>1.7612395511710219</v>
      </c>
      <c r="E21" s="87">
        <v>1.1098034749376764</v>
      </c>
      <c r="F21" s="87">
        <v>2.045377149667972</v>
      </c>
      <c r="G21" s="87">
        <v>3.0224555677746636</v>
      </c>
      <c r="H21" s="87">
        <v>10.21539201063176</v>
      </c>
      <c r="I21" s="87">
        <v>1.283909853428252</v>
      </c>
      <c r="J21" s="87">
        <v>1.7208277039038662</v>
      </c>
      <c r="K21" s="87">
        <v>14.041914234048042</v>
      </c>
    </row>
    <row r="22" spans="1:11" x14ac:dyDescent="0.75">
      <c r="A22" s="88">
        <v>44109</v>
      </c>
      <c r="B22" s="87">
        <v>2.5632861396366291</v>
      </c>
      <c r="C22" s="87">
        <v>2.1250103760272263</v>
      </c>
      <c r="D22" s="87">
        <v>1.7499435198433617</v>
      </c>
      <c r="E22" s="87">
        <v>1.1351125621654456</v>
      </c>
      <c r="F22" s="87">
        <v>2.104971905329474</v>
      </c>
      <c r="G22" s="87">
        <v>3.0275234007186098</v>
      </c>
      <c r="H22" s="87">
        <v>10.395651159667203</v>
      </c>
      <c r="I22" s="87">
        <v>1.2634437027359826</v>
      </c>
      <c r="J22" s="87">
        <v>1.7261608476143022</v>
      </c>
      <c r="K22" s="87">
        <v>14.437483854301206</v>
      </c>
    </row>
    <row r="23" spans="1:11" x14ac:dyDescent="0.75">
      <c r="A23" s="88">
        <v>44110</v>
      </c>
      <c r="B23" s="87">
        <v>2.5934252901500878</v>
      </c>
      <c r="C23" s="87">
        <v>2.1893417448327384</v>
      </c>
      <c r="D23" s="87">
        <v>1.8327810829128699</v>
      </c>
      <c r="E23" s="87">
        <v>1.1135998380218417</v>
      </c>
      <c r="F23" s="87">
        <v>1.9474714796526478</v>
      </c>
      <c r="G23" s="87">
        <v>3.0852966962797055</v>
      </c>
      <c r="H23" s="87">
        <v>10.653669157306151</v>
      </c>
      <c r="I23" s="87">
        <v>1.2535517299013872</v>
      </c>
      <c r="J23" s="87">
        <v>1.7279385621844587</v>
      </c>
      <c r="K23" s="87">
        <v>14.989666752777053</v>
      </c>
    </row>
    <row r="24" spans="1:11" x14ac:dyDescent="0.75">
      <c r="A24" s="88">
        <v>44111</v>
      </c>
      <c r="B24" s="87">
        <v>2.6289117093030319</v>
      </c>
      <c r="C24" s="87">
        <v>2.2557483190835894</v>
      </c>
      <c r="D24" s="87">
        <v>1.8967919271029441</v>
      </c>
      <c r="E24" s="87">
        <v>1.0857598420712957</v>
      </c>
      <c r="F24" s="87">
        <v>2.045377149667972</v>
      </c>
      <c r="G24" s="87">
        <v>3.1765176892708946</v>
      </c>
      <c r="H24" s="87">
        <v>10.87916981825636</v>
      </c>
      <c r="I24" s="87">
        <v>1.254233934924466</v>
      </c>
      <c r="J24" s="87">
        <v>1.7181611320486365</v>
      </c>
      <c r="K24" s="87">
        <v>15.708150348747077</v>
      </c>
    </row>
    <row r="25" spans="1:11" x14ac:dyDescent="0.75">
      <c r="A25" s="88">
        <v>44112</v>
      </c>
      <c r="B25" s="87">
        <v>2.6267241903141518</v>
      </c>
      <c r="C25" s="87">
        <v>2.3325309205611355</v>
      </c>
      <c r="D25" s="87">
        <v>1.8657278409518789</v>
      </c>
      <c r="E25" s="87">
        <v>1.0528580286751958</v>
      </c>
      <c r="F25" s="87">
        <v>2.0858164481525625</v>
      </c>
      <c r="G25" s="87">
        <v>3.2626708493181251</v>
      </c>
      <c r="H25" s="87">
        <v>11.164756862218404</v>
      </c>
      <c r="I25" s="87">
        <v>1.2593504725975322</v>
      </c>
      <c r="J25" s="87">
        <v>1.7248275616866988</v>
      </c>
      <c r="K25" s="87">
        <v>16.268406096615873</v>
      </c>
    </row>
    <row r="26" spans="1:11" x14ac:dyDescent="0.75">
      <c r="A26" s="88">
        <v>44113</v>
      </c>
      <c r="B26" s="87">
        <v>2.6004739624475905</v>
      </c>
      <c r="C26" s="87">
        <v>2.4985473561882623</v>
      </c>
      <c r="D26" s="87">
        <v>1.8911439114391144</v>
      </c>
      <c r="E26" s="87">
        <v>1.0300798501702038</v>
      </c>
      <c r="F26" s="87">
        <v>1.9730120892218626</v>
      </c>
      <c r="G26" s="87">
        <v>3.2986524632201966</v>
      </c>
      <c r="H26" s="87">
        <v>11.371171260329556</v>
      </c>
      <c r="I26" s="87">
        <v>1.2552572424590775</v>
      </c>
      <c r="J26" s="87">
        <v>1.7417158501031138</v>
      </c>
      <c r="K26" s="87">
        <v>16.804443296305887</v>
      </c>
    </row>
    <row r="27" spans="1:11" x14ac:dyDescent="0.75">
      <c r="A27" s="88">
        <v>44114</v>
      </c>
      <c r="B27" s="87">
        <v>2.7173846995199611</v>
      </c>
      <c r="C27" s="87">
        <v>2.9343404997094713</v>
      </c>
      <c r="D27" s="87">
        <v>1.9287973491979817</v>
      </c>
      <c r="E27" s="87">
        <v>1.019956215279096</v>
      </c>
      <c r="F27" s="87">
        <v>2.1134854418525455</v>
      </c>
      <c r="G27" s="87">
        <v>3.2672318989676827</v>
      </c>
      <c r="H27" s="87">
        <v>11.550016612117647</v>
      </c>
      <c r="I27" s="87">
        <v>1.2457063721360149</v>
      </c>
      <c r="J27" s="87">
        <v>1.7412714214605722</v>
      </c>
      <c r="K27" s="87">
        <v>17.01272281064324</v>
      </c>
    </row>
    <row r="28" spans="1:11" x14ac:dyDescent="0.75">
      <c r="A28" s="88">
        <v>44115</v>
      </c>
      <c r="B28" s="87">
        <v>2.7178708148508233</v>
      </c>
      <c r="C28" s="87">
        <v>3.092056113555242</v>
      </c>
      <c r="D28" s="87">
        <v>1.9777468182845097</v>
      </c>
      <c r="E28" s="87">
        <v>1.0250180327246496</v>
      </c>
      <c r="F28" s="87">
        <v>2.158181508598672</v>
      </c>
      <c r="G28" s="87">
        <v>3.2530419667246089</v>
      </c>
      <c r="H28" s="87">
        <v>11.481447445621802</v>
      </c>
      <c r="I28" s="87">
        <v>1.2422953470206388</v>
      </c>
      <c r="J28" s="87">
        <v>1.7443824219583322</v>
      </c>
      <c r="K28" s="87">
        <v>16.736631361405305</v>
      </c>
    </row>
    <row r="29" spans="1:11" x14ac:dyDescent="0.75">
      <c r="A29" s="88">
        <v>44116</v>
      </c>
      <c r="B29" s="87">
        <v>2.708634623564441</v>
      </c>
      <c r="C29" s="87">
        <v>3.1439362496887191</v>
      </c>
      <c r="D29" s="87">
        <v>1.9843361698923114</v>
      </c>
      <c r="E29" s="87">
        <v>0.99085076496716151</v>
      </c>
      <c r="F29" s="87">
        <v>2.156053124467904</v>
      </c>
      <c r="G29" s="87">
        <v>3.2616572827293355</v>
      </c>
      <c r="H29" s="87">
        <v>11.554258003859665</v>
      </c>
      <c r="I29" s="87">
        <v>1.2358143993014239</v>
      </c>
      <c r="J29" s="87">
        <v>1.7577152812344448</v>
      </c>
      <c r="K29" s="87">
        <v>16.441165073624394</v>
      </c>
    </row>
    <row r="30" spans="1:11" x14ac:dyDescent="0.75">
      <c r="A30" s="88">
        <v>44117</v>
      </c>
      <c r="B30" s="87">
        <v>2.7453363310445402</v>
      </c>
      <c r="C30" s="87">
        <v>3.1190337843446501</v>
      </c>
      <c r="D30" s="87">
        <v>1.9918668574440845</v>
      </c>
      <c r="E30" s="87">
        <v>1.0085671260265998</v>
      </c>
      <c r="F30" s="87">
        <v>2.2518304103524605</v>
      </c>
      <c r="G30" s="87">
        <v>3.2449334340142828</v>
      </c>
      <c r="H30" s="87">
        <v>11.742999936379114</v>
      </c>
      <c r="I30" s="87">
        <v>1.2245580164206755</v>
      </c>
      <c r="J30" s="87">
        <v>1.7634928535874232</v>
      </c>
      <c r="K30" s="87">
        <v>16.011689485920957</v>
      </c>
    </row>
    <row r="31" spans="1:11" x14ac:dyDescent="0.75">
      <c r="A31" s="88">
        <v>44118</v>
      </c>
      <c r="B31" s="87">
        <v>2.7365862550890196</v>
      </c>
      <c r="C31" s="87">
        <v>3.3161783016518633</v>
      </c>
      <c r="D31" s="87">
        <v>2.0182242638752919</v>
      </c>
      <c r="E31" s="87">
        <v>0.99970894549688061</v>
      </c>
      <c r="F31" s="87">
        <v>2.2433168738293889</v>
      </c>
      <c r="G31" s="87">
        <v>3.1978025876354921</v>
      </c>
      <c r="H31" s="87">
        <v>11.88225896524181</v>
      </c>
      <c r="I31" s="87">
        <v>1.2242169139091339</v>
      </c>
      <c r="J31" s="87">
        <v>1.7839365711441402</v>
      </c>
      <c r="K31" s="87">
        <v>15.412684060966164</v>
      </c>
    </row>
    <row r="32" spans="1:11" x14ac:dyDescent="0.75">
      <c r="A32" s="88">
        <v>44119</v>
      </c>
      <c r="B32" s="87">
        <v>2.744850215713678</v>
      </c>
      <c r="C32" s="87">
        <v>3.3535319996679669</v>
      </c>
      <c r="D32" s="87">
        <v>1.9956322012199712</v>
      </c>
      <c r="E32" s="87">
        <v>1.0313453045315921</v>
      </c>
      <c r="F32" s="87">
        <v>2.2007491912140305</v>
      </c>
      <c r="G32" s="87">
        <v>3.1993229375186822</v>
      </c>
      <c r="H32" s="87">
        <v>11.964966104210996</v>
      </c>
      <c r="I32" s="87">
        <v>1.2105728134476255</v>
      </c>
      <c r="J32" s="87">
        <v>1.7803811420038382</v>
      </c>
      <c r="K32" s="87">
        <v>15.004197881684309</v>
      </c>
    </row>
    <row r="33" spans="1:11" x14ac:dyDescent="0.75">
      <c r="A33" s="88">
        <v>44120</v>
      </c>
      <c r="B33" s="87">
        <v>2.8367260132466425</v>
      </c>
      <c r="C33" s="87">
        <v>3.5070972026230591</v>
      </c>
      <c r="D33" s="87">
        <v>2.0332856389788385</v>
      </c>
      <c r="E33" s="87">
        <v>1.1249889272743379</v>
      </c>
      <c r="F33" s="87">
        <v>2.2284181849140134</v>
      </c>
      <c r="G33" s="87">
        <v>3.2510148335470306</v>
      </c>
      <c r="H33" s="87">
        <v>12.203897839010923</v>
      </c>
      <c r="I33" s="87">
        <v>1.2102317109360883</v>
      </c>
      <c r="J33" s="87">
        <v>1.7901585721396491</v>
      </c>
      <c r="K33" s="87">
        <v>14.485920950658748</v>
      </c>
    </row>
    <row r="34" spans="1:11" x14ac:dyDescent="0.75">
      <c r="A34" s="88">
        <v>44121</v>
      </c>
      <c r="B34" s="87">
        <v>2.730752871118673</v>
      </c>
      <c r="C34" s="87">
        <v>3.1418610442433796</v>
      </c>
      <c r="D34" s="87">
        <v>1.993749529332028</v>
      </c>
      <c r="E34" s="87">
        <v>1.1123343836604533</v>
      </c>
      <c r="F34" s="87">
        <v>2.4157159884215904</v>
      </c>
      <c r="G34" s="87">
        <v>3.2981456799258089</v>
      </c>
      <c r="H34" s="87">
        <v>12.258329033033387</v>
      </c>
      <c r="I34" s="87">
        <v>1.1965876104745796</v>
      </c>
      <c r="J34" s="87">
        <v>1.7701592832254853</v>
      </c>
      <c r="K34" s="87">
        <v>13.817489020924853</v>
      </c>
    </row>
    <row r="35" spans="1:11" x14ac:dyDescent="0.75">
      <c r="A35" s="88">
        <v>44122</v>
      </c>
      <c r="B35" s="87">
        <v>2.7518988880111803</v>
      </c>
      <c r="C35" s="87">
        <v>3.048476799203121</v>
      </c>
      <c r="D35" s="87">
        <v>2.0426989984185555</v>
      </c>
      <c r="E35" s="87">
        <v>1.1718107386457106</v>
      </c>
      <c r="F35" s="87">
        <v>2.4242295249446619</v>
      </c>
      <c r="G35" s="87">
        <v>3.3397019100662275</v>
      </c>
      <c r="H35" s="87">
        <v>12.700140672826105</v>
      </c>
      <c r="I35" s="87">
        <v>1.1720282296438511</v>
      </c>
      <c r="J35" s="87">
        <v>1.7732702837232452</v>
      </c>
      <c r="K35" s="87">
        <v>13.412231981400161</v>
      </c>
    </row>
    <row r="36" spans="1:11" x14ac:dyDescent="0.75">
      <c r="A36" s="88">
        <v>44123</v>
      </c>
      <c r="B36" s="87">
        <v>2.8911709303032143</v>
      </c>
      <c r="C36" s="87">
        <v>3.1169585788993115</v>
      </c>
      <c r="D36" s="87">
        <v>2.2497929060923263</v>
      </c>
      <c r="E36" s="87">
        <v>1.2135707325715297</v>
      </c>
      <c r="F36" s="87">
        <v>2.4369998297292699</v>
      </c>
      <c r="G36" s="87">
        <v>3.3645342914916188</v>
      </c>
      <c r="H36" s="87">
        <v>12.83091691820476</v>
      </c>
      <c r="I36" s="87">
        <v>1.1699816145746282</v>
      </c>
      <c r="J36" s="87">
        <v>1.7879364289269732</v>
      </c>
      <c r="K36" s="87">
        <v>13.27176440196331</v>
      </c>
    </row>
    <row r="37" spans="1:11" x14ac:dyDescent="0.75">
      <c r="A37" s="88">
        <v>44124</v>
      </c>
      <c r="B37" s="87">
        <v>2.8600595491280307</v>
      </c>
      <c r="C37" s="87">
        <v>3.2539221382916907</v>
      </c>
      <c r="D37" s="87">
        <v>2.163189999246931</v>
      </c>
      <c r="E37" s="87">
        <v>1.217367095655695</v>
      </c>
      <c r="F37" s="87">
        <v>2.5476758045292014</v>
      </c>
      <c r="G37" s="87">
        <v>3.4065973049264384</v>
      </c>
      <c r="H37" s="87">
        <v>12.749623576482891</v>
      </c>
      <c r="I37" s="87">
        <v>1.1665705894592477</v>
      </c>
      <c r="J37" s="87">
        <v>1.8079357178411484</v>
      </c>
      <c r="K37" s="87">
        <v>13.139369671919388</v>
      </c>
    </row>
    <row r="38" spans="1:11" x14ac:dyDescent="0.75">
      <c r="A38" s="88">
        <v>44125</v>
      </c>
      <c r="B38" s="87">
        <v>2.9033238135747705</v>
      </c>
      <c r="C38" s="87">
        <v>3.1958163858221962</v>
      </c>
      <c r="D38" s="87">
        <v>2.080352436177423</v>
      </c>
      <c r="E38" s="87">
        <v>1.1730761930070992</v>
      </c>
      <c r="F38" s="87">
        <v>2.8669334241443893</v>
      </c>
      <c r="G38" s="87">
        <v>3.4876826320297232</v>
      </c>
      <c r="H38" s="87">
        <v>12.698726875578789</v>
      </c>
      <c r="I38" s="87">
        <v>1.1536086940208179</v>
      </c>
      <c r="J38" s="87">
        <v>1.8368235796060617</v>
      </c>
      <c r="K38" s="87">
        <v>13.354107465771147</v>
      </c>
    </row>
    <row r="39" spans="1:11" x14ac:dyDescent="0.75">
      <c r="A39" s="88">
        <v>44126</v>
      </c>
      <c r="B39" s="87">
        <v>2.9971440724311846</v>
      </c>
      <c r="C39" s="87">
        <v>3.4572922719349219</v>
      </c>
      <c r="D39" s="87">
        <v>2.0756457564575648</v>
      </c>
      <c r="E39" s="87">
        <v>1.1933234627893146</v>
      </c>
      <c r="F39" s="87">
        <v>3.3266643963902602</v>
      </c>
      <c r="G39" s="87">
        <v>3.5439355777076167</v>
      </c>
      <c r="H39" s="87">
        <v>12.727002820525509</v>
      </c>
      <c r="I39" s="87">
        <v>1.1461044387669828</v>
      </c>
      <c r="J39" s="87">
        <v>1.8821553011448482</v>
      </c>
      <c r="K39" s="87">
        <v>13.37832601394989</v>
      </c>
    </row>
    <row r="40" spans="1:11" x14ac:dyDescent="0.75">
      <c r="A40" s="88">
        <v>44127</v>
      </c>
      <c r="B40" s="87">
        <v>2.9674910372485872</v>
      </c>
      <c r="C40" s="87">
        <v>3.2871254254171158</v>
      </c>
      <c r="D40" s="87">
        <v>2.0342269749228108</v>
      </c>
      <c r="E40" s="87">
        <v>1.1654834668387686</v>
      </c>
      <c r="F40" s="87">
        <v>3.5693001872978041</v>
      </c>
      <c r="G40" s="87">
        <v>3.5626865596002477</v>
      </c>
      <c r="H40" s="87">
        <v>12.580674805426122</v>
      </c>
      <c r="I40" s="87">
        <v>1.1409879010939121</v>
      </c>
      <c r="J40" s="87">
        <v>1.88882173078291</v>
      </c>
      <c r="K40" s="87">
        <v>13.622126065616113</v>
      </c>
    </row>
    <row r="41" spans="1:11" x14ac:dyDescent="0.75">
      <c r="A41" s="88">
        <v>44128</v>
      </c>
      <c r="B41" s="87">
        <v>2.9446436166980616</v>
      </c>
      <c r="C41" s="87">
        <v>3.5486013115298412</v>
      </c>
      <c r="D41" s="87">
        <v>1.9768054823405374</v>
      </c>
      <c r="E41" s="87">
        <v>1.2198980043784722</v>
      </c>
      <c r="F41" s="87">
        <v>3.7182870764515581</v>
      </c>
      <c r="G41" s="87">
        <v>3.5662340426610157</v>
      </c>
      <c r="H41" s="87">
        <v>12.348105158239225</v>
      </c>
      <c r="I41" s="87">
        <v>1.1430345161631437</v>
      </c>
      <c r="J41" s="87">
        <v>1.9225983076157294</v>
      </c>
      <c r="K41" s="87">
        <v>14.017695685869278</v>
      </c>
    </row>
    <row r="42" spans="1:11" x14ac:dyDescent="0.75">
      <c r="A42" s="88">
        <v>44129</v>
      </c>
      <c r="B42" s="87">
        <v>2.9349213100808167</v>
      </c>
      <c r="C42" s="87">
        <v>3.6170830912260317</v>
      </c>
      <c r="D42" s="87">
        <v>1.8939679192710297</v>
      </c>
      <c r="E42" s="87">
        <v>1.1629525581159916</v>
      </c>
      <c r="F42" s="87">
        <v>4.2142005789204831</v>
      </c>
      <c r="G42" s="87">
        <v>3.5591390765394788</v>
      </c>
      <c r="H42" s="87">
        <v>11.943759145500966</v>
      </c>
      <c r="I42" s="87">
        <v>1.1386001835131563</v>
      </c>
      <c r="J42" s="87">
        <v>1.9212650216881146</v>
      </c>
      <c r="K42" s="87">
        <v>14.235662619478202</v>
      </c>
    </row>
    <row r="43" spans="1:11" x14ac:dyDescent="0.75">
      <c r="A43" s="88">
        <v>44130</v>
      </c>
      <c r="B43" s="87">
        <v>2.7963784407850767</v>
      </c>
      <c r="C43" s="87">
        <v>3.5444509006391631</v>
      </c>
      <c r="D43" s="87">
        <v>1.6765193162135701</v>
      </c>
      <c r="E43" s="87">
        <v>1.1465016514179416</v>
      </c>
      <c r="F43" s="87">
        <v>4.384471309381917</v>
      </c>
      <c r="G43" s="87">
        <v>3.5226506793430064</v>
      </c>
      <c r="H43" s="87">
        <v>11.634844446957841</v>
      </c>
      <c r="I43" s="87">
        <v>1.0983500871516916</v>
      </c>
      <c r="J43" s="87">
        <v>1.8923771599232011</v>
      </c>
      <c r="K43" s="87">
        <v>13.982175148540446</v>
      </c>
    </row>
    <row r="44" spans="1:11" x14ac:dyDescent="0.75">
      <c r="A44" s="88">
        <v>44131</v>
      </c>
      <c r="B44" s="87">
        <v>2.8065868627331838</v>
      </c>
      <c r="C44" s="87">
        <v>3.426164190254835</v>
      </c>
      <c r="D44" s="87">
        <v>1.7179380977483245</v>
      </c>
      <c r="E44" s="87">
        <v>1.1629525581159916</v>
      </c>
      <c r="F44" s="87">
        <v>4.7909926783585899</v>
      </c>
      <c r="G44" s="87">
        <v>3.4238279369358922</v>
      </c>
      <c r="H44" s="87">
        <v>11.395205813534291</v>
      </c>
      <c r="I44" s="87">
        <v>1.0659453485556039</v>
      </c>
      <c r="J44" s="87">
        <v>1.8750444428642439</v>
      </c>
      <c r="K44" s="87">
        <v>13.702854559545349</v>
      </c>
    </row>
    <row r="45" spans="1:11" x14ac:dyDescent="0.75">
      <c r="A45" s="88">
        <v>44132</v>
      </c>
      <c r="B45" s="87">
        <v>2.7599197909704078</v>
      </c>
      <c r="C45" s="87">
        <v>3.3286295343238979</v>
      </c>
      <c r="D45" s="87">
        <v>1.6567512613901647</v>
      </c>
      <c r="E45" s="87">
        <v>1.2363489110765222</v>
      </c>
      <c r="F45" s="87">
        <v>5.2869061808275157</v>
      </c>
      <c r="G45" s="87">
        <v>3.2804082646219666</v>
      </c>
      <c r="H45" s="87">
        <v>11.04882548793675</v>
      </c>
      <c r="I45" s="87">
        <v>1.0434325827941071</v>
      </c>
      <c r="J45" s="87">
        <v>1.82437957761501</v>
      </c>
      <c r="K45" s="87">
        <v>12.995672952725377</v>
      </c>
    </row>
    <row r="46" spans="1:11" x14ac:dyDescent="0.75">
      <c r="A46" s="88">
        <v>44133</v>
      </c>
      <c r="B46" s="87">
        <v>2.7356140244272953</v>
      </c>
      <c r="C46" s="87">
        <v>3.2331700838383002</v>
      </c>
      <c r="D46" s="87">
        <v>1.6614579411100234</v>
      </c>
      <c r="E46" s="87">
        <v>1.2717816331953988</v>
      </c>
      <c r="F46" s="87">
        <v>5.5827515750042567</v>
      </c>
      <c r="G46" s="87">
        <v>3.089350962634875</v>
      </c>
      <c r="H46" s="87">
        <v>10.57520341007895</v>
      </c>
      <c r="I46" s="87">
        <v>1.0263774572172137</v>
      </c>
      <c r="J46" s="87">
        <v>1.7799367133613075</v>
      </c>
      <c r="K46" s="87">
        <v>12.264272797726662</v>
      </c>
    </row>
    <row r="47" spans="1:11" x14ac:dyDescent="0.75">
      <c r="A47" s="88">
        <v>44134</v>
      </c>
      <c r="B47" s="87">
        <v>2.7392598894087619</v>
      </c>
      <c r="C47" s="87">
        <v>3.2518469328463522</v>
      </c>
      <c r="D47" s="87">
        <v>1.6351005346788163</v>
      </c>
      <c r="E47" s="87">
        <v>1.2452070916062412</v>
      </c>
      <c r="F47" s="87">
        <v>6.1510301379192915</v>
      </c>
      <c r="G47" s="87">
        <v>2.9261667418395167</v>
      </c>
      <c r="H47" s="87">
        <v>10.087443359747811</v>
      </c>
      <c r="I47" s="87">
        <v>1.0004536663403452</v>
      </c>
      <c r="J47" s="87">
        <v>1.7648261395150375</v>
      </c>
      <c r="K47" s="87">
        <v>11.211573236889693</v>
      </c>
    </row>
    <row r="48" spans="1:11" x14ac:dyDescent="0.75">
      <c r="A48" s="88">
        <v>44135</v>
      </c>
      <c r="B48" s="87">
        <v>2.7237041988211703</v>
      </c>
      <c r="C48" s="87">
        <v>2.9779198140615923</v>
      </c>
      <c r="D48" s="87">
        <v>1.6878153475412307</v>
      </c>
      <c r="E48" s="87">
        <v>1.2477380003290182</v>
      </c>
      <c r="F48" s="87">
        <v>6.6128894942959304</v>
      </c>
      <c r="G48" s="87">
        <v>2.7614621711609937</v>
      </c>
      <c r="H48" s="87">
        <v>9.6661317800414306</v>
      </c>
      <c r="I48" s="87">
        <v>0.97896420811346441</v>
      </c>
      <c r="J48" s="87">
        <v>1.7323828486098223</v>
      </c>
      <c r="K48" s="87">
        <v>10.15887367605268</v>
      </c>
    </row>
    <row r="49" spans="1:11" x14ac:dyDescent="0.75">
      <c r="A49" s="88">
        <v>44136</v>
      </c>
      <c r="B49" s="87">
        <v>2.662696724797958</v>
      </c>
      <c r="C49" s="87">
        <v>2.9924462521789654</v>
      </c>
      <c r="D49" s="87">
        <v>1.6520445816703064</v>
      </c>
      <c r="E49" s="87">
        <v>1.257861635220126</v>
      </c>
      <c r="F49" s="87">
        <v>6.4596458368806395</v>
      </c>
      <c r="G49" s="87">
        <v>2.6388206139172774</v>
      </c>
      <c r="H49" s="87">
        <v>9.1090956645907504</v>
      </c>
      <c r="I49" s="87">
        <v>0.96907223527886466</v>
      </c>
      <c r="J49" s="87">
        <v>1.7106058451255017</v>
      </c>
      <c r="K49" s="87">
        <v>9.2159648669594123</v>
      </c>
    </row>
    <row r="50" spans="1:11" x14ac:dyDescent="0.75">
      <c r="A50" s="88">
        <v>44137</v>
      </c>
      <c r="B50" s="87">
        <v>2.6337728626116546</v>
      </c>
      <c r="C50" s="87">
        <v>2.9177388561467588</v>
      </c>
      <c r="D50" s="87">
        <v>1.6002711047518638</v>
      </c>
      <c r="E50" s="87">
        <v>1.2249598218240259</v>
      </c>
      <c r="F50" s="87">
        <v>6.6916397071343434</v>
      </c>
      <c r="G50" s="87">
        <v>2.5622963364635631</v>
      </c>
      <c r="H50" s="87">
        <v>8.5230767055696592</v>
      </c>
      <c r="I50" s="87">
        <v>0.97964641313653866</v>
      </c>
      <c r="J50" s="87">
        <v>1.6941619853516401</v>
      </c>
      <c r="K50" s="87">
        <v>8.4958667011108293</v>
      </c>
    </row>
    <row r="51" spans="1:11" x14ac:dyDescent="0.75">
      <c r="A51" s="88">
        <v>44138</v>
      </c>
      <c r="B51" s="87">
        <v>2.6699884547608921</v>
      </c>
      <c r="C51" s="87">
        <v>2.9260396779281148</v>
      </c>
      <c r="D51" s="87">
        <v>1.5635590029369681</v>
      </c>
      <c r="E51" s="87">
        <v>1.189527099705149</v>
      </c>
      <c r="F51" s="87">
        <v>7.4493444576877232</v>
      </c>
      <c r="G51" s="87">
        <v>2.5420250046877544</v>
      </c>
      <c r="H51" s="87">
        <v>7.9045404098598269</v>
      </c>
      <c r="I51" s="87">
        <v>0.9813519256942288</v>
      </c>
      <c r="J51" s="87">
        <v>1.6448304060300094</v>
      </c>
      <c r="K51" s="87">
        <v>7.8403513304055856</v>
      </c>
    </row>
    <row r="52" spans="1:11" x14ac:dyDescent="0.75">
      <c r="A52" s="88">
        <v>44139</v>
      </c>
      <c r="B52" s="87">
        <v>2.6332867472807924</v>
      </c>
      <c r="C52" s="87">
        <v>2.9903710467336269</v>
      </c>
      <c r="D52" s="87">
        <v>1.5597936591610815</v>
      </c>
      <c r="E52" s="87">
        <v>1.1047416574921225</v>
      </c>
      <c r="F52" s="87">
        <v>7.6025881151030132</v>
      </c>
      <c r="G52" s="87">
        <v>2.500975557841711</v>
      </c>
      <c r="H52" s="87">
        <v>7.3927458063239149</v>
      </c>
      <c r="I52" s="87">
        <v>0.96327349258271966</v>
      </c>
      <c r="J52" s="87">
        <v>1.6070539714143579</v>
      </c>
      <c r="K52" s="87">
        <v>7.362438646344625</v>
      </c>
    </row>
    <row r="53" spans="1:11" x14ac:dyDescent="0.75">
      <c r="A53" s="88">
        <v>44140</v>
      </c>
      <c r="B53" s="87">
        <v>2.587105790848879</v>
      </c>
      <c r="C53" s="87">
        <v>3.089980908109903</v>
      </c>
      <c r="D53" s="87">
        <v>1.4816627758114316</v>
      </c>
      <c r="E53" s="87">
        <v>1.0250180327246496</v>
      </c>
      <c r="F53" s="87">
        <v>8.1325557636642252</v>
      </c>
      <c r="G53" s="87">
        <v>2.4568854112293006</v>
      </c>
      <c r="H53" s="87">
        <v>6.8406579812389152</v>
      </c>
      <c r="I53" s="87">
        <v>0.93734970170585985</v>
      </c>
      <c r="J53" s="87">
        <v>1.5515003910971958</v>
      </c>
      <c r="K53" s="87">
        <v>6.9022862309480804</v>
      </c>
    </row>
    <row r="54" spans="1:11" x14ac:dyDescent="0.75">
      <c r="A54" s="88">
        <v>44141</v>
      </c>
      <c r="B54" s="87">
        <v>2.5504040833687789</v>
      </c>
      <c r="C54" s="87">
        <v>3.1729891259234666</v>
      </c>
      <c r="D54" s="87">
        <v>1.4327133067249038</v>
      </c>
      <c r="E54" s="87">
        <v>0.99085076496716151</v>
      </c>
      <c r="F54" s="87">
        <v>8.4518133832794149</v>
      </c>
      <c r="G54" s="87">
        <v>2.3621169351773563</v>
      </c>
      <c r="H54" s="87">
        <v>6.3083633176165961</v>
      </c>
      <c r="I54" s="87">
        <v>0.91927126859435071</v>
      </c>
      <c r="J54" s="87">
        <v>1.474169807295747</v>
      </c>
      <c r="K54" s="87">
        <v>6.5196331697235683</v>
      </c>
    </row>
    <row r="55" spans="1:11" x14ac:dyDescent="0.75">
      <c r="A55" s="88">
        <v>44142</v>
      </c>
      <c r="B55" s="87">
        <v>2.5409248344169653</v>
      </c>
      <c r="C55" s="87">
        <v>3.505021997177721</v>
      </c>
      <c r="D55" s="87">
        <v>1.3263423450561036</v>
      </c>
      <c r="E55" s="87">
        <v>0.964276223378004</v>
      </c>
      <c r="F55" s="87">
        <v>8.588029967648561</v>
      </c>
      <c r="G55" s="87">
        <v>2.2800180414852695</v>
      </c>
      <c r="H55" s="87">
        <v>5.8163618755434339</v>
      </c>
      <c r="I55" s="87">
        <v>0.88481991492903123</v>
      </c>
      <c r="J55" s="87">
        <v>1.4101720827703887</v>
      </c>
      <c r="K55" s="87">
        <v>6.1595840867992768</v>
      </c>
    </row>
    <row r="56" spans="1:11" x14ac:dyDescent="0.75">
      <c r="A56" s="88">
        <v>44143</v>
      </c>
      <c r="B56" s="87">
        <v>2.5411678920823966</v>
      </c>
      <c r="C56" s="87">
        <v>3.4240889848094964</v>
      </c>
      <c r="D56" s="87">
        <v>1.271744860305746</v>
      </c>
      <c r="E56" s="87">
        <v>0.9541525884868961</v>
      </c>
      <c r="F56" s="87">
        <v>9.1839775242635806</v>
      </c>
      <c r="G56" s="87">
        <v>2.1234220035170983</v>
      </c>
      <c r="H56" s="87">
        <v>5.4162572545471201</v>
      </c>
      <c r="I56" s="87">
        <v>0.84968635624064603</v>
      </c>
      <c r="J56" s="87">
        <v>1.355507359738322</v>
      </c>
      <c r="K56" s="87">
        <v>5.7672436063032748</v>
      </c>
    </row>
    <row r="57" spans="1:11" x14ac:dyDescent="0.75">
      <c r="A57" s="88">
        <v>44144</v>
      </c>
      <c r="B57" s="87">
        <v>2.6566202831621801</v>
      </c>
      <c r="C57" s="87">
        <v>3.6004814476633187</v>
      </c>
      <c r="D57" s="87">
        <v>1.2915129151291513</v>
      </c>
      <c r="E57" s="87">
        <v>0.99211621932854999</v>
      </c>
      <c r="F57" s="87">
        <v>10.069385322663035</v>
      </c>
      <c r="G57" s="87">
        <v>1.9516224667169999</v>
      </c>
      <c r="H57" s="87">
        <v>5.0500837674868997</v>
      </c>
      <c r="I57" s="87">
        <v>0.80841295234456578</v>
      </c>
      <c r="J57" s="87">
        <v>1.3052869231316186</v>
      </c>
      <c r="K57" s="87">
        <v>5.41365280289331</v>
      </c>
    </row>
    <row r="58" spans="1:11" x14ac:dyDescent="0.75">
      <c r="A58" s="88">
        <v>44145</v>
      </c>
      <c r="B58" s="87">
        <v>2.7752324238925685</v>
      </c>
      <c r="C58" s="87">
        <v>3.7229185689383248</v>
      </c>
      <c r="D58" s="87">
        <v>1.2604488289780855</v>
      </c>
      <c r="E58" s="87">
        <v>1.0237525783632613</v>
      </c>
      <c r="F58" s="87">
        <v>11.031414949770134</v>
      </c>
      <c r="G58" s="87">
        <v>1.7630990812018872</v>
      </c>
      <c r="H58" s="87">
        <v>4.7143069212444084</v>
      </c>
      <c r="I58" s="87">
        <v>0.7685039584946427</v>
      </c>
      <c r="J58" s="87">
        <v>1.2990649221361099</v>
      </c>
      <c r="K58" s="87">
        <v>5.0858951175406872</v>
      </c>
    </row>
    <row r="59" spans="1:11" x14ac:dyDescent="0.75">
      <c r="A59" s="88">
        <v>44146</v>
      </c>
      <c r="B59" s="87">
        <v>2.8792611046970893</v>
      </c>
      <c r="C59" s="87">
        <v>4.0902299327633429</v>
      </c>
      <c r="D59" s="87">
        <v>1.265155508697944</v>
      </c>
      <c r="E59" s="87">
        <v>1.0477962112296422</v>
      </c>
      <c r="F59" s="87">
        <v>11.71249787161587</v>
      </c>
      <c r="G59" s="87">
        <v>1.6267743750094987</v>
      </c>
      <c r="H59" s="87">
        <v>4.3297540699688257</v>
      </c>
      <c r="I59" s="87">
        <v>0.73848693747932814</v>
      </c>
      <c r="J59" s="87">
        <v>1.3061757804166914</v>
      </c>
      <c r="K59" s="87">
        <v>4.7532937225523009</v>
      </c>
    </row>
    <row r="60" spans="1:11" x14ac:dyDescent="0.75">
      <c r="A60" s="88">
        <v>44147</v>
      </c>
      <c r="B60" s="87">
        <v>2.9939843227805798</v>
      </c>
      <c r="C60" s="87">
        <v>4.339254586204035</v>
      </c>
      <c r="D60" s="87">
        <v>1.2915129151291513</v>
      </c>
      <c r="E60" s="87">
        <v>1.0579198461207497</v>
      </c>
      <c r="F60" s="87">
        <v>12.52979737783075</v>
      </c>
      <c r="G60" s="87">
        <v>1.5477161810837921</v>
      </c>
      <c r="H60" s="87">
        <v>3.9946841223499931</v>
      </c>
      <c r="I60" s="87">
        <v>0.71597417171782252</v>
      </c>
      <c r="J60" s="87">
        <v>1.3203974969778884</v>
      </c>
      <c r="K60" s="87">
        <v>4.5046499612503528</v>
      </c>
    </row>
    <row r="61" spans="1:11" x14ac:dyDescent="0.75">
      <c r="A61" s="88">
        <v>44148</v>
      </c>
      <c r="B61" s="87">
        <v>3.1038463875554476</v>
      </c>
      <c r="C61" s="87">
        <v>4.7833485515065988</v>
      </c>
      <c r="D61" s="87">
        <v>1.2453874538745386</v>
      </c>
      <c r="E61" s="87">
        <v>1.0819634789871304</v>
      </c>
      <c r="F61" s="87">
        <v>13.344968499914863</v>
      </c>
      <c r="G61" s="87">
        <v>1.501092117999415</v>
      </c>
      <c r="H61" s="87">
        <v>3.70202809215133</v>
      </c>
      <c r="I61" s="87">
        <v>0.68868597079480542</v>
      </c>
      <c r="J61" s="87">
        <v>1.3292860698286268</v>
      </c>
      <c r="K61" s="87">
        <v>4.3351201239989967</v>
      </c>
    </row>
    <row r="62" spans="1:11" x14ac:dyDescent="0.75">
      <c r="A62" s="88">
        <v>44149</v>
      </c>
      <c r="B62" s="87">
        <v>3.2268335662635961</v>
      </c>
      <c r="C62" s="87">
        <v>4.7978749896239732</v>
      </c>
      <c r="D62" s="87">
        <v>1.2369154303787937</v>
      </c>
      <c r="E62" s="87">
        <v>1.1237234729129495</v>
      </c>
      <c r="F62" s="87">
        <v>14.483654009875702</v>
      </c>
      <c r="G62" s="87">
        <v>1.4767665198684503</v>
      </c>
      <c r="H62" s="87">
        <v>3.4263376289206415</v>
      </c>
      <c r="I62" s="87">
        <v>0.67811179293713142</v>
      </c>
      <c r="J62" s="87">
        <v>1.3177309251226705</v>
      </c>
      <c r="K62" s="87">
        <v>4.1623611469904356</v>
      </c>
    </row>
    <row r="63" spans="1:11" x14ac:dyDescent="0.75">
      <c r="A63" s="88">
        <v>44150</v>
      </c>
      <c r="B63" s="87">
        <v>3.3410706690162244</v>
      </c>
      <c r="C63" s="87">
        <v>5.3395036108574745</v>
      </c>
      <c r="D63" s="87">
        <v>1.265155508697944</v>
      </c>
      <c r="E63" s="87">
        <v>1.1211925641901723</v>
      </c>
      <c r="F63" s="87">
        <v>14.849736080367784</v>
      </c>
      <c r="G63" s="87">
        <v>1.5061599509433734</v>
      </c>
      <c r="H63" s="87">
        <v>3.1478195711952845</v>
      </c>
      <c r="I63" s="87">
        <v>0.67265415275252793</v>
      </c>
      <c r="J63" s="87">
        <v>1.3146199246248991</v>
      </c>
      <c r="K63" s="87">
        <v>4.0654869542753875</v>
      </c>
    </row>
    <row r="64" spans="1:11" x14ac:dyDescent="0.75">
      <c r="A64" s="88">
        <v>44151</v>
      </c>
      <c r="B64" s="87">
        <v>3.3405845536853613</v>
      </c>
      <c r="C64" s="87">
        <v>5.6528596331036773</v>
      </c>
      <c r="D64" s="87">
        <v>1.2435047819865954</v>
      </c>
      <c r="E64" s="87">
        <v>1.0933525682396263</v>
      </c>
      <c r="F64" s="87">
        <v>14.762472331006302</v>
      </c>
      <c r="G64" s="87">
        <v>1.5168024001256786</v>
      </c>
      <c r="H64" s="87">
        <v>2.894042965298357</v>
      </c>
      <c r="I64" s="87">
        <v>0.6709486401948378</v>
      </c>
      <c r="J64" s="87">
        <v>1.3128422100547537</v>
      </c>
      <c r="K64" s="87">
        <v>3.965383621803134</v>
      </c>
    </row>
    <row r="65" spans="1:11" x14ac:dyDescent="0.75">
      <c r="A65" s="88">
        <v>44152</v>
      </c>
      <c r="B65" s="87">
        <v>3.4032934313665915</v>
      </c>
      <c r="C65" s="87">
        <v>5.8479289449655507</v>
      </c>
      <c r="D65" s="87">
        <v>1.2246780631071617</v>
      </c>
      <c r="E65" s="87">
        <v>1.1465016514179416</v>
      </c>
      <c r="F65" s="87">
        <v>15.179635620636814</v>
      </c>
      <c r="G65" s="87">
        <v>1.5355533820182965</v>
      </c>
      <c r="H65" s="87">
        <v>2.6791457837031643</v>
      </c>
      <c r="I65" s="87">
        <v>0.66685541005638305</v>
      </c>
      <c r="J65" s="87">
        <v>1.2790656332219235</v>
      </c>
      <c r="K65" s="87">
        <v>3.8152286230947956</v>
      </c>
    </row>
    <row r="66" spans="1:11" x14ac:dyDescent="0.75">
      <c r="A66" s="88">
        <v>44153</v>
      </c>
      <c r="B66" s="87">
        <v>3.5851005651090722</v>
      </c>
      <c r="C66" s="87">
        <v>5.9101851083257237</v>
      </c>
      <c r="D66" s="87">
        <v>1.2359740944348221</v>
      </c>
      <c r="E66" s="87">
        <v>1.211039823848753</v>
      </c>
      <c r="F66" s="87">
        <v>16.799335944151203</v>
      </c>
      <c r="G66" s="87">
        <v>1.5325126822519421</v>
      </c>
      <c r="H66" s="87">
        <v>2.5073694181517636</v>
      </c>
      <c r="I66" s="87">
        <v>0.66105666736023805</v>
      </c>
      <c r="J66" s="87">
        <v>1.2252897674749292</v>
      </c>
      <c r="K66" s="87">
        <v>3.6957504520795661</v>
      </c>
    </row>
    <row r="67" spans="1:11" x14ac:dyDescent="0.75">
      <c r="A67" s="88">
        <v>44154</v>
      </c>
      <c r="B67" s="87">
        <v>3.6278787142249498</v>
      </c>
      <c r="C67" s="87">
        <v>6.518220303810077</v>
      </c>
      <c r="D67" s="87">
        <v>1.2369154303787937</v>
      </c>
      <c r="E67" s="87">
        <v>1.2464725459676298</v>
      </c>
      <c r="F67" s="87">
        <v>16.754639877405076</v>
      </c>
      <c r="G67" s="87">
        <v>1.4879157523451434</v>
      </c>
      <c r="H67" s="87">
        <v>2.3652827947943988</v>
      </c>
      <c r="I67" s="87">
        <v>0.64775366941026669</v>
      </c>
      <c r="J67" s="87">
        <v>1.1875133328592777</v>
      </c>
      <c r="K67" s="87">
        <v>3.52622061482821</v>
      </c>
    </row>
    <row r="68" spans="1:11" x14ac:dyDescent="0.75">
      <c r="A68" s="88">
        <v>44155</v>
      </c>
      <c r="B68" s="87">
        <v>3.8446861517895123</v>
      </c>
      <c r="C68" s="87">
        <v>6.6468830414211002</v>
      </c>
      <c r="D68" s="87">
        <v>1.295278258905038</v>
      </c>
      <c r="E68" s="87">
        <v>1.4286979740075672</v>
      </c>
      <c r="F68" s="87">
        <v>18.082751575004259</v>
      </c>
      <c r="G68" s="87">
        <v>1.4316628066672374</v>
      </c>
      <c r="H68" s="87">
        <v>2.2345065494157437</v>
      </c>
      <c r="I68" s="87">
        <v>0.63820279908720845</v>
      </c>
      <c r="J68" s="87">
        <v>1.1812913318637577</v>
      </c>
      <c r="K68" s="87">
        <v>3.4212735727201919</v>
      </c>
    </row>
    <row r="69" spans="1:11" x14ac:dyDescent="0.75">
      <c r="A69" s="88">
        <v>44156</v>
      </c>
      <c r="B69" s="87">
        <v>3.9440967369508417</v>
      </c>
      <c r="C69" s="87">
        <v>7.3150991948202879</v>
      </c>
      <c r="D69" s="87">
        <v>1.2962195948490098</v>
      </c>
      <c r="E69" s="87">
        <v>1.4261670652847904</v>
      </c>
      <c r="F69" s="87">
        <v>18.431806572450196</v>
      </c>
      <c r="G69" s="87">
        <v>1.3596995788630677</v>
      </c>
      <c r="H69" s="87">
        <v>2.1136268847684452</v>
      </c>
      <c r="I69" s="87">
        <v>0.61227900821033987</v>
      </c>
      <c r="J69" s="87">
        <v>1.1968463343525579</v>
      </c>
      <c r="K69" s="87">
        <v>3.316326530612256</v>
      </c>
    </row>
    <row r="70" spans="1:11" x14ac:dyDescent="0.75">
      <c r="A70" s="88">
        <v>44157</v>
      </c>
      <c r="B70" s="87">
        <v>4.0481254177553625</v>
      </c>
      <c r="C70" s="87">
        <v>7.5412965883622478</v>
      </c>
      <c r="D70" s="87">
        <v>1.3112809699525567</v>
      </c>
      <c r="E70" s="87">
        <v>1.4388216088986749</v>
      </c>
      <c r="F70" s="87">
        <v>19.285288608888131</v>
      </c>
      <c r="G70" s="87">
        <v>1.2674650192830896</v>
      </c>
      <c r="H70" s="87">
        <v>2.0181955705732344</v>
      </c>
      <c r="I70" s="87">
        <v>0.57441662942964</v>
      </c>
      <c r="J70" s="87">
        <v>1.19417976249734</v>
      </c>
      <c r="K70" s="87">
        <v>3.1516404029966654</v>
      </c>
    </row>
    <row r="71" spans="1:11" x14ac:dyDescent="0.75">
      <c r="A71" s="88">
        <v>44158</v>
      </c>
      <c r="B71" s="87">
        <v>4.2510785683903505</v>
      </c>
      <c r="C71" s="87">
        <v>7.9106831576326062</v>
      </c>
      <c r="D71" s="87">
        <v>1.3470517358234806</v>
      </c>
      <c r="E71" s="87">
        <v>1.483112511547271</v>
      </c>
      <c r="F71" s="87">
        <v>20.634684147794992</v>
      </c>
      <c r="G71" s="87">
        <v>1.1863796921798306</v>
      </c>
      <c r="H71" s="87">
        <v>1.9369022288513653</v>
      </c>
      <c r="I71" s="87">
        <v>0.53450763557972569</v>
      </c>
      <c r="J71" s="87">
        <v>1.1857356182891323</v>
      </c>
      <c r="K71" s="87">
        <v>2.9772668561095439</v>
      </c>
    </row>
    <row r="72" spans="1:11" x14ac:dyDescent="0.75">
      <c r="A72" s="88">
        <v>44159</v>
      </c>
      <c r="B72" s="87">
        <v>4.3740657470984985</v>
      </c>
      <c r="C72" s="87">
        <v>8.7801942392296848</v>
      </c>
      <c r="D72" s="87">
        <v>1.3960012049100083</v>
      </c>
      <c r="E72" s="87">
        <v>1.5033597813294866</v>
      </c>
      <c r="F72" s="87">
        <v>20.730461433679547</v>
      </c>
      <c r="G72" s="87">
        <v>1.1083350648429262</v>
      </c>
      <c r="H72" s="87">
        <v>1.8287467394300934</v>
      </c>
      <c r="I72" s="87">
        <v>0.50107958944902209</v>
      </c>
      <c r="J72" s="87">
        <v>1.1812913318637577</v>
      </c>
      <c r="K72" s="87">
        <v>2.8545595453371106</v>
      </c>
    </row>
    <row r="73" spans="1:11" x14ac:dyDescent="0.75">
      <c r="A73" s="88">
        <v>44160</v>
      </c>
      <c r="B73" s="87">
        <v>4.462052621984566</v>
      </c>
      <c r="C73" s="87">
        <v>9.9983398356437299</v>
      </c>
      <c r="D73" s="87">
        <v>1.471308080427743</v>
      </c>
      <c r="E73" s="87">
        <v>1.7121597509585817</v>
      </c>
      <c r="F73" s="87">
        <v>19.817384641580112</v>
      </c>
      <c r="G73" s="87">
        <v>1.0378921869219466</v>
      </c>
      <c r="H73" s="87">
        <v>1.7099877706538054</v>
      </c>
      <c r="I73" s="87">
        <v>0.46799264582985123</v>
      </c>
      <c r="J73" s="87">
        <v>1.1919576192846524</v>
      </c>
      <c r="K73" s="87">
        <v>2.7802893309222423</v>
      </c>
    </row>
    <row r="74" spans="1:11" x14ac:dyDescent="0.75">
      <c r="A74" s="88">
        <v>44161</v>
      </c>
      <c r="B74" s="87">
        <v>4.596949626298839</v>
      </c>
      <c r="C74" s="87">
        <v>10.645803934589525</v>
      </c>
      <c r="D74" s="87">
        <v>1.5127268619624972</v>
      </c>
      <c r="E74" s="87">
        <v>1.8070688280627158</v>
      </c>
      <c r="F74" s="87">
        <v>20.108973267495319</v>
      </c>
      <c r="G74" s="87">
        <v>0.98113245794965231</v>
      </c>
      <c r="H74" s="87">
        <v>1.6385910096633298</v>
      </c>
      <c r="I74" s="87">
        <v>0.44547988006835448</v>
      </c>
      <c r="J74" s="87">
        <v>1.1764026167958521</v>
      </c>
      <c r="K74" s="87">
        <v>2.7802893309222423</v>
      </c>
    </row>
    <row r="75" spans="1:11" x14ac:dyDescent="0.75">
      <c r="A75" s="88">
        <v>44162</v>
      </c>
      <c r="B75" s="87">
        <v>4.6613599076380874</v>
      </c>
      <c r="C75" s="87">
        <v>11.587947206773471</v>
      </c>
      <c r="D75" s="87">
        <v>1.555086979441223</v>
      </c>
      <c r="E75" s="87">
        <v>1.8956506333599081</v>
      </c>
      <c r="F75" s="87">
        <v>19.659884215903286</v>
      </c>
      <c r="G75" s="87">
        <v>0.94363049416439027</v>
      </c>
      <c r="H75" s="87">
        <v>1.5679011472964404</v>
      </c>
      <c r="I75" s="87">
        <v>0.4233082168183992</v>
      </c>
      <c r="J75" s="87">
        <v>1.1306264666145123</v>
      </c>
      <c r="K75" s="87">
        <v>2.6753422888142659</v>
      </c>
    </row>
    <row r="76" spans="1:11" x14ac:dyDescent="0.75">
      <c r="A76" s="88">
        <v>44163</v>
      </c>
      <c r="B76" s="87">
        <v>4.7955277389560669</v>
      </c>
      <c r="C76" s="87">
        <v>12.305968290860795</v>
      </c>
      <c r="D76" s="87">
        <v>1.615332479855411</v>
      </c>
      <c r="E76" s="87">
        <v>2.0310542500284727</v>
      </c>
      <c r="F76" s="87">
        <v>19.804614336795503</v>
      </c>
      <c r="G76" s="87">
        <v>0.90258104731835986</v>
      </c>
      <c r="H76" s="87">
        <v>1.4929698931876385</v>
      </c>
      <c r="I76" s="87">
        <v>0.41512175654148969</v>
      </c>
      <c r="J76" s="87">
        <v>1.0772950295100603</v>
      </c>
      <c r="K76" s="87">
        <v>2.622061482820977</v>
      </c>
    </row>
    <row r="77" spans="1:11" x14ac:dyDescent="0.75">
      <c r="A77" s="88">
        <v>44164</v>
      </c>
      <c r="B77" s="87">
        <v>4.8667436349273867</v>
      </c>
      <c r="C77" s="87">
        <v>13.034365402174815</v>
      </c>
      <c r="D77" s="87">
        <v>1.6896980194291742</v>
      </c>
      <c r="E77" s="87">
        <v>2.0702833352315149</v>
      </c>
      <c r="F77" s="87">
        <v>19.466201260003409</v>
      </c>
      <c r="G77" s="87">
        <v>0.87318761624343655</v>
      </c>
      <c r="H77" s="87">
        <v>1.4222800308207852</v>
      </c>
      <c r="I77" s="87">
        <v>0.41341624398379945</v>
      </c>
      <c r="J77" s="87">
        <v>1.0292967361160443</v>
      </c>
      <c r="K77" s="87">
        <v>2.6317489020924647</v>
      </c>
    </row>
    <row r="78" spans="1:11" x14ac:dyDescent="0.75">
      <c r="A78" s="88">
        <v>44165</v>
      </c>
      <c r="B78" s="87">
        <v>4.9207024366530963</v>
      </c>
      <c r="C78" s="87">
        <v>13.553166763509589</v>
      </c>
      <c r="D78" s="87">
        <v>1.6878153475412307</v>
      </c>
      <c r="E78" s="87">
        <v>2.1664578666970375</v>
      </c>
      <c r="F78" s="87">
        <v>19.259747999318918</v>
      </c>
      <c r="G78" s="87">
        <v>0.85545020093959456</v>
      </c>
      <c r="H78" s="87">
        <v>1.345228080840901</v>
      </c>
      <c r="I78" s="87">
        <v>0.41443955151841533</v>
      </c>
      <c r="J78" s="87">
        <v>0.98840930100262148</v>
      </c>
      <c r="K78" s="87">
        <v>2.6527383105140845</v>
      </c>
    </row>
    <row r="79" spans="1:11" x14ac:dyDescent="0.75">
      <c r="A79" s="88">
        <v>44166</v>
      </c>
      <c r="B79" s="87">
        <v>4.8725770188977329</v>
      </c>
      <c r="C79" s="87">
        <v>13.061343072964224</v>
      </c>
      <c r="D79" s="87">
        <v>1.7414714963476166</v>
      </c>
      <c r="E79" s="87">
        <v>2.3562760209053062</v>
      </c>
      <c r="F79" s="87">
        <v>18.808530563596115</v>
      </c>
      <c r="G79" s="87">
        <v>0.83619243575256252</v>
      </c>
      <c r="H79" s="87">
        <v>1.2978658730551607</v>
      </c>
      <c r="I79" s="87">
        <v>0.42364931932994071</v>
      </c>
      <c r="J79" s="87">
        <v>0.96618786887577002</v>
      </c>
      <c r="K79" s="87">
        <v>2.6172177731852528</v>
      </c>
    </row>
    <row r="80" spans="1:11" x14ac:dyDescent="0.75">
      <c r="A80" s="88">
        <v>44167</v>
      </c>
      <c r="B80" s="87">
        <v>5.0969192440906603</v>
      </c>
      <c r="C80" s="87">
        <v>13.669378268448575</v>
      </c>
      <c r="D80" s="87">
        <v>1.8393704345206718</v>
      </c>
      <c r="E80" s="87">
        <v>2.609366893182997</v>
      </c>
      <c r="F80" s="87">
        <v>19.370423974118847</v>
      </c>
      <c r="G80" s="87">
        <v>0.8103464877383818</v>
      </c>
      <c r="H80" s="87">
        <v>1.2907968868184716</v>
      </c>
      <c r="I80" s="87">
        <v>0.45332523783372242</v>
      </c>
      <c r="J80" s="87">
        <v>0.95107729502951177</v>
      </c>
      <c r="K80" s="87">
        <v>2.5542495479204339</v>
      </c>
    </row>
    <row r="81" spans="1:11" x14ac:dyDescent="0.75">
      <c r="A81" s="88">
        <v>44168</v>
      </c>
      <c r="B81" s="87">
        <v>5.420428996779485</v>
      </c>
      <c r="C81" s="87">
        <v>14.406076201543952</v>
      </c>
      <c r="D81" s="87">
        <v>1.9683334588447927</v>
      </c>
      <c r="E81" s="87">
        <v>3.0497450109461801</v>
      </c>
      <c r="F81" s="87">
        <v>20.351609058402861</v>
      </c>
      <c r="G81" s="87">
        <v>0.80781257126641548</v>
      </c>
      <c r="H81" s="87">
        <v>1.2653485363663841</v>
      </c>
      <c r="I81" s="87">
        <v>0.47822572117599244</v>
      </c>
      <c r="J81" s="87">
        <v>0.95596601009741711</v>
      </c>
      <c r="K81" s="87">
        <v>2.4783647636269639</v>
      </c>
    </row>
    <row r="82" spans="1:11" x14ac:dyDescent="0.75">
      <c r="A82" s="88">
        <v>44169</v>
      </c>
      <c r="B82" s="87">
        <v>5.8000850701829014</v>
      </c>
      <c r="C82" s="87">
        <v>15.713455632107578</v>
      </c>
      <c r="D82" s="87">
        <v>2.2041381128096993</v>
      </c>
      <c r="E82" s="87">
        <v>3.4154613213874438</v>
      </c>
      <c r="F82" s="87">
        <v>20.7336540098757</v>
      </c>
      <c r="G82" s="87">
        <v>0.80299812996965114</v>
      </c>
      <c r="H82" s="87">
        <v>1.2748916677859485</v>
      </c>
      <c r="I82" s="87">
        <v>0.50312620451824508</v>
      </c>
      <c r="J82" s="87">
        <v>0.97885408518808714</v>
      </c>
      <c r="K82" s="87">
        <v>2.5268018599845297</v>
      </c>
    </row>
    <row r="83" spans="1:11" x14ac:dyDescent="0.75">
      <c r="A83" s="88">
        <v>44170</v>
      </c>
      <c r="B83" s="87">
        <v>6.151789512061737</v>
      </c>
      <c r="C83" s="87">
        <v>16.952353282975015</v>
      </c>
      <c r="D83" s="87">
        <v>2.4804202123653889</v>
      </c>
      <c r="E83" s="87">
        <v>3.8646976196803462</v>
      </c>
      <c r="F83" s="87">
        <v>21.258300698109995</v>
      </c>
      <c r="G83" s="87">
        <v>0.82529659492303753</v>
      </c>
      <c r="H83" s="87">
        <v>1.3229607741953471</v>
      </c>
      <c r="I83" s="87">
        <v>0.53041440544127094</v>
      </c>
      <c r="J83" s="87">
        <v>1.0086308042380734</v>
      </c>
      <c r="K83" s="87">
        <v>2.5768535262206149</v>
      </c>
    </row>
    <row r="84" spans="1:11" x14ac:dyDescent="0.75">
      <c r="A84" s="88">
        <v>44171</v>
      </c>
      <c r="B84" s="87">
        <v>6.5292580664762703</v>
      </c>
      <c r="C84" s="87">
        <v>17.69527683240641</v>
      </c>
      <c r="D84" s="87">
        <v>2.7185782061902248</v>
      </c>
      <c r="E84" s="87">
        <v>4.65687204990952</v>
      </c>
      <c r="F84" s="87">
        <v>21.820194108632727</v>
      </c>
      <c r="G84" s="87">
        <v>0.8516493262316065</v>
      </c>
      <c r="H84" s="87">
        <v>1.3858747517018533</v>
      </c>
      <c r="I84" s="87">
        <v>0.56077252896813568</v>
      </c>
      <c r="J84" s="87">
        <v>1.0481849534238814</v>
      </c>
      <c r="K84" s="87">
        <v>2.6285197623353018</v>
      </c>
    </row>
    <row r="85" spans="1:11" x14ac:dyDescent="0.75">
      <c r="A85" s="88">
        <v>44172</v>
      </c>
      <c r="B85" s="87">
        <v>6.7749893662271372</v>
      </c>
      <c r="C85" s="87">
        <v>18.357267369469579</v>
      </c>
      <c r="D85" s="87">
        <v>3.1054672791625872</v>
      </c>
      <c r="E85" s="87">
        <v>4.9137592852713761</v>
      </c>
      <c r="F85" s="87">
        <v>21.886174016686532</v>
      </c>
      <c r="G85" s="87">
        <v>0.87293422459621661</v>
      </c>
      <c r="H85" s="87">
        <v>1.4721163837894009</v>
      </c>
      <c r="I85" s="87">
        <v>0.59351837007575636</v>
      </c>
      <c r="J85" s="87">
        <v>1.0966276754604281</v>
      </c>
      <c r="K85" s="87">
        <v>2.6834151382071521</v>
      </c>
    </row>
    <row r="86" spans="1:11" x14ac:dyDescent="0.75">
      <c r="A86" s="88">
        <v>44173</v>
      </c>
      <c r="B86" s="87">
        <v>7.1920763201069455</v>
      </c>
      <c r="C86" s="87">
        <v>19.737278990620073</v>
      </c>
      <c r="D86" s="87">
        <v>3.6768581971534</v>
      </c>
      <c r="E86" s="87">
        <v>5.6375991799855738</v>
      </c>
      <c r="F86" s="87">
        <v>21.637153073386685</v>
      </c>
      <c r="G86" s="87">
        <v>0.8947259062552152</v>
      </c>
      <c r="H86" s="87">
        <v>1.5519959282639173</v>
      </c>
      <c r="I86" s="87">
        <v>0.61227900821033121</v>
      </c>
      <c r="J86" s="87">
        <v>1.1286265377231015</v>
      </c>
      <c r="K86" s="87">
        <v>2.7883621803151284</v>
      </c>
    </row>
    <row r="87" spans="1:11" x14ac:dyDescent="0.75">
      <c r="A87" s="88">
        <v>44174</v>
      </c>
      <c r="B87" s="87">
        <v>7.8084705596402753</v>
      </c>
      <c r="C87" s="87">
        <v>21.138042666223956</v>
      </c>
      <c r="D87" s="87">
        <v>4.3273213344378334</v>
      </c>
      <c r="E87" s="87">
        <v>6.9435480809384611</v>
      </c>
      <c r="F87" s="87">
        <v>21.74570066405585</v>
      </c>
      <c r="G87" s="87">
        <v>0.95401955169950137</v>
      </c>
      <c r="H87" s="87">
        <v>1.6347030672331027</v>
      </c>
      <c r="I87" s="87">
        <v>0.61262011072188138</v>
      </c>
      <c r="J87" s="87">
        <v>1.1655141150536805</v>
      </c>
      <c r="K87" s="87">
        <v>2.8771635236372917</v>
      </c>
    </row>
    <row r="89" spans="1:11" x14ac:dyDescent="0.75">
      <c r="A89" t="s">
        <v>276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59" zoomScaleNormal="59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4.75" x14ac:dyDescent="0.75"/>
  <cols>
    <col min="1" max="1" width="8.7265625" style="37"/>
    <col min="2" max="3" width="10.76953125" style="37" bestFit="1" customWidth="1"/>
    <col min="4" max="4" width="9.76953125" style="37" bestFit="1" customWidth="1"/>
    <col min="5" max="16" width="10.76953125" style="37" bestFit="1" customWidth="1"/>
    <col min="17" max="16384" width="8.7265625" style="37"/>
  </cols>
  <sheetData>
    <row r="1" spans="1:16" ht="18.5" x14ac:dyDescent="0.9">
      <c r="A1" s="56" t="s">
        <v>277</v>
      </c>
    </row>
    <row r="2" spans="1:16" x14ac:dyDescent="0.75">
      <c r="A2" s="37" t="s">
        <v>279</v>
      </c>
    </row>
    <row r="3" spans="1:16" x14ac:dyDescent="0.75">
      <c r="N3" s="37" t="s">
        <v>97</v>
      </c>
      <c r="O3" s="37" t="s">
        <v>35</v>
      </c>
      <c r="P3" s="37" t="s">
        <v>36</v>
      </c>
    </row>
    <row r="4" spans="1:16" x14ac:dyDescent="0.75">
      <c r="B4" s="37">
        <v>2008</v>
      </c>
      <c r="C4" s="37">
        <v>2009</v>
      </c>
      <c r="D4" s="37">
        <v>2010</v>
      </c>
      <c r="E4" s="37">
        <v>2011</v>
      </c>
      <c r="F4" s="37">
        <v>2012</v>
      </c>
      <c r="G4" s="37">
        <v>2013</v>
      </c>
      <c r="H4" s="37">
        <v>2014</v>
      </c>
      <c r="I4" s="37">
        <v>2015</v>
      </c>
      <c r="J4" s="37">
        <v>2016</v>
      </c>
      <c r="K4" s="37">
        <v>2017</v>
      </c>
      <c r="L4" s="37">
        <v>2018</v>
      </c>
      <c r="M4" s="37">
        <v>2019</v>
      </c>
      <c r="N4" s="37">
        <v>2020</v>
      </c>
      <c r="O4" s="37">
        <v>2020</v>
      </c>
      <c r="P4" s="37">
        <v>2020</v>
      </c>
    </row>
    <row r="5" spans="1:16" x14ac:dyDescent="0.75">
      <c r="A5" s="37" t="s">
        <v>33</v>
      </c>
      <c r="B5" s="20">
        <f t="shared" ref="B5:P8" si="0">ROUND(B11/10,0)*10</f>
        <v>810</v>
      </c>
      <c r="C5" s="20">
        <f t="shared" si="0"/>
        <v>680</v>
      </c>
      <c r="D5" s="20">
        <f t="shared" si="0"/>
        <v>670</v>
      </c>
      <c r="E5" s="20">
        <f t="shared" si="0"/>
        <v>650</v>
      </c>
      <c r="F5" s="20">
        <f t="shared" si="0"/>
        <v>700</v>
      </c>
      <c r="G5" s="20">
        <f t="shared" si="0"/>
        <v>740</v>
      </c>
      <c r="H5" s="20">
        <f t="shared" si="0"/>
        <v>690</v>
      </c>
      <c r="I5" s="20">
        <f t="shared" si="0"/>
        <v>900</v>
      </c>
      <c r="J5" s="20">
        <f t="shared" si="0"/>
        <v>880</v>
      </c>
      <c r="K5" s="20">
        <f t="shared" si="0"/>
        <v>810</v>
      </c>
      <c r="L5" s="20">
        <f t="shared" si="0"/>
        <v>840</v>
      </c>
      <c r="M5" s="20">
        <f t="shared" si="0"/>
        <v>880</v>
      </c>
      <c r="N5" s="91">
        <f t="shared" si="0"/>
        <v>860</v>
      </c>
      <c r="O5" s="20">
        <f t="shared" si="0"/>
        <v>800</v>
      </c>
      <c r="P5" s="20">
        <f t="shared" si="0"/>
        <v>810</v>
      </c>
    </row>
    <row r="6" spans="1:16" x14ac:dyDescent="0.75">
      <c r="A6" s="37" t="s">
        <v>14</v>
      </c>
      <c r="B6" s="20">
        <f t="shared" si="0"/>
        <v>2060</v>
      </c>
      <c r="C6" s="20">
        <f t="shared" si="0"/>
        <v>1870</v>
      </c>
      <c r="D6" s="20">
        <f t="shared" si="0"/>
        <v>1810</v>
      </c>
      <c r="E6" s="20">
        <f t="shared" si="0"/>
        <v>1840</v>
      </c>
      <c r="F6" s="20">
        <f t="shared" si="0"/>
        <v>1830</v>
      </c>
      <c r="G6" s="20">
        <f t="shared" si="0"/>
        <v>1780</v>
      </c>
      <c r="H6" s="20">
        <f t="shared" si="0"/>
        <v>1740</v>
      </c>
      <c r="I6" s="20">
        <f t="shared" si="0"/>
        <v>1770</v>
      </c>
      <c r="J6" s="20">
        <f t="shared" si="0"/>
        <v>1680</v>
      </c>
      <c r="K6" s="20">
        <f t="shared" si="0"/>
        <v>1750</v>
      </c>
      <c r="L6" s="20">
        <f t="shared" si="0"/>
        <v>1720</v>
      </c>
      <c r="M6" s="20">
        <f t="shared" si="0"/>
        <v>1760</v>
      </c>
      <c r="N6" s="91">
        <f t="shared" si="0"/>
        <v>1710</v>
      </c>
      <c r="O6" s="20">
        <f t="shared" si="0"/>
        <v>1460</v>
      </c>
      <c r="P6" s="20">
        <f t="shared" si="0"/>
        <v>1460</v>
      </c>
    </row>
    <row r="7" spans="1:16" x14ac:dyDescent="0.75">
      <c r="A7" s="37" t="s">
        <v>47</v>
      </c>
      <c r="B7" s="20">
        <f t="shared" si="0"/>
        <v>110</v>
      </c>
      <c r="C7" s="20">
        <f t="shared" si="0"/>
        <v>90</v>
      </c>
      <c r="D7" s="20">
        <f t="shared" si="0"/>
        <v>100</v>
      </c>
      <c r="E7" s="20">
        <f t="shared" si="0"/>
        <v>80</v>
      </c>
      <c r="F7" s="20">
        <f t="shared" si="0"/>
        <v>110</v>
      </c>
      <c r="G7" s="20">
        <f t="shared" si="0"/>
        <v>140</v>
      </c>
      <c r="H7" s="20">
        <f t="shared" si="0"/>
        <v>120</v>
      </c>
      <c r="I7" s="20">
        <f t="shared" si="0"/>
        <v>130</v>
      </c>
      <c r="J7" s="20">
        <f t="shared" si="0"/>
        <v>120</v>
      </c>
      <c r="K7" s="20">
        <f t="shared" si="0"/>
        <v>150</v>
      </c>
      <c r="L7" s="20">
        <f t="shared" si="0"/>
        <v>160</v>
      </c>
      <c r="M7" s="20">
        <f t="shared" si="0"/>
        <v>130</v>
      </c>
      <c r="N7" s="91">
        <f t="shared" si="0"/>
        <v>120</v>
      </c>
      <c r="O7" s="20">
        <f t="shared" si="0"/>
        <v>110</v>
      </c>
      <c r="P7" s="20">
        <f t="shared" si="0"/>
        <v>90</v>
      </c>
    </row>
    <row r="8" spans="1:16" x14ac:dyDescent="0.75">
      <c r="A8" s="37" t="s">
        <v>15</v>
      </c>
      <c r="B8" s="20">
        <f t="shared" si="0"/>
        <v>1180</v>
      </c>
      <c r="C8" s="20">
        <f t="shared" si="0"/>
        <v>1150</v>
      </c>
      <c r="D8" s="20">
        <f t="shared" si="0"/>
        <v>1120</v>
      </c>
      <c r="E8" s="20">
        <f t="shared" si="0"/>
        <v>1140</v>
      </c>
      <c r="F8" s="20">
        <f t="shared" si="0"/>
        <v>1120</v>
      </c>
      <c r="G8" s="20">
        <f t="shared" si="0"/>
        <v>1150</v>
      </c>
      <c r="H8" s="20">
        <f t="shared" si="0"/>
        <v>1280</v>
      </c>
      <c r="I8" s="20">
        <f t="shared" si="0"/>
        <v>1460</v>
      </c>
      <c r="J8" s="20">
        <f t="shared" si="0"/>
        <v>1490</v>
      </c>
      <c r="K8" s="20">
        <f t="shared" si="0"/>
        <v>1360</v>
      </c>
      <c r="L8" s="20">
        <f t="shared" si="0"/>
        <v>1500</v>
      </c>
      <c r="M8" s="20">
        <f t="shared" si="0"/>
        <v>1340</v>
      </c>
      <c r="N8" s="91">
        <f t="shared" si="0"/>
        <v>1340</v>
      </c>
      <c r="O8" s="20">
        <f t="shared" si="0"/>
        <v>1070</v>
      </c>
      <c r="P8" s="20">
        <f t="shared" si="0"/>
        <v>1080</v>
      </c>
    </row>
    <row r="9" spans="1:16" s="20" customFormat="1" x14ac:dyDescent="0.75">
      <c r="A9" s="20" t="s">
        <v>98</v>
      </c>
      <c r="B9" s="92">
        <f t="shared" ref="B9:J9" si="1">B15/1000</f>
        <v>10.395945336977856</v>
      </c>
      <c r="C9" s="92">
        <f t="shared" si="1"/>
        <v>10.038029454540032</v>
      </c>
      <c r="D9" s="92">
        <f t="shared" si="1"/>
        <v>9.9397015398835862</v>
      </c>
      <c r="E9" s="92">
        <f t="shared" si="1"/>
        <v>10.411306237187484</v>
      </c>
      <c r="F9" s="92">
        <f t="shared" si="1"/>
        <v>10.806758488002025</v>
      </c>
      <c r="G9" s="92">
        <f t="shared" si="1"/>
        <v>11.232893134787359</v>
      </c>
      <c r="H9" s="92">
        <f t="shared" si="1"/>
        <v>11.291546597641965</v>
      </c>
      <c r="I9" s="92">
        <f t="shared" si="1"/>
        <v>11.570114189486812</v>
      </c>
      <c r="J9" s="92">
        <f t="shared" si="1"/>
        <v>11.659151480576297</v>
      </c>
      <c r="K9" s="92">
        <v>11.896543919969721</v>
      </c>
      <c r="L9" s="92">
        <f>L15/1000</f>
        <v>12.1613230994438</v>
      </c>
      <c r="M9" s="92">
        <f>M15/1000</f>
        <v>12.263351225082035</v>
      </c>
      <c r="N9" s="93">
        <f>N15/1000</f>
        <v>12.353139000000001</v>
      </c>
      <c r="O9" s="92">
        <f>O15/1000</f>
        <v>10.714606999999999</v>
      </c>
      <c r="P9" s="92">
        <f>P15/1000</f>
        <v>11.25333</v>
      </c>
    </row>
    <row r="10" spans="1:16" x14ac:dyDescent="0.7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91"/>
      <c r="O10" s="20"/>
      <c r="P10" s="20"/>
    </row>
    <row r="11" spans="1:16" x14ac:dyDescent="0.75">
      <c r="A11" s="37" t="s">
        <v>33</v>
      </c>
      <c r="B11" s="20">
        <v>809.63375617200109</v>
      </c>
      <c r="C11" s="20">
        <v>681.26025365300143</v>
      </c>
      <c r="D11" s="20">
        <v>674.35973099962803</v>
      </c>
      <c r="E11" s="20">
        <v>653.06780160727988</v>
      </c>
      <c r="F11" s="20">
        <v>698.86269017030872</v>
      </c>
      <c r="G11" s="20">
        <v>740.16733190808327</v>
      </c>
      <c r="H11" s="20">
        <v>685.72471547963335</v>
      </c>
      <c r="I11" s="20">
        <v>897.09919439384532</v>
      </c>
      <c r="J11" s="20">
        <v>881.37101344318944</v>
      </c>
      <c r="K11" s="20">
        <v>810.46808053601637</v>
      </c>
      <c r="L11" s="20">
        <v>842.1224767088496</v>
      </c>
      <c r="M11" s="20">
        <v>879.69190792208701</v>
      </c>
      <c r="N11" s="91">
        <f>864705/1000</f>
        <v>864.70500000000004</v>
      </c>
      <c r="O11" s="20">
        <v>799.03599999999994</v>
      </c>
      <c r="P11" s="20">
        <v>807.88199999999995</v>
      </c>
    </row>
    <row r="12" spans="1:16" x14ac:dyDescent="0.75">
      <c r="A12" s="37" t="s">
        <v>14</v>
      </c>
      <c r="B12" s="20">
        <v>2055.355525300416</v>
      </c>
      <c r="C12" s="20">
        <v>1865.412337284622</v>
      </c>
      <c r="D12" s="20">
        <v>1814.6546786754043</v>
      </c>
      <c r="E12" s="20">
        <v>1836.3842252727527</v>
      </c>
      <c r="F12" s="20">
        <v>1832.7640309383016</v>
      </c>
      <c r="G12" s="20">
        <v>1778.2233269238577</v>
      </c>
      <c r="H12" s="20">
        <v>1740.5051269251198</v>
      </c>
      <c r="I12" s="20">
        <v>1774.2859549430705</v>
      </c>
      <c r="J12" s="20">
        <v>1683.1703405429412</v>
      </c>
      <c r="K12" s="20">
        <v>1749.0216842724385</v>
      </c>
      <c r="L12" s="20">
        <v>1718.5791757949089</v>
      </c>
      <c r="M12" s="20">
        <v>1759.8880086767444</v>
      </c>
      <c r="N12" s="91">
        <f>1705840/1000</f>
        <v>1705.84</v>
      </c>
      <c r="O12" s="20">
        <v>1455.8240000000001</v>
      </c>
      <c r="P12" s="20">
        <v>1459.5920000000001</v>
      </c>
    </row>
    <row r="13" spans="1:16" x14ac:dyDescent="0.75">
      <c r="A13" s="37" t="s">
        <v>47</v>
      </c>
      <c r="B13" s="20">
        <v>107.49613172598588</v>
      </c>
      <c r="C13" s="20">
        <v>93.330133054166851</v>
      </c>
      <c r="D13" s="20">
        <v>101.34976639536923</v>
      </c>
      <c r="E13" s="20">
        <v>80.203923360717027</v>
      </c>
      <c r="F13" s="20">
        <v>107.47985382745132</v>
      </c>
      <c r="G13" s="20">
        <v>139.44724278571351</v>
      </c>
      <c r="H13" s="20">
        <v>118.3685743779161</v>
      </c>
      <c r="I13" s="20">
        <v>126.98914369663126</v>
      </c>
      <c r="J13" s="20">
        <v>118.16665398062547</v>
      </c>
      <c r="K13" s="20">
        <v>153.05886629235491</v>
      </c>
      <c r="L13" s="20">
        <v>155.91099821459144</v>
      </c>
      <c r="M13" s="20">
        <v>133.29601505154096</v>
      </c>
      <c r="N13" s="91">
        <f>115544/1000</f>
        <v>115.544</v>
      </c>
      <c r="O13" s="20">
        <v>112.92700000000001</v>
      </c>
      <c r="P13" s="20">
        <v>90.41</v>
      </c>
    </row>
    <row r="14" spans="1:16" x14ac:dyDescent="0.75">
      <c r="A14" s="37" t="s">
        <v>15</v>
      </c>
      <c r="B14" s="20">
        <v>1180.0787858558767</v>
      </c>
      <c r="C14" s="20">
        <v>1151.7654175487239</v>
      </c>
      <c r="D14" s="20">
        <v>1117.7179879911462</v>
      </c>
      <c r="E14" s="20">
        <v>1137.4228848669979</v>
      </c>
      <c r="F14" s="20">
        <v>1115.7499969565158</v>
      </c>
      <c r="G14" s="20">
        <v>1145.1121480218203</v>
      </c>
      <c r="H14" s="20">
        <v>1280.4236414236098</v>
      </c>
      <c r="I14" s="20">
        <v>1459.9507709826601</v>
      </c>
      <c r="J14" s="20">
        <v>1491.3355467379977</v>
      </c>
      <c r="K14" s="20">
        <v>1364.7172043264172</v>
      </c>
      <c r="L14" s="20">
        <v>1502.1380264120555</v>
      </c>
      <c r="M14" s="20">
        <v>1338.7826618019587</v>
      </c>
      <c r="N14" s="91">
        <f>1343329/1000</f>
        <v>1343.329</v>
      </c>
      <c r="O14" s="20">
        <v>1065.8219999999999</v>
      </c>
      <c r="P14" s="20">
        <v>1079.6679999999999</v>
      </c>
    </row>
    <row r="15" spans="1:16" x14ac:dyDescent="0.75">
      <c r="A15" s="37" t="s">
        <v>16</v>
      </c>
      <c r="B15" s="20">
        <f t="shared" ref="B15:J15" si="2">SUM(B17:B23)</f>
        <v>10395.945336977857</v>
      </c>
      <c r="C15" s="20">
        <f t="shared" si="2"/>
        <v>10038.029454540032</v>
      </c>
      <c r="D15" s="20">
        <f t="shared" si="2"/>
        <v>9939.7015398835865</v>
      </c>
      <c r="E15" s="20">
        <f t="shared" si="2"/>
        <v>10411.306237187484</v>
      </c>
      <c r="F15" s="20">
        <f t="shared" si="2"/>
        <v>10806.758488002024</v>
      </c>
      <c r="G15" s="20">
        <f t="shared" si="2"/>
        <v>11232.893134787359</v>
      </c>
      <c r="H15" s="20">
        <f t="shared" si="2"/>
        <v>11291.546597641965</v>
      </c>
      <c r="I15" s="20">
        <f t="shared" si="2"/>
        <v>11570.114189486812</v>
      </c>
      <c r="J15" s="20">
        <f t="shared" si="2"/>
        <v>11659.151480576296</v>
      </c>
      <c r="K15" s="20">
        <v>11896.543919969721</v>
      </c>
      <c r="L15" s="20">
        <f>SUM(L17:L23)</f>
        <v>12161.3230994438</v>
      </c>
      <c r="M15" s="20">
        <f>SUM(M17:M23)</f>
        <v>12263.351225082035</v>
      </c>
      <c r="N15" s="91">
        <f>N25-SUM(N11:N14)</f>
        <v>12353.139000000001</v>
      </c>
      <c r="O15" s="20">
        <f>O25-SUM(O11:O14)</f>
        <v>10714.607</v>
      </c>
      <c r="P15" s="20">
        <f>P25-SUM(P11:P14)</f>
        <v>11253.33</v>
      </c>
    </row>
    <row r="16" spans="1:16" x14ac:dyDescent="0.7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91"/>
      <c r="O16" s="20"/>
      <c r="P16" s="20"/>
    </row>
    <row r="17" spans="1:16" x14ac:dyDescent="0.75">
      <c r="A17" s="37" t="s">
        <v>48</v>
      </c>
      <c r="B17" s="20">
        <v>3339.4150944634353</v>
      </c>
      <c r="C17" s="20">
        <v>3038.2444619892062</v>
      </c>
      <c r="D17" s="20">
        <v>3089.9903785990969</v>
      </c>
      <c r="E17" s="20">
        <v>3170.5981303401682</v>
      </c>
      <c r="F17" s="20">
        <v>3128.1870211100741</v>
      </c>
      <c r="G17" s="20">
        <v>3184.735450995116</v>
      </c>
      <c r="H17" s="20">
        <v>3196.5739295373351</v>
      </c>
      <c r="I17" s="20">
        <v>3199.886190285245</v>
      </c>
      <c r="J17" s="20">
        <v>3197.6728069019587</v>
      </c>
      <c r="K17" s="20">
        <v>3285.6339520344718</v>
      </c>
      <c r="L17" s="20">
        <v>3305.2039879232352</v>
      </c>
      <c r="M17" s="20">
        <v>3408.0938549969355</v>
      </c>
      <c r="N17" s="91">
        <f>3319860/1000</f>
        <v>3319.86</v>
      </c>
      <c r="O17" s="20">
        <v>2946.4609999999998</v>
      </c>
      <c r="P17" s="20">
        <v>3008.3829999999998</v>
      </c>
    </row>
    <row r="18" spans="1:16" x14ac:dyDescent="0.75">
      <c r="A18" s="37" t="s">
        <v>49</v>
      </c>
      <c r="B18" s="20">
        <v>822.72133957473432</v>
      </c>
      <c r="C18" s="20">
        <v>798.19079061888692</v>
      </c>
      <c r="D18" s="20">
        <v>811.22411937388699</v>
      </c>
      <c r="E18" s="20">
        <v>807.64011056822449</v>
      </c>
      <c r="F18" s="20">
        <v>895.14564461116015</v>
      </c>
      <c r="G18" s="20">
        <v>926.13738699217413</v>
      </c>
      <c r="H18" s="20">
        <v>932.55628403696028</v>
      </c>
      <c r="I18" s="20">
        <v>898.28124539202906</v>
      </c>
      <c r="J18" s="20">
        <v>915.29077360518625</v>
      </c>
      <c r="K18" s="20">
        <v>987.86944991616326</v>
      </c>
      <c r="L18" s="20">
        <v>995.8588232219106</v>
      </c>
      <c r="M18" s="20">
        <v>974.72149405547611</v>
      </c>
      <c r="N18" s="91">
        <f>994507/1000</f>
        <v>994.50699999999995</v>
      </c>
      <c r="O18" s="20">
        <v>884.68100000000004</v>
      </c>
      <c r="P18" s="20">
        <v>877.86099999999999</v>
      </c>
    </row>
    <row r="19" spans="1:16" x14ac:dyDescent="0.75">
      <c r="A19" s="37" t="s">
        <v>50</v>
      </c>
      <c r="B19" s="20">
        <v>1768.7369015353338</v>
      </c>
      <c r="C19" s="20">
        <v>1823.1175468230522</v>
      </c>
      <c r="D19" s="20">
        <v>1687.9095050630112</v>
      </c>
      <c r="E19" s="20">
        <v>1871.9861084413935</v>
      </c>
      <c r="F19" s="20">
        <v>1942.8293910678901</v>
      </c>
      <c r="G19" s="20">
        <v>2060.0905127342617</v>
      </c>
      <c r="H19" s="20">
        <v>2024.3551133732005</v>
      </c>
      <c r="I19" s="20">
        <v>2159.8450046824014</v>
      </c>
      <c r="J19" s="20">
        <v>2322.9871229043115</v>
      </c>
      <c r="K19" s="20">
        <v>2463.2961254617676</v>
      </c>
      <c r="L19" s="20">
        <v>2501.5621916603259</v>
      </c>
      <c r="M19" s="20">
        <v>2491.6751454413265</v>
      </c>
      <c r="N19" s="91">
        <f>2517206/1000</f>
        <v>2517.2060000000001</v>
      </c>
      <c r="O19" s="20">
        <v>2234.2809999999999</v>
      </c>
      <c r="P19" s="20">
        <v>2434.4279999999999</v>
      </c>
    </row>
    <row r="20" spans="1:16" x14ac:dyDescent="0.75">
      <c r="A20" s="37" t="s">
        <v>51</v>
      </c>
      <c r="B20" s="20">
        <v>2773.1492813844761</v>
      </c>
      <c r="C20" s="20">
        <v>2791.2790499832213</v>
      </c>
      <c r="D20" s="20">
        <v>2805.0388606091592</v>
      </c>
      <c r="E20" s="20">
        <v>3009.7830416441607</v>
      </c>
      <c r="F20" s="20">
        <v>3239.5936370700074</v>
      </c>
      <c r="G20" s="20">
        <v>3373.1698296878412</v>
      </c>
      <c r="H20" s="20">
        <v>3513.5160026016315</v>
      </c>
      <c r="I20" s="20">
        <v>3581.8219504485587</v>
      </c>
      <c r="J20" s="20">
        <v>3498.8784462730105</v>
      </c>
      <c r="K20" s="20">
        <v>3616.2790672362089</v>
      </c>
      <c r="L20" s="20">
        <v>3675.2690811815719</v>
      </c>
      <c r="M20" s="20">
        <v>3678.9760560502782</v>
      </c>
      <c r="N20" s="91">
        <f>3758892/1000</f>
        <v>3758.8919999999998</v>
      </c>
      <c r="O20" s="20">
        <v>3243.9749999999999</v>
      </c>
      <c r="P20" s="20">
        <v>3381.2289999999998</v>
      </c>
    </row>
    <row r="21" spans="1:16" x14ac:dyDescent="0.75">
      <c r="A21" s="37" t="s">
        <v>52</v>
      </c>
      <c r="B21" s="20">
        <v>1348.4884701450246</v>
      </c>
      <c r="C21" s="20">
        <v>1254.4342146347158</v>
      </c>
      <c r="D21" s="20">
        <v>1215.3164806952166</v>
      </c>
      <c r="E21" s="20">
        <v>1200.893054803397</v>
      </c>
      <c r="F21" s="20">
        <v>1225.2851871159787</v>
      </c>
      <c r="G21" s="20">
        <v>1263.898419328202</v>
      </c>
      <c r="H21" s="20">
        <v>1180.4359630998299</v>
      </c>
      <c r="I21" s="20">
        <v>1280.3976156606259</v>
      </c>
      <c r="J21" s="20">
        <v>1281.4760404078513</v>
      </c>
      <c r="K21" s="20">
        <v>1312.5547413903225</v>
      </c>
      <c r="L21" s="20">
        <v>1266.6504423919998</v>
      </c>
      <c r="M21" s="20">
        <v>1286.1892962005638</v>
      </c>
      <c r="N21" s="91">
        <f>1315726/1000</f>
        <v>1315.7260000000001</v>
      </c>
      <c r="O21" s="20">
        <v>1005.16</v>
      </c>
      <c r="P21" s="20">
        <v>1120.703</v>
      </c>
    </row>
    <row r="22" spans="1:16" x14ac:dyDescent="0.75">
      <c r="A22" s="37" t="s">
        <v>16</v>
      </c>
      <c r="B22" s="20">
        <v>3.5975045106558357</v>
      </c>
      <c r="C22" s="20">
        <v>7.0402721665380419</v>
      </c>
      <c r="D22" s="20">
        <v>1.2950446679478349</v>
      </c>
      <c r="E22" s="20">
        <v>3.8368664490457984</v>
      </c>
      <c r="F22" s="20">
        <v>0.88820875158647739</v>
      </c>
      <c r="G22" s="20">
        <v>2.8184036400285404</v>
      </c>
      <c r="H22" s="20">
        <v>3.0170441874328731</v>
      </c>
      <c r="I22" s="20">
        <v>3.8884033431478588</v>
      </c>
      <c r="J22" s="20">
        <v>5.0671143377515593</v>
      </c>
      <c r="K22" s="20">
        <v>2.7920389521240887</v>
      </c>
      <c r="L22" s="20">
        <v>10.619761376638056</v>
      </c>
      <c r="M22" s="20">
        <v>4.6953783374529445</v>
      </c>
      <c r="N22" s="91">
        <f>11188/1000</f>
        <v>11.188000000000001</v>
      </c>
      <c r="O22" s="20">
        <v>26.847999999999999</v>
      </c>
      <c r="P22" s="20">
        <v>11.973000000000001</v>
      </c>
    </row>
    <row r="23" spans="1:16" x14ac:dyDescent="0.75">
      <c r="A23" s="37" t="s">
        <v>13</v>
      </c>
      <c r="B23" s="20">
        <v>339.8367453641967</v>
      </c>
      <c r="C23" s="20">
        <v>325.72311832441278</v>
      </c>
      <c r="D23" s="20">
        <v>328.92715087526813</v>
      </c>
      <c r="E23" s="20">
        <v>346.56892494109343</v>
      </c>
      <c r="F23" s="20">
        <v>374.829398275328</v>
      </c>
      <c r="G23" s="20">
        <v>422.04313140973539</v>
      </c>
      <c r="H23" s="20">
        <v>441.09226080557437</v>
      </c>
      <c r="I23" s="20">
        <v>445.99377967480575</v>
      </c>
      <c r="J23" s="20">
        <v>437.77917614622652</v>
      </c>
      <c r="K23" s="20">
        <v>445.97867624762131</v>
      </c>
      <c r="L23" s="20">
        <v>406.15881168811751</v>
      </c>
      <c r="M23" s="20">
        <v>419</v>
      </c>
      <c r="N23" s="91">
        <f>435760/1000</f>
        <v>435.76</v>
      </c>
      <c r="O23" s="20">
        <v>373.20100000000002</v>
      </c>
      <c r="P23" s="20">
        <v>418.75299999999999</v>
      </c>
    </row>
    <row r="24" spans="1:16" x14ac:dyDescent="0.7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75">
      <c r="A25" s="37" t="s">
        <v>53</v>
      </c>
      <c r="B25" s="20">
        <v>14548.509536032121</v>
      </c>
      <c r="C25" s="20">
        <v>13829.797596080578</v>
      </c>
      <c r="D25" s="20">
        <v>13647.783703945208</v>
      </c>
      <c r="E25" s="20">
        <v>14118.385072295345</v>
      </c>
      <c r="F25" s="20">
        <v>14561.61505989471</v>
      </c>
      <c r="G25" s="20">
        <v>15035.843184426829</v>
      </c>
      <c r="H25" s="20">
        <v>15116.568655848223</v>
      </c>
      <c r="I25" s="20">
        <v>15828.439253503115</v>
      </c>
      <c r="J25" s="20">
        <v>15833.195035280987</v>
      </c>
      <c r="K25" s="20">
        <v>16191.669886665872</v>
      </c>
      <c r="L25" s="20">
        <v>16380.073776574245</v>
      </c>
      <c r="M25" s="20">
        <v>16375.008581983788</v>
      </c>
      <c r="N25" s="91">
        <f>16382557/1000</f>
        <v>16382.557000000001</v>
      </c>
      <c r="O25" s="20">
        <v>14148.216</v>
      </c>
      <c r="P25" s="20">
        <v>14690.882</v>
      </c>
    </row>
    <row r="26" spans="1:16" x14ac:dyDescent="0.7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91"/>
      <c r="O26" s="20"/>
      <c r="P26" s="20"/>
    </row>
    <row r="27" spans="1:16" x14ac:dyDescent="0.75">
      <c r="A27" s="37" t="s">
        <v>54</v>
      </c>
      <c r="B27" s="20">
        <f t="shared" ref="B27:P27" si="3">B25-B11-B23</f>
        <v>13399.039034495923</v>
      </c>
      <c r="C27" s="20">
        <f t="shared" si="3"/>
        <v>12822.814224103164</v>
      </c>
      <c r="D27" s="20">
        <f t="shared" si="3"/>
        <v>12644.496822070312</v>
      </c>
      <c r="E27" s="20">
        <f t="shared" si="3"/>
        <v>13118.748345746972</v>
      </c>
      <c r="F27" s="20">
        <f t="shared" si="3"/>
        <v>13487.922971449074</v>
      </c>
      <c r="G27" s="20">
        <f t="shared" si="3"/>
        <v>13873.63272110901</v>
      </c>
      <c r="H27" s="20">
        <f t="shared" si="3"/>
        <v>13989.751679563014</v>
      </c>
      <c r="I27" s="20">
        <f t="shared" si="3"/>
        <v>14485.346279434463</v>
      </c>
      <c r="J27" s="20">
        <f t="shared" si="3"/>
        <v>14514.044845691571</v>
      </c>
      <c r="K27" s="20">
        <f t="shared" si="3"/>
        <v>14935.223129882233</v>
      </c>
      <c r="L27" s="20">
        <f t="shared" si="3"/>
        <v>15131.792488177278</v>
      </c>
      <c r="M27" s="20">
        <f t="shared" si="3"/>
        <v>15076.316674061702</v>
      </c>
      <c r="N27" s="94">
        <f>N25-(N23+N11)</f>
        <v>15082.092000000001</v>
      </c>
      <c r="O27" s="20">
        <f t="shared" si="3"/>
        <v>12975.978999999999</v>
      </c>
      <c r="P27" s="20">
        <f t="shared" si="3"/>
        <v>13464.246999999999</v>
      </c>
    </row>
    <row r="28" spans="1:16" x14ac:dyDescent="0.75">
      <c r="N28" s="67"/>
    </row>
    <row r="29" spans="1:16" x14ac:dyDescent="0.75">
      <c r="A29" t="s">
        <v>278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="66" zoomScaleNormal="66" workbookViewId="0">
      <selection activeCell="A2" sqref="A2"/>
    </sheetView>
  </sheetViews>
  <sheetFormatPr defaultRowHeight="14.75" x14ac:dyDescent="0.75"/>
  <cols>
    <col min="2" max="52" width="10.1796875" bestFit="1" customWidth="1"/>
  </cols>
  <sheetData>
    <row r="1" spans="1:52" ht="18.5" x14ac:dyDescent="0.9">
      <c r="A1" s="56" t="s">
        <v>55</v>
      </c>
    </row>
    <row r="2" spans="1:52" x14ac:dyDescent="0.75">
      <c r="A2" t="s">
        <v>279</v>
      </c>
    </row>
    <row r="4" spans="1:52" x14ac:dyDescent="0.75">
      <c r="B4">
        <v>2008</v>
      </c>
      <c r="F4">
        <v>2009</v>
      </c>
      <c r="J4">
        <v>2010</v>
      </c>
      <c r="N4">
        <v>2011</v>
      </c>
      <c r="R4">
        <v>2012</v>
      </c>
      <c r="V4">
        <v>2013</v>
      </c>
      <c r="Z4">
        <v>2014</v>
      </c>
      <c r="AD4">
        <v>2015</v>
      </c>
      <c r="AH4">
        <v>2016</v>
      </c>
      <c r="AL4">
        <v>2017</v>
      </c>
      <c r="AP4">
        <v>2018</v>
      </c>
      <c r="AT4">
        <v>2019</v>
      </c>
      <c r="AX4">
        <v>2020</v>
      </c>
    </row>
    <row r="5" spans="1:52" x14ac:dyDescent="0.75">
      <c r="A5" t="s">
        <v>56</v>
      </c>
      <c r="B5">
        <v>100</v>
      </c>
      <c r="C5" s="20">
        <v>100</v>
      </c>
      <c r="D5" s="20">
        <v>100</v>
      </c>
      <c r="E5" s="20">
        <v>100</v>
      </c>
      <c r="F5" s="20">
        <v>100</v>
      </c>
      <c r="G5" s="20">
        <v>100</v>
      </c>
      <c r="H5" s="20">
        <v>100</v>
      </c>
      <c r="I5" s="20">
        <v>100</v>
      </c>
      <c r="J5" s="20">
        <v>100</v>
      </c>
      <c r="K5" s="20">
        <v>100</v>
      </c>
      <c r="L5" s="20">
        <v>100</v>
      </c>
      <c r="M5" s="20">
        <v>100</v>
      </c>
      <c r="N5" s="20">
        <v>100</v>
      </c>
      <c r="O5" s="20">
        <v>100</v>
      </c>
      <c r="P5" s="20">
        <v>100</v>
      </c>
      <c r="Q5" s="20">
        <v>100</v>
      </c>
      <c r="R5" s="20">
        <v>100</v>
      </c>
      <c r="S5" s="20">
        <v>100</v>
      </c>
      <c r="T5" s="20">
        <v>100</v>
      </c>
      <c r="U5" s="20">
        <v>100</v>
      </c>
      <c r="V5" s="20">
        <v>100</v>
      </c>
      <c r="W5" s="20">
        <v>100</v>
      </c>
      <c r="X5" s="20">
        <v>100</v>
      </c>
      <c r="Y5" s="20">
        <v>100</v>
      </c>
      <c r="Z5" s="20">
        <v>100</v>
      </c>
      <c r="AA5" s="20">
        <v>100</v>
      </c>
      <c r="AB5" s="20">
        <v>100</v>
      </c>
      <c r="AC5" s="20">
        <v>100</v>
      </c>
      <c r="AD5" s="20">
        <v>100</v>
      </c>
      <c r="AE5" s="20">
        <v>100</v>
      </c>
      <c r="AF5" s="20">
        <v>100</v>
      </c>
      <c r="AG5" s="20">
        <v>100</v>
      </c>
      <c r="AH5" s="20">
        <v>100</v>
      </c>
      <c r="AI5" s="20">
        <v>100</v>
      </c>
      <c r="AJ5" s="20">
        <v>100</v>
      </c>
      <c r="AK5" s="20">
        <v>100</v>
      </c>
      <c r="AL5" s="20">
        <v>100</v>
      </c>
      <c r="AM5" s="20">
        <v>100</v>
      </c>
      <c r="AN5" s="20">
        <v>100</v>
      </c>
      <c r="AO5" s="20">
        <v>100</v>
      </c>
      <c r="AP5" s="20">
        <v>100</v>
      </c>
      <c r="AQ5" s="20">
        <v>100</v>
      </c>
      <c r="AR5" s="20">
        <v>100</v>
      </c>
      <c r="AS5" s="20">
        <v>100</v>
      </c>
      <c r="AT5" s="20">
        <v>100</v>
      </c>
      <c r="AU5" s="20">
        <v>100</v>
      </c>
      <c r="AV5" s="20">
        <v>100</v>
      </c>
      <c r="AW5" s="20">
        <v>100</v>
      </c>
      <c r="AX5" s="20">
        <v>100</v>
      </c>
      <c r="AY5" s="20">
        <v>100</v>
      </c>
      <c r="AZ5" s="20">
        <v>100</v>
      </c>
    </row>
    <row r="6" spans="1:52" x14ac:dyDescent="0.75">
      <c r="A6" t="s">
        <v>14</v>
      </c>
      <c r="B6">
        <f t="shared" ref="B6:AX7" si="0">B9/$B9*100</f>
        <v>100</v>
      </c>
      <c r="C6" s="20">
        <f t="shared" si="0"/>
        <v>99.416815108848652</v>
      </c>
      <c r="D6" s="20">
        <f t="shared" si="0"/>
        <v>97.350246847756537</v>
      </c>
      <c r="E6" s="20">
        <f t="shared" si="0"/>
        <v>99.330945876920779</v>
      </c>
      <c r="F6" s="20">
        <f t="shared" si="0"/>
        <v>96.2185343855908</v>
      </c>
      <c r="G6" s="20">
        <f t="shared" si="0"/>
        <v>96.232680515496199</v>
      </c>
      <c r="H6" s="20">
        <f t="shared" si="0"/>
        <v>88.353741857368234</v>
      </c>
      <c r="I6" s="20">
        <f t="shared" si="0"/>
        <v>89.340634413858382</v>
      </c>
      <c r="J6" s="20">
        <f t="shared" si="0"/>
        <v>87.449184837843433</v>
      </c>
      <c r="K6" s="20">
        <f t="shared" si="0"/>
        <v>85.561578809686523</v>
      </c>
      <c r="L6" s="20">
        <f t="shared" si="0"/>
        <v>85.949646539455145</v>
      </c>
      <c r="M6" s="20">
        <f t="shared" si="0"/>
        <v>89.451281491554468</v>
      </c>
      <c r="N6" s="20">
        <f t="shared" si="0"/>
        <v>90.266583579055677</v>
      </c>
      <c r="O6" s="20">
        <f t="shared" si="0"/>
        <v>86.78327389149419</v>
      </c>
      <c r="P6" s="20">
        <f t="shared" si="0"/>
        <v>86.978848883819651</v>
      </c>
      <c r="Q6" s="20">
        <f t="shared" si="0"/>
        <v>90.435989131074436</v>
      </c>
      <c r="R6" s="20">
        <f t="shared" si="0"/>
        <v>87.038078201555123</v>
      </c>
      <c r="S6" s="20">
        <f t="shared" si="0"/>
        <v>84.369510125257108</v>
      </c>
      <c r="T6" s="20">
        <f t="shared" si="0"/>
        <v>86.807381316404928</v>
      </c>
      <c r="U6" s="20">
        <f t="shared" si="0"/>
        <v>85.941372172286847</v>
      </c>
      <c r="V6" s="20">
        <f t="shared" si="0"/>
        <v>87.917187617573433</v>
      </c>
      <c r="W6" s="20">
        <f t="shared" si="0"/>
        <v>87.047456711501241</v>
      </c>
      <c r="X6" s="20">
        <f t="shared" si="0"/>
        <v>84.224105122238726</v>
      </c>
      <c r="Y6" s="20">
        <f t="shared" si="0"/>
        <v>83.661493886692256</v>
      </c>
      <c r="Z6" s="20">
        <f t="shared" si="0"/>
        <v>85.453145914671609</v>
      </c>
      <c r="AA6" s="20">
        <f t="shared" si="0"/>
        <v>82.633087453494696</v>
      </c>
      <c r="AB6" s="20">
        <f t="shared" si="0"/>
        <v>82.43761318187552</v>
      </c>
      <c r="AC6" s="20">
        <f t="shared" si="0"/>
        <v>82.859318444856072</v>
      </c>
      <c r="AD6" s="20">
        <f t="shared" si="0"/>
        <v>84.241728153874433</v>
      </c>
      <c r="AE6" s="20">
        <f t="shared" si="0"/>
        <v>83.17301641925809</v>
      </c>
      <c r="AF6" s="20">
        <f t="shared" si="0"/>
        <v>84.037614692946661</v>
      </c>
      <c r="AG6" s="20">
        <f t="shared" si="0"/>
        <v>82.325790419829019</v>
      </c>
      <c r="AH6" s="20">
        <f t="shared" si="0"/>
        <v>77.89904614213404</v>
      </c>
      <c r="AI6" s="20">
        <f t="shared" si="0"/>
        <v>81.06420748790822</v>
      </c>
      <c r="AJ6" s="20">
        <f t="shared" si="0"/>
        <v>79.721997543334012</v>
      </c>
      <c r="AK6" s="20">
        <f t="shared" si="0"/>
        <v>81.815294299576252</v>
      </c>
      <c r="AL6" s="20">
        <f t="shared" si="0"/>
        <v>84.77134258550295</v>
      </c>
      <c r="AM6" s="20">
        <f t="shared" si="0"/>
        <v>85.22514883289027</v>
      </c>
      <c r="AN6" s="20">
        <f t="shared" si="0"/>
        <v>82.840993010741542</v>
      </c>
      <c r="AO6" s="20">
        <f t="shared" si="0"/>
        <v>84.811385238996365</v>
      </c>
      <c r="AP6" s="20">
        <f t="shared" si="0"/>
        <v>87.577199886306516</v>
      </c>
      <c r="AQ6" s="20">
        <f t="shared" si="0"/>
        <v>82.606470401255166</v>
      </c>
      <c r="AR6" s="20">
        <f t="shared" si="0"/>
        <v>81.399108296164371</v>
      </c>
      <c r="AS6" s="20">
        <f t="shared" si="0"/>
        <v>83.654271705079822</v>
      </c>
      <c r="AT6" s="20">
        <f t="shared" si="0"/>
        <v>84.312355198127747</v>
      </c>
      <c r="AU6" s="20">
        <f t="shared" si="0"/>
        <v>84.752922859375502</v>
      </c>
      <c r="AV6" s="20">
        <f t="shared" si="0"/>
        <v>83.355667649783555</v>
      </c>
      <c r="AW6" s="20">
        <f t="shared" si="0"/>
        <v>81.484922853490474</v>
      </c>
      <c r="AX6" s="20">
        <f t="shared" si="0"/>
        <v>80.795964391483494</v>
      </c>
      <c r="AY6" s="20">
        <f>AY9/$B9*100</f>
        <v>68.962258677664124</v>
      </c>
      <c r="AZ6" s="20">
        <f>AZ9/$B9*100</f>
        <v>69.132390843302986</v>
      </c>
    </row>
    <row r="7" spans="1:52" x14ac:dyDescent="0.75">
      <c r="A7" t="s">
        <v>57</v>
      </c>
      <c r="B7">
        <f t="shared" si="0"/>
        <v>100</v>
      </c>
      <c r="C7" s="20">
        <f t="shared" si="0"/>
        <v>101.29045841176602</v>
      </c>
      <c r="D7" s="20">
        <f t="shared" si="0"/>
        <v>101.35248623208383</v>
      </c>
      <c r="E7" s="20">
        <f t="shared" si="0"/>
        <v>102.79954680739314</v>
      </c>
      <c r="F7" s="20">
        <f t="shared" si="0"/>
        <v>102.08981354763935</v>
      </c>
      <c r="G7" s="20">
        <f t="shared" si="0"/>
        <v>99.989936415360958</v>
      </c>
      <c r="H7" s="20">
        <f t="shared" si="0"/>
        <v>97.062774634476995</v>
      </c>
      <c r="I7" s="20">
        <f t="shared" si="0"/>
        <v>98.055786597880527</v>
      </c>
      <c r="J7" s="20">
        <f t="shared" si="0"/>
        <v>96.953685508968192</v>
      </c>
      <c r="K7" s="20">
        <f t="shared" si="0"/>
        <v>97.370001165657712</v>
      </c>
      <c r="L7" s="20">
        <f t="shared" si="0"/>
        <v>95.997939798541495</v>
      </c>
      <c r="M7" s="20">
        <f t="shared" si="0"/>
        <v>97.429314561209921</v>
      </c>
      <c r="N7" s="20">
        <f t="shared" si="0"/>
        <v>97.333815860156122</v>
      </c>
      <c r="O7" s="20">
        <f t="shared" si="0"/>
        <v>98.078216981383235</v>
      </c>
      <c r="P7" s="20">
        <f t="shared" si="0"/>
        <v>99.639476202806577</v>
      </c>
      <c r="Q7" s="20">
        <f t="shared" si="0"/>
        <v>100.81612132438585</v>
      </c>
      <c r="R7" s="20">
        <f t="shared" si="0"/>
        <v>100.9735199927176</v>
      </c>
      <c r="S7" s="20">
        <f t="shared" si="0"/>
        <v>101.80329218931115</v>
      </c>
      <c r="T7" s="20">
        <f t="shared" si="0"/>
        <v>103.26461176692013</v>
      </c>
      <c r="U7" s="20">
        <f t="shared" si="0"/>
        <v>103.10657335297077</v>
      </c>
      <c r="V7" s="20">
        <f t="shared" si="0"/>
        <v>103.04823632702815</v>
      </c>
      <c r="W7" s="20">
        <f t="shared" si="0"/>
        <v>104.27751224370314</v>
      </c>
      <c r="X7" s="20">
        <f t="shared" si="0"/>
        <v>107.55432398604306</v>
      </c>
      <c r="Y7" s="20">
        <f t="shared" si="0"/>
        <v>108.7938547693162</v>
      </c>
      <c r="Z7" s="20">
        <f t="shared" si="0"/>
        <v>107.49753074048454</v>
      </c>
      <c r="AA7" s="20">
        <f t="shared" si="0"/>
        <v>108.30061470991473</v>
      </c>
      <c r="AB7" s="20">
        <f t="shared" si="0"/>
        <v>108.51521509221004</v>
      </c>
      <c r="AC7" s="20">
        <f t="shared" si="0"/>
        <v>110.09019488257019</v>
      </c>
      <c r="AD7" s="20">
        <f t="shared" si="0"/>
        <v>110.98763023895444</v>
      </c>
      <c r="AE7" s="20">
        <f t="shared" si="0"/>
        <v>112.77360212222796</v>
      </c>
      <c r="AF7" s="20">
        <f t="shared" si="0"/>
        <v>114.0163146529942</v>
      </c>
      <c r="AG7" s="20">
        <f t="shared" si="0"/>
        <v>115.84791208937834</v>
      </c>
      <c r="AH7" s="20">
        <f t="shared" si="0"/>
        <v>113.81899635296018</v>
      </c>
      <c r="AI7" s="20">
        <f t="shared" si="0"/>
        <v>112.22979438293666</v>
      </c>
      <c r="AJ7" s="20">
        <f t="shared" si="0"/>
        <v>114.79408497046846</v>
      </c>
      <c r="AK7" s="20">
        <f t="shared" si="0"/>
        <v>116.34539525200569</v>
      </c>
      <c r="AL7" s="20">
        <f t="shared" si="0"/>
        <v>117.00436297854178</v>
      </c>
      <c r="AM7" s="20">
        <f t="shared" si="0"/>
        <v>116.01361553174337</v>
      </c>
      <c r="AN7" s="20">
        <f t="shared" si="0"/>
        <v>117.1680347357039</v>
      </c>
      <c r="AO7" s="20">
        <f t="shared" si="0"/>
        <v>116.66306410295245</v>
      </c>
      <c r="AP7" s="20">
        <f t="shared" si="0"/>
        <v>117.86457330252131</v>
      </c>
      <c r="AQ7" s="20">
        <f t="shared" si="0"/>
        <v>117.98810159677228</v>
      </c>
      <c r="AR7" s="20">
        <f t="shared" si="0"/>
        <v>118.94345722391586</v>
      </c>
      <c r="AS7" s="20">
        <f t="shared" si="0"/>
        <v>119.76292947575151</v>
      </c>
      <c r="AT7" s="20">
        <f t="shared" si="0"/>
        <v>117.72538538707438</v>
      </c>
      <c r="AU7" s="20">
        <f t="shared" si="0"/>
        <v>117.82247705533555</v>
      </c>
      <c r="AV7" s="20">
        <f t="shared" si="0"/>
        <v>118.56724133985051</v>
      </c>
      <c r="AW7" s="20">
        <f t="shared" si="0"/>
        <v>119.2548424317152</v>
      </c>
      <c r="AX7" s="20">
        <f t="shared" si="0"/>
        <v>119.06691053632004</v>
      </c>
      <c r="AY7" s="20">
        <f>AY10/$B10*100</f>
        <v>102.96884082911856</v>
      </c>
      <c r="AZ7" s="20">
        <f>AZ10/$B10*100</f>
        <v>107.34071927759472</v>
      </c>
    </row>
    <row r="9" spans="1:52" x14ac:dyDescent="0.75">
      <c r="A9" t="s">
        <v>14</v>
      </c>
      <c r="B9" s="20">
        <v>2111.2997571693186</v>
      </c>
      <c r="C9" s="20">
        <v>2098.986975978592</v>
      </c>
      <c r="D9" s="20">
        <v>2055.355525300416</v>
      </c>
      <c r="E9" s="20">
        <v>2097.1740190934156</v>
      </c>
      <c r="F9" s="20">
        <v>2031.461682834856</v>
      </c>
      <c r="G9" s="20">
        <v>2031.7603500411974</v>
      </c>
      <c r="H9" s="20">
        <v>1865.412337284622</v>
      </c>
      <c r="I9" s="20">
        <v>1886.2485974333208</v>
      </c>
      <c r="J9" s="20">
        <v>1846.3144271279368</v>
      </c>
      <c r="K9" s="20">
        <v>1806.4614056391467</v>
      </c>
      <c r="L9" s="20">
        <v>1814.6546786754043</v>
      </c>
      <c r="M9" s="20">
        <v>1888.5846889160332</v>
      </c>
      <c r="N9" s="20">
        <v>1905.7981599096424</v>
      </c>
      <c r="O9" s="20">
        <v>1832.2550509347013</v>
      </c>
      <c r="P9" s="20">
        <v>1836.3842252727527</v>
      </c>
      <c r="Q9" s="20">
        <v>1909.3748189180458</v>
      </c>
      <c r="R9" s="20">
        <v>1837.6347337142749</v>
      </c>
      <c r="S9" s="20">
        <v>1781.2932623994971</v>
      </c>
      <c r="T9" s="20">
        <v>1832.7640309383016</v>
      </c>
      <c r="U9" s="20">
        <v>1814.4799819814725</v>
      </c>
      <c r="V9" s="20">
        <v>1856.195368679922</v>
      </c>
      <c r="W9" s="20">
        <v>1837.8327421719932</v>
      </c>
      <c r="X9" s="20">
        <v>1778.2233269238577</v>
      </c>
      <c r="Y9" s="20">
        <v>1766.3449172739579</v>
      </c>
      <c r="Z9" s="20">
        <v>1804.1720621900051</v>
      </c>
      <c r="AA9" s="20">
        <v>1744.6321747471441</v>
      </c>
      <c r="AB9" s="20">
        <v>1740.5051269251198</v>
      </c>
      <c r="AC9" s="20">
        <v>1749.4085891183986</v>
      </c>
      <c r="AD9" s="20">
        <v>1778.5954019479886</v>
      </c>
      <c r="AE9" s="20">
        <v>1756.0316936901934</v>
      </c>
      <c r="AF9" s="20">
        <v>1774.2859549430705</v>
      </c>
      <c r="AG9" s="20">
        <v>1738.144213221572</v>
      </c>
      <c r="AH9" s="20">
        <v>1644.6823720360915</v>
      </c>
      <c r="AI9" s="20">
        <v>1711.508415843439</v>
      </c>
      <c r="AJ9" s="20">
        <v>1683.1703405429412</v>
      </c>
      <c r="AK9" s="20">
        <v>1727.3661098743169</v>
      </c>
      <c r="AL9" s="20">
        <v>1789.777150156895</v>
      </c>
      <c r="AM9" s="20">
        <v>1799.3583603560028</v>
      </c>
      <c r="AN9" s="20">
        <v>1749.0216842724385</v>
      </c>
      <c r="AO9" s="20">
        <v>1790.6225706028654</v>
      </c>
      <c r="AP9" s="20">
        <v>1849.0172085352781</v>
      </c>
      <c r="AQ9" s="20">
        <v>1744.0702089878453</v>
      </c>
      <c r="AR9" s="20">
        <v>1718.5791757949089</v>
      </c>
      <c r="AS9" s="20">
        <v>1766.1924353711122</v>
      </c>
      <c r="AT9" s="20">
        <v>1780.0865505618044</v>
      </c>
      <c r="AU9" s="20">
        <v>1789.3882545238948</v>
      </c>
      <c r="AV9" s="20">
        <v>1759.8880086767444</v>
      </c>
      <c r="AW9" s="20">
        <v>1720.3909783353508</v>
      </c>
      <c r="AX9" s="20">
        <v>1705.8450000000003</v>
      </c>
      <c r="AY9" s="20">
        <v>1456</v>
      </c>
      <c r="AZ9" s="20">
        <v>1459.5920000000001</v>
      </c>
    </row>
    <row r="10" spans="1:52" x14ac:dyDescent="0.75">
      <c r="A10" t="s">
        <v>57</v>
      </c>
      <c r="B10" s="20">
        <f t="shared" ref="B10:AW10" si="1">B11-B9</f>
        <v>12326.440598727917</v>
      </c>
      <c r="C10" s="20">
        <f t="shared" si="1"/>
        <v>12485.508188305545</v>
      </c>
      <c r="D10" s="20">
        <f t="shared" si="1"/>
        <v>12493.154010731705</v>
      </c>
      <c r="E10" s="20">
        <f t="shared" si="1"/>
        <v>12671.525072974817</v>
      </c>
      <c r="F10" s="20">
        <f t="shared" si="1"/>
        <v>12584.040224301851</v>
      </c>
      <c r="G10" s="20">
        <f t="shared" si="1"/>
        <v>12325.200116945283</v>
      </c>
      <c r="H10" s="20">
        <f t="shared" si="1"/>
        <v>11964.385258795955</v>
      </c>
      <c r="I10" s="20">
        <f t="shared" si="1"/>
        <v>12086.788288603153</v>
      </c>
      <c r="J10" s="20">
        <f t="shared" si="1"/>
        <v>11950.93845254044</v>
      </c>
      <c r="K10" s="20">
        <f t="shared" si="1"/>
        <v>12002.255354665478</v>
      </c>
      <c r="L10" s="20">
        <f t="shared" si="1"/>
        <v>11833.129025269804</v>
      </c>
      <c r="M10" s="20">
        <f t="shared" si="1"/>
        <v>12009.56658513531</v>
      </c>
      <c r="N10" s="20">
        <f t="shared" si="1"/>
        <v>11997.794994477357</v>
      </c>
      <c r="O10" s="20">
        <f t="shared" si="1"/>
        <v>12089.553156501681</v>
      </c>
      <c r="P10" s="20">
        <f t="shared" si="1"/>
        <v>12282.000847022591</v>
      </c>
      <c r="Q10" s="20">
        <f t="shared" si="1"/>
        <v>12427.039308991889</v>
      </c>
      <c r="R10" s="20">
        <f t="shared" si="1"/>
        <v>12446.440962346993</v>
      </c>
      <c r="S10" s="20">
        <f t="shared" si="1"/>
        <v>12548.722339264856</v>
      </c>
      <c r="T10" s="20">
        <f t="shared" si="1"/>
        <v>12728.851028956407</v>
      </c>
      <c r="U10" s="20">
        <f t="shared" si="1"/>
        <v>12709.370517737769</v>
      </c>
      <c r="V10" s="20">
        <f t="shared" si="1"/>
        <v>12702.179638887888</v>
      </c>
      <c r="W10" s="20">
        <f t="shared" si="1"/>
        <v>12853.705604551298</v>
      </c>
      <c r="X10" s="20">
        <f t="shared" si="1"/>
        <v>13257.61985750297</v>
      </c>
      <c r="Y10" s="20">
        <f t="shared" si="1"/>
        <v>13410.409883206079</v>
      </c>
      <c r="Z10" s="20">
        <f t="shared" si="1"/>
        <v>13250.619271825108</v>
      </c>
      <c r="AA10" s="20">
        <f t="shared" si="1"/>
        <v>13349.610940274828</v>
      </c>
      <c r="AB10" s="20">
        <f t="shared" si="1"/>
        <v>13376.063528923103</v>
      </c>
      <c r="AC10" s="20">
        <f t="shared" si="1"/>
        <v>13570.202477223815</v>
      </c>
      <c r="AD10" s="20">
        <f t="shared" si="1"/>
        <v>13680.824313340503</v>
      </c>
      <c r="AE10" s="20">
        <f t="shared" si="1"/>
        <v>13900.971076642194</v>
      </c>
      <c r="AF10" s="20">
        <f t="shared" si="1"/>
        <v>14054.153298560044</v>
      </c>
      <c r="AG10" s="20">
        <f t="shared" si="1"/>
        <v>14279.924068563758</v>
      </c>
      <c r="AH10" s="20">
        <f t="shared" si="1"/>
        <v>14029.83097551593</v>
      </c>
      <c r="AI10" s="20">
        <f t="shared" si="1"/>
        <v>13833.938938687168</v>
      </c>
      <c r="AJ10" s="20">
        <f t="shared" si="1"/>
        <v>14150.024694738046</v>
      </c>
      <c r="AK10" s="20">
        <f t="shared" si="1"/>
        <v>14341.246035093693</v>
      </c>
      <c r="AL10" s="20">
        <f t="shared" si="1"/>
        <v>14422.47330046995</v>
      </c>
      <c r="AM10" s="20">
        <f t="shared" si="1"/>
        <v>14300.349404956931</v>
      </c>
      <c r="AN10" s="20">
        <f t="shared" si="1"/>
        <v>14442.648202393433</v>
      </c>
      <c r="AO10" s="20">
        <f t="shared" si="1"/>
        <v>14380.403297306304</v>
      </c>
      <c r="AP10" s="20">
        <f t="shared" si="1"/>
        <v>14528.506615079412</v>
      </c>
      <c r="AQ10" s="20">
        <f t="shared" si="1"/>
        <v>14543.733256892881</v>
      </c>
      <c r="AR10" s="20">
        <f t="shared" si="1"/>
        <v>14661.494600779337</v>
      </c>
      <c r="AS10" s="20">
        <f t="shared" si="1"/>
        <v>14762.506361124919</v>
      </c>
      <c r="AT10" s="20">
        <f t="shared" si="1"/>
        <v>14511.349699361239</v>
      </c>
      <c r="AU10" s="20">
        <f t="shared" si="1"/>
        <v>14523.317646175765</v>
      </c>
      <c r="AV10" s="20">
        <f t="shared" si="1"/>
        <v>14615.120573307044</v>
      </c>
      <c r="AW10" s="20">
        <f t="shared" si="1"/>
        <v>14699.877313451949</v>
      </c>
      <c r="AX10" s="20">
        <v>14676.712</v>
      </c>
      <c r="AY10" s="20">
        <v>12692.393</v>
      </c>
      <c r="AZ10" s="20">
        <v>13231.289999999999</v>
      </c>
    </row>
    <row r="11" spans="1:52" x14ac:dyDescent="0.75">
      <c r="A11" t="s">
        <v>53</v>
      </c>
      <c r="B11" s="20">
        <v>14437.740355897236</v>
      </c>
      <c r="C11" s="20">
        <v>14584.495164284137</v>
      </c>
      <c r="D11" s="20">
        <v>14548.509536032121</v>
      </c>
      <c r="E11" s="20">
        <v>14768.699092068233</v>
      </c>
      <c r="F11" s="20">
        <v>14615.501907136706</v>
      </c>
      <c r="G11" s="20">
        <v>14356.96046698648</v>
      </c>
      <c r="H11" s="20">
        <v>13829.797596080578</v>
      </c>
      <c r="I11" s="20">
        <v>13973.036886036474</v>
      </c>
      <c r="J11" s="20">
        <v>13797.252879668376</v>
      </c>
      <c r="K11" s="20">
        <v>13808.716760304625</v>
      </c>
      <c r="L11" s="20">
        <v>13647.783703945208</v>
      </c>
      <c r="M11" s="20">
        <v>13898.151274051343</v>
      </c>
      <c r="N11" s="20">
        <v>13903.593154386999</v>
      </c>
      <c r="O11" s="20">
        <v>13921.808207436383</v>
      </c>
      <c r="P11" s="20">
        <v>14118.385072295345</v>
      </c>
      <c r="Q11" s="20">
        <v>14336.414127909935</v>
      </c>
      <c r="R11" s="20">
        <v>14284.075696061267</v>
      </c>
      <c r="S11" s="20">
        <v>14330.015601664352</v>
      </c>
      <c r="T11" s="20">
        <v>14561.61505989471</v>
      </c>
      <c r="U11" s="20">
        <v>14523.850499719241</v>
      </c>
      <c r="V11" s="20">
        <v>14558.375007567811</v>
      </c>
      <c r="W11" s="20">
        <v>14691.538346723291</v>
      </c>
      <c r="X11" s="20">
        <v>15035.843184426829</v>
      </c>
      <c r="Y11" s="20">
        <v>15176.754800480037</v>
      </c>
      <c r="Z11" s="20">
        <v>15054.791334015114</v>
      </c>
      <c r="AA11" s="20">
        <v>15094.243115021973</v>
      </c>
      <c r="AB11" s="20">
        <v>15116.568655848223</v>
      </c>
      <c r="AC11" s="20">
        <v>15319.611066342213</v>
      </c>
      <c r="AD11" s="20">
        <v>15459.419715288492</v>
      </c>
      <c r="AE11" s="20">
        <v>15657.002770332387</v>
      </c>
      <c r="AF11" s="20">
        <v>15828.439253503115</v>
      </c>
      <c r="AG11" s="20">
        <v>16018.06828178533</v>
      </c>
      <c r="AH11" s="20">
        <v>15674.513347552022</v>
      </c>
      <c r="AI11" s="20">
        <v>15545.447354530606</v>
      </c>
      <c r="AJ11" s="20">
        <v>15833.195035280987</v>
      </c>
      <c r="AK11" s="20">
        <v>16068.61214496801</v>
      </c>
      <c r="AL11" s="20">
        <v>16212.250450626845</v>
      </c>
      <c r="AM11" s="20">
        <v>16099.707765312933</v>
      </c>
      <c r="AN11" s="20">
        <v>16191.669886665872</v>
      </c>
      <c r="AO11" s="20">
        <v>16171.025867909169</v>
      </c>
      <c r="AP11" s="20">
        <v>16377.523823614691</v>
      </c>
      <c r="AQ11" s="20">
        <v>16287.803465880726</v>
      </c>
      <c r="AR11" s="20">
        <v>16380.073776574245</v>
      </c>
      <c r="AS11" s="20">
        <v>16528.698796496032</v>
      </c>
      <c r="AT11" s="20">
        <v>16291.436249923043</v>
      </c>
      <c r="AU11" s="20">
        <v>16312.705900699659</v>
      </c>
      <c r="AV11" s="20">
        <v>16375.008581983788</v>
      </c>
      <c r="AW11" s="20">
        <v>16420.268291787299</v>
      </c>
      <c r="AX11" s="20">
        <f>SUM(AX9:AX10)</f>
        <v>16382.557000000001</v>
      </c>
      <c r="AY11" s="20">
        <f>SUM(AY9:AY10)</f>
        <v>14148.393</v>
      </c>
      <c r="AZ11" s="20">
        <v>14727.976000000001</v>
      </c>
    </row>
    <row r="13" spans="1:52" x14ac:dyDescent="0.75">
      <c r="A13" t="s">
        <v>278</v>
      </c>
    </row>
    <row r="33" spans="1:1" x14ac:dyDescent="0.75">
      <c r="A33" t="s">
        <v>76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66" zoomScaleNormal="66" workbookViewId="0">
      <selection activeCell="D10" sqref="D10"/>
    </sheetView>
  </sheetViews>
  <sheetFormatPr defaultRowHeight="14.75" x14ac:dyDescent="0.75"/>
  <sheetData>
    <row r="1" spans="1:9" ht="18.5" x14ac:dyDescent="0.9">
      <c r="A1" s="56" t="s">
        <v>58</v>
      </c>
    </row>
    <row r="2" spans="1:9" x14ac:dyDescent="0.75">
      <c r="B2" t="s">
        <v>59</v>
      </c>
    </row>
    <row r="3" spans="1:9" x14ac:dyDescent="0.75">
      <c r="B3" t="s">
        <v>60</v>
      </c>
      <c r="C3" t="s">
        <v>61</v>
      </c>
      <c r="D3" t="s">
        <v>62</v>
      </c>
      <c r="E3" t="s">
        <v>63</v>
      </c>
      <c r="F3" t="s">
        <v>64</v>
      </c>
      <c r="G3" s="68" t="s">
        <v>99</v>
      </c>
      <c r="H3" t="s">
        <v>46</v>
      </c>
      <c r="I3" t="s">
        <v>65</v>
      </c>
    </row>
    <row r="4" spans="1:9" x14ac:dyDescent="0.75">
      <c r="A4" t="s">
        <v>66</v>
      </c>
      <c r="B4" s="20">
        <v>299.46199999999999</v>
      </c>
      <c r="C4" s="20">
        <v>347.58300000000003</v>
      </c>
      <c r="D4" s="20">
        <v>378.70400000000001</v>
      </c>
      <c r="E4" s="20">
        <v>352.23200000000003</v>
      </c>
      <c r="F4" s="20">
        <v>378.68335876050321</v>
      </c>
      <c r="G4" s="69">
        <f>370754/1000</f>
        <v>370.75400000000002</v>
      </c>
      <c r="H4" s="20">
        <v>344.476</v>
      </c>
      <c r="I4" s="20">
        <v>357.40499999999997</v>
      </c>
    </row>
    <row r="5" spans="1:9" x14ac:dyDescent="0.75">
      <c r="A5" t="s">
        <v>67</v>
      </c>
      <c r="B5" s="20">
        <v>266.08100000000002</v>
      </c>
      <c r="C5" s="20">
        <v>251.96199999999999</v>
      </c>
      <c r="D5" s="20">
        <v>231.99299999999999</v>
      </c>
      <c r="E5" s="20">
        <v>253.36799999999999</v>
      </c>
      <c r="F5" s="20">
        <v>236.20459931413995</v>
      </c>
      <c r="G5" s="70">
        <f>245764/1000</f>
        <v>245.76400000000001</v>
      </c>
      <c r="H5" s="20">
        <v>179.44300000000001</v>
      </c>
      <c r="I5" s="20">
        <v>196.91900000000001</v>
      </c>
    </row>
    <row r="6" spans="1:9" x14ac:dyDescent="0.75">
      <c r="A6" t="s">
        <v>68</v>
      </c>
      <c r="B6" s="20">
        <v>169.779</v>
      </c>
      <c r="C6" s="20">
        <v>160.98099999999999</v>
      </c>
      <c r="D6" s="20">
        <v>104.473</v>
      </c>
      <c r="E6" s="20">
        <v>99.361999999999995</v>
      </c>
      <c r="F6" s="20">
        <v>107.93936981706996</v>
      </c>
      <c r="G6" s="70">
        <f>101660/1000</f>
        <v>101.66</v>
      </c>
      <c r="H6" s="20">
        <v>89.882000000000005</v>
      </c>
      <c r="I6" s="20">
        <v>87.384</v>
      </c>
    </row>
    <row r="7" spans="1:9" x14ac:dyDescent="0.75">
      <c r="A7" t="s">
        <v>69</v>
      </c>
      <c r="B7" s="20">
        <v>84.543000000000006</v>
      </c>
      <c r="C7" s="20">
        <v>90.597999999999999</v>
      </c>
      <c r="D7" s="20">
        <v>95.980999999999995</v>
      </c>
      <c r="E7" s="20">
        <v>74.466999999999999</v>
      </c>
      <c r="F7" s="20">
        <v>73.011569938660003</v>
      </c>
      <c r="G7" s="70">
        <f>64442/1000</f>
        <v>64.441999999999993</v>
      </c>
      <c r="H7" s="20">
        <v>42.625</v>
      </c>
      <c r="I7" s="20">
        <v>58.835000000000001</v>
      </c>
    </row>
    <row r="8" spans="1:9" x14ac:dyDescent="0.75">
      <c r="A8" t="s">
        <v>70</v>
      </c>
      <c r="B8" s="20">
        <v>216.29900000000001</v>
      </c>
      <c r="C8" s="20">
        <v>195.83699999999999</v>
      </c>
      <c r="D8" s="20">
        <v>224.28200000000001</v>
      </c>
      <c r="E8" s="20">
        <v>232.488</v>
      </c>
      <c r="F8" s="20">
        <v>231.74363842104111</v>
      </c>
      <c r="G8" s="70">
        <f>243647/1000</f>
        <v>243.64699999999999</v>
      </c>
      <c r="H8" s="20">
        <v>260.036</v>
      </c>
      <c r="I8" s="20">
        <v>199.60900000000001</v>
      </c>
    </row>
    <row r="9" spans="1:9" x14ac:dyDescent="0.75">
      <c r="A9" t="s">
        <v>71</v>
      </c>
      <c r="B9" s="20">
        <v>137.28399999999999</v>
      </c>
      <c r="C9" s="20">
        <v>109.068</v>
      </c>
      <c r="D9" s="20">
        <v>104.958</v>
      </c>
      <c r="E9" s="20">
        <v>132.83699999999999</v>
      </c>
      <c r="F9" s="20">
        <v>118.17069808321006</v>
      </c>
      <c r="G9" s="70">
        <f>122787/1000</f>
        <v>122.78700000000001</v>
      </c>
      <c r="H9" s="20">
        <v>81.716999999999999</v>
      </c>
      <c r="I9" s="20">
        <v>102.011</v>
      </c>
    </row>
    <row r="10" spans="1:9" x14ac:dyDescent="0.75">
      <c r="A10" t="s">
        <v>72</v>
      </c>
      <c r="B10" s="20">
        <v>376.08499999999998</v>
      </c>
      <c r="C10" s="20">
        <v>301.44099999999997</v>
      </c>
      <c r="D10" s="20">
        <v>272.12</v>
      </c>
      <c r="E10" s="20">
        <v>274.54500000000002</v>
      </c>
      <c r="F10" s="20">
        <v>257.99007166884991</v>
      </c>
      <c r="G10" s="70">
        <f>238967/1000</f>
        <v>238.96700000000001</v>
      </c>
      <c r="H10" s="20">
        <v>176.745</v>
      </c>
      <c r="I10" s="20">
        <v>184.14599999999999</v>
      </c>
    </row>
    <row r="11" spans="1:9" x14ac:dyDescent="0.75">
      <c r="A11" t="s">
        <v>73</v>
      </c>
      <c r="B11" s="20">
        <v>233.244</v>
      </c>
      <c r="C11" s="20">
        <v>128.1</v>
      </c>
      <c r="D11" s="20">
        <v>153.17099999999999</v>
      </c>
      <c r="E11" s="20">
        <v>129.428</v>
      </c>
      <c r="F11" s="20">
        <v>141.59592487263998</v>
      </c>
      <c r="G11" s="70">
        <f>117821/1000</f>
        <v>117.821</v>
      </c>
      <c r="H11" s="20">
        <v>128.23500000000001</v>
      </c>
      <c r="I11" s="20">
        <v>111.292</v>
      </c>
    </row>
    <row r="12" spans="1:9" x14ac:dyDescent="0.75">
      <c r="A12" t="s">
        <v>74</v>
      </c>
      <c r="B12" s="20">
        <v>153.94200000000001</v>
      </c>
      <c r="C12" s="20">
        <v>129.53899999999999</v>
      </c>
      <c r="D12" s="20">
        <v>101.292</v>
      </c>
      <c r="E12" s="20">
        <v>94.293999999999997</v>
      </c>
      <c r="F12" s="20">
        <v>109.14902367577004</v>
      </c>
      <c r="G12" s="70">
        <f>101189/1000</f>
        <v>101.18899999999999</v>
      </c>
      <c r="H12" s="20">
        <v>87.444000000000003</v>
      </c>
      <c r="I12" s="20">
        <v>87.113</v>
      </c>
    </row>
    <row r="13" spans="1:9" x14ac:dyDescent="0.75">
      <c r="A13" t="s">
        <v>75</v>
      </c>
      <c r="B13" s="20">
        <v>118.637</v>
      </c>
      <c r="C13" s="20">
        <v>99.546000000000006</v>
      </c>
      <c r="D13" s="20">
        <v>107.313</v>
      </c>
      <c r="E13" s="20">
        <v>75.558000000000007</v>
      </c>
      <c r="F13" s="20">
        <v>105.39975412446999</v>
      </c>
      <c r="G13" s="70">
        <f>77574/1000</f>
        <v>77.573999999999998</v>
      </c>
      <c r="H13" s="20">
        <v>52.08</v>
      </c>
      <c r="I13" s="20">
        <v>55.304000000000002</v>
      </c>
    </row>
    <row r="14" spans="1:9" x14ac:dyDescent="0.75">
      <c r="B14" s="16"/>
      <c r="C14" s="16"/>
      <c r="D14" s="16"/>
      <c r="E14" s="16"/>
      <c r="F14" s="16"/>
      <c r="G14" s="16"/>
      <c r="H14" s="16"/>
      <c r="I14" s="16"/>
    </row>
    <row r="16" spans="1:9" x14ac:dyDescent="0.75">
      <c r="A16" t="s">
        <v>280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zoomScale="63" zoomScaleNormal="63" workbookViewId="0">
      <selection activeCell="C27" sqref="C27"/>
    </sheetView>
  </sheetViews>
  <sheetFormatPr defaultRowHeight="14.75" x14ac:dyDescent="0.75"/>
  <cols>
    <col min="2" max="2" width="11.08984375" style="20" bestFit="1" customWidth="1"/>
  </cols>
  <sheetData>
    <row r="1" spans="1:2" ht="16" x14ac:dyDescent="0.8">
      <c r="A1" s="57" t="s">
        <v>77</v>
      </c>
    </row>
    <row r="3" spans="1:2" x14ac:dyDescent="0.75">
      <c r="B3" s="20" t="s">
        <v>78</v>
      </c>
    </row>
    <row r="4" spans="1:2" x14ac:dyDescent="0.75">
      <c r="A4">
        <v>2010</v>
      </c>
      <c r="B4" s="20">
        <v>491000</v>
      </c>
    </row>
    <row r="5" spans="1:2" x14ac:dyDescent="0.75">
      <c r="B5" s="20">
        <v>497000</v>
      </c>
    </row>
    <row r="6" spans="1:2" x14ac:dyDescent="0.75">
      <c r="B6" s="20">
        <v>505000</v>
      </c>
    </row>
    <row r="7" spans="1:2" x14ac:dyDescent="0.75">
      <c r="B7" s="20">
        <v>504000</v>
      </c>
    </row>
    <row r="8" spans="1:2" x14ac:dyDescent="0.75">
      <c r="A8">
        <v>2011</v>
      </c>
      <c r="B8" s="20">
        <v>511000</v>
      </c>
    </row>
    <row r="9" spans="1:2" x14ac:dyDescent="0.75">
      <c r="B9" s="20">
        <v>517000</v>
      </c>
    </row>
    <row r="10" spans="1:2" x14ac:dyDescent="0.75">
      <c r="B10" s="20">
        <v>519000</v>
      </c>
    </row>
    <row r="11" spans="1:2" x14ac:dyDescent="0.75">
      <c r="B11" s="20">
        <v>518000</v>
      </c>
    </row>
    <row r="12" spans="1:2" x14ac:dyDescent="0.75">
      <c r="A12">
        <v>2012</v>
      </c>
      <c r="B12" s="20">
        <v>523000</v>
      </c>
    </row>
    <row r="13" spans="1:2" x14ac:dyDescent="0.75">
      <c r="B13" s="20">
        <v>534000</v>
      </c>
    </row>
    <row r="14" spans="1:2" x14ac:dyDescent="0.75">
      <c r="B14" s="20">
        <v>518000</v>
      </c>
    </row>
    <row r="15" spans="1:2" x14ac:dyDescent="0.75">
      <c r="B15" s="20">
        <v>515000</v>
      </c>
    </row>
    <row r="16" spans="1:2" x14ac:dyDescent="0.75">
      <c r="A16">
        <v>2013</v>
      </c>
      <c r="B16" s="20">
        <v>515000</v>
      </c>
    </row>
    <row r="17" spans="1:2" x14ac:dyDescent="0.75">
      <c r="B17" s="20">
        <v>511000</v>
      </c>
    </row>
    <row r="18" spans="1:2" x14ac:dyDescent="0.75">
      <c r="B18" s="20">
        <v>507000</v>
      </c>
    </row>
    <row r="19" spans="1:2" x14ac:dyDescent="0.75">
      <c r="B19" s="20">
        <v>499000</v>
      </c>
    </row>
    <row r="20" spans="1:2" x14ac:dyDescent="0.75">
      <c r="A20">
        <v>2014</v>
      </c>
      <c r="B20" s="20">
        <v>491000</v>
      </c>
    </row>
    <row r="21" spans="1:2" x14ac:dyDescent="0.75">
      <c r="B21" s="20">
        <v>491000</v>
      </c>
    </row>
    <row r="22" spans="1:2" x14ac:dyDescent="0.75">
      <c r="B22" s="20">
        <v>498000</v>
      </c>
    </row>
    <row r="23" spans="1:2" x14ac:dyDescent="0.75">
      <c r="B23" s="20">
        <v>491000</v>
      </c>
    </row>
    <row r="24" spans="1:2" x14ac:dyDescent="0.75">
      <c r="A24">
        <v>2015</v>
      </c>
      <c r="B24" s="20">
        <v>490000</v>
      </c>
    </row>
    <row r="25" spans="1:2" x14ac:dyDescent="0.75">
      <c r="B25" s="20">
        <v>489000</v>
      </c>
    </row>
    <row r="26" spans="1:2" x14ac:dyDescent="0.75">
      <c r="B26" s="20">
        <v>476000</v>
      </c>
    </row>
    <row r="27" spans="1:2" x14ac:dyDescent="0.75">
      <c r="B27" s="20">
        <v>459000</v>
      </c>
    </row>
    <row r="28" spans="1:2" x14ac:dyDescent="0.75">
      <c r="A28">
        <v>2016</v>
      </c>
      <c r="B28" s="20">
        <v>458000</v>
      </c>
    </row>
    <row r="29" spans="1:2" x14ac:dyDescent="0.75">
      <c r="B29" s="20">
        <v>458000</v>
      </c>
    </row>
    <row r="30" spans="1:2" x14ac:dyDescent="0.75">
      <c r="B30" s="20">
        <v>458000</v>
      </c>
    </row>
    <row r="31" spans="1:2" x14ac:dyDescent="0.75">
      <c r="B31" s="20">
        <v>456000</v>
      </c>
    </row>
    <row r="32" spans="1:2" x14ac:dyDescent="0.75">
      <c r="A32">
        <v>2017</v>
      </c>
      <c r="B32" s="20">
        <v>464000</v>
      </c>
    </row>
    <row r="33" spans="1:2" x14ac:dyDescent="0.75">
      <c r="B33" s="20">
        <v>471000</v>
      </c>
    </row>
    <row r="34" spans="1:2" x14ac:dyDescent="0.75">
      <c r="B34" s="20">
        <v>460000</v>
      </c>
    </row>
    <row r="35" spans="1:2" x14ac:dyDescent="0.75">
      <c r="B35" s="20">
        <v>457000</v>
      </c>
    </row>
    <row r="36" spans="1:2" x14ac:dyDescent="0.75">
      <c r="A36">
        <v>2018</v>
      </c>
      <c r="B36" s="20">
        <v>454000</v>
      </c>
    </row>
    <row r="37" spans="1:2" x14ac:dyDescent="0.75">
      <c r="B37" s="20">
        <v>459000</v>
      </c>
    </row>
    <row r="38" spans="1:2" x14ac:dyDescent="0.75">
      <c r="B38" s="20">
        <v>456000</v>
      </c>
    </row>
    <row r="39" spans="1:2" x14ac:dyDescent="0.75">
      <c r="B39" s="20">
        <v>453000</v>
      </c>
    </row>
    <row r="40" spans="1:2" x14ac:dyDescent="0.75">
      <c r="A40">
        <v>2019</v>
      </c>
      <c r="B40" s="20">
        <v>455000</v>
      </c>
    </row>
    <row r="41" spans="1:2" x14ac:dyDescent="0.75">
      <c r="B41" s="20">
        <v>462000</v>
      </c>
    </row>
    <row r="42" spans="1:2" x14ac:dyDescent="0.75">
      <c r="B42" s="20">
        <v>462000</v>
      </c>
    </row>
    <row r="43" spans="1:2" x14ac:dyDescent="0.75">
      <c r="B43" s="20">
        <v>448000</v>
      </c>
    </row>
    <row r="44" spans="1:2" x14ac:dyDescent="0.75">
      <c r="A44">
        <v>2020</v>
      </c>
      <c r="B44" s="20">
        <v>455000</v>
      </c>
    </row>
    <row r="45" spans="1:2" x14ac:dyDescent="0.75">
      <c r="B45" s="20">
        <v>456000</v>
      </c>
    </row>
    <row r="46" spans="1:2" x14ac:dyDescent="0.75">
      <c r="A46" t="s">
        <v>101</v>
      </c>
      <c r="B46" s="20">
        <v>453000</v>
      </c>
    </row>
    <row r="47" spans="1:2" x14ac:dyDescent="0.75">
      <c r="A47" t="s">
        <v>100</v>
      </c>
      <c r="B47" s="20">
        <v>476000</v>
      </c>
    </row>
    <row r="49" spans="1:1" x14ac:dyDescent="0.75">
      <c r="A49" t="s">
        <v>281</v>
      </c>
    </row>
    <row r="50" spans="1:1" x14ac:dyDescent="0.75">
      <c r="A50" s="20"/>
    </row>
  </sheetData>
  <hyperlinks>
    <hyperlink ref="A49" r:id="rId1" display="http://www.mineralscouncil.org.za/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zoomScale="59" zoomScaleNormal="59" workbookViewId="0">
      <pane xSplit="2" ySplit="3" topLeftCell="C23" activePane="bottomRight" state="frozen"/>
      <selection pane="topRight" activeCell="B1" sqref="B1"/>
      <selection pane="bottomLeft" activeCell="A2" sqref="A2"/>
      <selection pane="bottomRight" activeCell="A49" sqref="A49"/>
    </sheetView>
  </sheetViews>
  <sheetFormatPr defaultColWidth="8.90625" defaultRowHeight="14.75" x14ac:dyDescent="0.75"/>
  <cols>
    <col min="6" max="6" width="9.90625" bestFit="1" customWidth="1"/>
  </cols>
  <sheetData>
    <row r="1" spans="1:22" ht="26" x14ac:dyDescent="1.2">
      <c r="A1" s="1" t="s">
        <v>39</v>
      </c>
      <c r="B1" s="43"/>
      <c r="C1" s="44"/>
      <c r="D1" s="44"/>
      <c r="E1" s="44"/>
      <c r="F1" s="44"/>
      <c r="G1" s="44"/>
      <c r="H1" s="44"/>
      <c r="I1" s="45"/>
      <c r="J1" s="43"/>
      <c r="K1" s="44"/>
      <c r="L1" s="44"/>
      <c r="M1" s="44"/>
      <c r="N1" s="44"/>
      <c r="O1" s="45"/>
      <c r="P1" s="43"/>
      <c r="Q1" s="44"/>
      <c r="R1" s="44"/>
      <c r="S1" s="44"/>
      <c r="T1" s="44"/>
      <c r="U1" s="44"/>
      <c r="V1" s="44"/>
    </row>
    <row r="2" spans="1:22" x14ac:dyDescent="0.75">
      <c r="A2" s="45"/>
      <c r="B2" s="43"/>
      <c r="C2" s="44" t="s">
        <v>40</v>
      </c>
      <c r="D2" s="44"/>
      <c r="E2" s="44"/>
      <c r="F2" s="44"/>
      <c r="G2" s="44"/>
      <c r="H2" s="44"/>
      <c r="I2" s="45"/>
      <c r="J2" s="43"/>
      <c r="K2" s="44" t="s">
        <v>41</v>
      </c>
      <c r="L2" s="44"/>
      <c r="M2" s="44"/>
      <c r="N2" s="44"/>
      <c r="O2" s="45"/>
      <c r="P2" s="43"/>
      <c r="Q2" s="44" t="s">
        <v>42</v>
      </c>
      <c r="R2" s="44"/>
      <c r="S2" s="44"/>
      <c r="T2" s="44"/>
      <c r="U2" s="44"/>
      <c r="V2" s="44"/>
    </row>
    <row r="3" spans="1:22" x14ac:dyDescent="0.75">
      <c r="A3" s="44"/>
      <c r="B3" s="43"/>
      <c r="C3" s="43" t="s">
        <v>32</v>
      </c>
      <c r="D3" s="43" t="s">
        <v>38</v>
      </c>
      <c r="E3" s="43" t="s">
        <v>11</v>
      </c>
      <c r="F3" s="43" t="s">
        <v>43</v>
      </c>
      <c r="G3" s="43"/>
      <c r="H3" s="44"/>
      <c r="I3" s="44"/>
      <c r="J3" s="43"/>
      <c r="K3" s="44" t="s">
        <v>32</v>
      </c>
      <c r="L3" s="44" t="s">
        <v>38</v>
      </c>
      <c r="M3" s="44" t="s">
        <v>44</v>
      </c>
      <c r="N3" s="44"/>
      <c r="O3" s="44"/>
      <c r="P3" s="43"/>
      <c r="Q3" s="44" t="s">
        <v>32</v>
      </c>
      <c r="R3" s="44" t="s">
        <v>38</v>
      </c>
      <c r="S3" s="44" t="s">
        <v>44</v>
      </c>
      <c r="T3" s="44"/>
      <c r="U3" s="44"/>
      <c r="V3" s="44"/>
    </row>
    <row r="4" spans="1:22" x14ac:dyDescent="0.75">
      <c r="A4" s="44">
        <v>2010</v>
      </c>
      <c r="B4" s="43" t="s">
        <v>34</v>
      </c>
      <c r="C4" s="43">
        <v>128.52685</v>
      </c>
      <c r="D4" s="43">
        <v>136.98899</v>
      </c>
      <c r="E4" s="21">
        <v>0.59662664379645503</v>
      </c>
      <c r="F4" s="46">
        <v>7.4</v>
      </c>
      <c r="G4" s="43"/>
      <c r="H4" s="44"/>
      <c r="I4" s="44">
        <v>2010</v>
      </c>
      <c r="J4" s="43" t="s">
        <v>34</v>
      </c>
      <c r="K4" s="47">
        <f t="shared" ref="K4:K36" si="0">C4/E4</f>
        <v>215.4225784858649</v>
      </c>
      <c r="L4" s="47">
        <f t="shared" ref="L4:L36" si="1">D4/E4</f>
        <v>229.60588740776237</v>
      </c>
      <c r="M4" s="48">
        <f t="shared" ref="M4:M32" si="2">K4-L4</f>
        <v>-14.183308921897464</v>
      </c>
      <c r="N4" s="44"/>
      <c r="O4" s="44">
        <v>2010</v>
      </c>
      <c r="P4" s="43" t="s">
        <v>34</v>
      </c>
      <c r="Q4" s="43">
        <f t="shared" ref="Q4:Q46" si="3">C4/F4</f>
        <v>17.368493243243243</v>
      </c>
      <c r="R4" s="43">
        <f t="shared" ref="R4:R46" si="4">D4/F4</f>
        <v>18.512025675675677</v>
      </c>
      <c r="S4" s="48">
        <f>Q4-R4</f>
        <v>-1.1435324324324334</v>
      </c>
      <c r="T4" s="44"/>
      <c r="U4" s="44"/>
      <c r="V4" s="44"/>
    </row>
    <row r="5" spans="1:22" x14ac:dyDescent="0.75">
      <c r="A5" s="44"/>
      <c r="B5" s="43" t="s">
        <v>35</v>
      </c>
      <c r="C5" s="43">
        <v>146.90540000000001</v>
      </c>
      <c r="D5" s="43">
        <v>143.46820000000002</v>
      </c>
      <c r="E5" s="21">
        <v>0.60234419668381933</v>
      </c>
      <c r="F5" s="46">
        <v>7.6</v>
      </c>
      <c r="G5" s="43"/>
      <c r="H5" s="44"/>
      <c r="I5" s="44"/>
      <c r="J5" s="43" t="s">
        <v>35</v>
      </c>
      <c r="K5" s="47">
        <f t="shared" si="0"/>
        <v>243.88945856668252</v>
      </c>
      <c r="L5" s="47">
        <f t="shared" si="1"/>
        <v>238.18308666350265</v>
      </c>
      <c r="M5" s="48">
        <f t="shared" si="2"/>
        <v>5.7063719031798712</v>
      </c>
      <c r="N5" s="44"/>
      <c r="O5" s="44"/>
      <c r="P5" s="43" t="s">
        <v>35</v>
      </c>
      <c r="Q5" s="43">
        <f t="shared" si="3"/>
        <v>19.329657894736844</v>
      </c>
      <c r="R5" s="43">
        <f t="shared" si="4"/>
        <v>18.87739473684211</v>
      </c>
      <c r="S5" s="48">
        <f t="shared" ref="S5:S46" si="5">Q5-R5</f>
        <v>0.45226315789473404</v>
      </c>
      <c r="T5" s="44"/>
      <c r="U5" s="44"/>
      <c r="V5" s="44"/>
    </row>
    <row r="6" spans="1:22" x14ac:dyDescent="0.75">
      <c r="A6" s="44"/>
      <c r="B6" s="43" t="s">
        <v>36</v>
      </c>
      <c r="C6" s="43">
        <v>157.69399999999999</v>
      </c>
      <c r="D6" s="43">
        <v>156.72220000000002</v>
      </c>
      <c r="E6" s="21">
        <v>0.60720411663807883</v>
      </c>
      <c r="F6" s="46">
        <v>7.1</v>
      </c>
      <c r="G6" s="43"/>
      <c r="H6" s="44"/>
      <c r="I6" s="44"/>
      <c r="J6" s="43" t="s">
        <v>36</v>
      </c>
      <c r="K6" s="47">
        <f t="shared" si="0"/>
        <v>259.70509039548023</v>
      </c>
      <c r="L6" s="47">
        <f t="shared" si="1"/>
        <v>258.10464011299439</v>
      </c>
      <c r="M6" s="48">
        <f t="shared" si="2"/>
        <v>1.6004502824858378</v>
      </c>
      <c r="N6" s="44"/>
      <c r="O6" s="44"/>
      <c r="P6" s="43" t="s">
        <v>36</v>
      </c>
      <c r="Q6" s="43">
        <f t="shared" si="3"/>
        <v>22.210422535211269</v>
      </c>
      <c r="R6" s="43">
        <f t="shared" si="4"/>
        <v>22.073549295774651</v>
      </c>
      <c r="S6" s="48">
        <f t="shared" si="5"/>
        <v>0.13687323943661767</v>
      </c>
      <c r="T6" s="44"/>
      <c r="U6" s="44"/>
      <c r="V6" s="44"/>
    </row>
    <row r="7" spans="1:22" x14ac:dyDescent="0.75">
      <c r="A7" s="44"/>
      <c r="B7" s="43" t="s">
        <v>37</v>
      </c>
      <c r="C7" s="43">
        <v>163.9127</v>
      </c>
      <c r="D7" s="43">
        <v>148.39349999999999</v>
      </c>
      <c r="E7" s="21">
        <v>0.60977701543739282</v>
      </c>
      <c r="F7" s="46">
        <v>6.8</v>
      </c>
      <c r="G7" s="43"/>
      <c r="H7" s="44"/>
      <c r="I7" s="44"/>
      <c r="J7" s="43" t="s">
        <v>37</v>
      </c>
      <c r="K7" s="47">
        <f t="shared" si="0"/>
        <v>268.80760646976091</v>
      </c>
      <c r="L7" s="47">
        <f t="shared" si="1"/>
        <v>243.35699156118142</v>
      </c>
      <c r="M7" s="48">
        <f t="shared" si="2"/>
        <v>25.450614908579496</v>
      </c>
      <c r="N7" s="44"/>
      <c r="O7" s="44"/>
      <c r="P7" s="43" t="s">
        <v>37</v>
      </c>
      <c r="Q7" s="43">
        <f t="shared" si="3"/>
        <v>24.104808823529414</v>
      </c>
      <c r="R7" s="43">
        <f t="shared" si="4"/>
        <v>21.822573529411763</v>
      </c>
      <c r="S7" s="48">
        <f t="shared" si="5"/>
        <v>2.2822352941176511</v>
      </c>
      <c r="T7" s="44"/>
      <c r="U7" s="44"/>
      <c r="V7" s="44"/>
    </row>
    <row r="8" spans="1:22" x14ac:dyDescent="0.75">
      <c r="A8" s="44">
        <v>2011</v>
      </c>
      <c r="B8" s="43" t="s">
        <v>34</v>
      </c>
      <c r="C8" s="43">
        <v>157.23270000000002</v>
      </c>
      <c r="D8" s="43">
        <v>161.5386</v>
      </c>
      <c r="E8" s="21">
        <v>0.61892510005717549</v>
      </c>
      <c r="F8" s="46">
        <v>6.9</v>
      </c>
      <c r="G8" s="43"/>
      <c r="H8" s="44"/>
      <c r="I8" s="44">
        <v>2011</v>
      </c>
      <c r="J8" s="43" t="s">
        <v>34</v>
      </c>
      <c r="K8" s="47">
        <f t="shared" si="0"/>
        <v>254.04156332563517</v>
      </c>
      <c r="L8" s="47">
        <f t="shared" si="1"/>
        <v>260.99862484988455</v>
      </c>
      <c r="M8" s="48">
        <f t="shared" si="2"/>
        <v>-6.957061524249383</v>
      </c>
      <c r="N8" s="44"/>
      <c r="O8" s="44">
        <v>2011</v>
      </c>
      <c r="P8" s="43" t="s">
        <v>34</v>
      </c>
      <c r="Q8" s="43">
        <f t="shared" si="3"/>
        <v>22.787347826086958</v>
      </c>
      <c r="R8" s="43">
        <f t="shared" si="4"/>
        <v>23.411391304347827</v>
      </c>
      <c r="S8" s="48">
        <f t="shared" si="5"/>
        <v>-0.62404347826086948</v>
      </c>
      <c r="T8" s="44"/>
      <c r="U8" s="44"/>
      <c r="V8" s="44"/>
    </row>
    <row r="9" spans="1:22" x14ac:dyDescent="0.75">
      <c r="A9" s="44"/>
      <c r="B9" s="43" t="s">
        <v>35</v>
      </c>
      <c r="C9" s="43">
        <v>168.53639999999999</v>
      </c>
      <c r="D9" s="43">
        <v>167.143</v>
      </c>
      <c r="E9" s="21">
        <v>0.63036020583190389</v>
      </c>
      <c r="F9" s="46">
        <v>6.8</v>
      </c>
      <c r="G9" s="43"/>
      <c r="H9" s="44"/>
      <c r="I9" s="44"/>
      <c r="J9" s="43" t="s">
        <v>35</v>
      </c>
      <c r="K9" s="47">
        <f t="shared" si="0"/>
        <v>267.36522775510207</v>
      </c>
      <c r="L9" s="47">
        <f t="shared" si="1"/>
        <v>265.15474557823131</v>
      </c>
      <c r="M9" s="48">
        <f t="shared" si="2"/>
        <v>2.2104821768707552</v>
      </c>
      <c r="N9" s="44"/>
      <c r="O9" s="44"/>
      <c r="P9" s="43" t="s">
        <v>35</v>
      </c>
      <c r="Q9" s="43">
        <f t="shared" si="3"/>
        <v>24.784764705882353</v>
      </c>
      <c r="R9" s="43">
        <f t="shared" si="4"/>
        <v>24.579852941176473</v>
      </c>
      <c r="S9" s="48">
        <f t="shared" si="5"/>
        <v>0.20491176470588002</v>
      </c>
      <c r="T9" s="44"/>
      <c r="U9" s="44"/>
      <c r="V9" s="44"/>
    </row>
    <row r="10" spans="1:22" x14ac:dyDescent="0.75">
      <c r="A10" s="44"/>
      <c r="B10" s="43" t="s">
        <v>36</v>
      </c>
      <c r="C10" s="43">
        <v>185.27029999999999</v>
      </c>
      <c r="D10" s="43">
        <v>190.39609999999999</v>
      </c>
      <c r="E10" s="21">
        <v>0.6400800457404231</v>
      </c>
      <c r="F10" s="49">
        <v>7.5</v>
      </c>
      <c r="G10" s="43"/>
      <c r="H10" s="44"/>
      <c r="I10" s="44"/>
      <c r="J10" s="43" t="s">
        <v>36</v>
      </c>
      <c r="K10" s="47">
        <f t="shared" si="0"/>
        <v>289.44864198302815</v>
      </c>
      <c r="L10" s="47">
        <f t="shared" si="1"/>
        <v>297.45670290308169</v>
      </c>
      <c r="M10" s="48">
        <f t="shared" si="2"/>
        <v>-8.0080609200535378</v>
      </c>
      <c r="N10" s="44"/>
      <c r="O10" s="44"/>
      <c r="P10" s="43" t="s">
        <v>36</v>
      </c>
      <c r="Q10" s="43">
        <f t="shared" si="3"/>
        <v>24.702706666666664</v>
      </c>
      <c r="R10" s="43">
        <f t="shared" si="4"/>
        <v>25.386146666666665</v>
      </c>
      <c r="S10" s="48">
        <f t="shared" si="5"/>
        <v>-0.68344000000000094</v>
      </c>
      <c r="T10" s="44"/>
      <c r="U10" s="44"/>
      <c r="V10" s="44"/>
    </row>
    <row r="11" spans="1:22" x14ac:dyDescent="0.75">
      <c r="A11" s="44"/>
      <c r="B11" s="43" t="s">
        <v>37</v>
      </c>
      <c r="C11" s="43">
        <v>192.62980000000002</v>
      </c>
      <c r="D11" s="43">
        <v>205.52189999999999</v>
      </c>
      <c r="E11" s="21">
        <v>0.64779874213836486</v>
      </c>
      <c r="F11" s="49">
        <v>8.1999999999999993</v>
      </c>
      <c r="G11" s="43"/>
      <c r="H11" s="44"/>
      <c r="I11" s="44"/>
      <c r="J11" s="43" t="s">
        <v>37</v>
      </c>
      <c r="K11" s="47">
        <f t="shared" si="0"/>
        <v>297.36056504854366</v>
      </c>
      <c r="L11" s="47">
        <f t="shared" si="1"/>
        <v>317.26196213592226</v>
      </c>
      <c r="M11" s="48">
        <f t="shared" si="2"/>
        <v>-19.901397087378598</v>
      </c>
      <c r="N11" s="44"/>
      <c r="O11" s="44"/>
      <c r="P11" s="43" t="s">
        <v>37</v>
      </c>
      <c r="Q11" s="43">
        <f t="shared" si="3"/>
        <v>23.49143902439025</v>
      </c>
      <c r="R11" s="43">
        <f t="shared" si="4"/>
        <v>25.063646341463414</v>
      </c>
      <c r="S11" s="48">
        <f t="shared" si="5"/>
        <v>-1.5722073170731647</v>
      </c>
      <c r="T11" s="44"/>
      <c r="U11" s="44"/>
      <c r="V11" s="44"/>
    </row>
    <row r="12" spans="1:22" x14ac:dyDescent="0.75">
      <c r="A12" s="44">
        <v>2012</v>
      </c>
      <c r="B12" s="43" t="s">
        <v>34</v>
      </c>
      <c r="C12" s="43">
        <v>171.57160000000002</v>
      </c>
      <c r="D12" s="43">
        <v>198.06680000000003</v>
      </c>
      <c r="E12" s="21">
        <v>0.65723270440251558</v>
      </c>
      <c r="F12" s="49">
        <v>7.6</v>
      </c>
      <c r="G12" s="43"/>
      <c r="H12" s="44"/>
      <c r="I12" s="44">
        <v>2012</v>
      </c>
      <c r="J12" s="43" t="s">
        <v>34</v>
      </c>
      <c r="K12" s="47">
        <f t="shared" si="0"/>
        <v>261.05152535885173</v>
      </c>
      <c r="L12" s="47">
        <f t="shared" si="1"/>
        <v>301.36479617224893</v>
      </c>
      <c r="M12" s="48">
        <f t="shared" si="2"/>
        <v>-40.313270813397196</v>
      </c>
      <c r="N12" s="44"/>
      <c r="O12" s="44">
        <v>2012</v>
      </c>
      <c r="P12" s="43" t="s">
        <v>34</v>
      </c>
      <c r="Q12" s="43">
        <f t="shared" si="3"/>
        <v>22.575210526315793</v>
      </c>
      <c r="R12" s="43">
        <f t="shared" si="4"/>
        <v>26.061421052631584</v>
      </c>
      <c r="S12" s="48">
        <f t="shared" si="5"/>
        <v>-3.4862105263157908</v>
      </c>
      <c r="T12" s="44"/>
      <c r="U12" s="44"/>
      <c r="V12" s="44"/>
    </row>
    <row r="13" spans="1:22" x14ac:dyDescent="0.75">
      <c r="A13" s="44"/>
      <c r="B13" s="43" t="s">
        <v>35</v>
      </c>
      <c r="C13" s="43">
        <v>176.64229999999998</v>
      </c>
      <c r="D13" s="43">
        <v>201.17069999999998</v>
      </c>
      <c r="E13" s="21">
        <v>0.66723842195540306</v>
      </c>
      <c r="F13" s="49">
        <v>8.4</v>
      </c>
      <c r="G13" s="43"/>
      <c r="H13" s="44"/>
      <c r="I13" s="44"/>
      <c r="J13" s="43" t="s">
        <v>35</v>
      </c>
      <c r="K13" s="47">
        <f t="shared" si="0"/>
        <v>264.7364033419023</v>
      </c>
      <c r="L13" s="47">
        <f t="shared" si="1"/>
        <v>301.49747583547554</v>
      </c>
      <c r="M13" s="48">
        <f t="shared" si="2"/>
        <v>-36.761072493573238</v>
      </c>
      <c r="N13" s="44"/>
      <c r="O13" s="44"/>
      <c r="P13" s="43" t="s">
        <v>35</v>
      </c>
      <c r="Q13" s="43">
        <f t="shared" si="3"/>
        <v>21.028845238095233</v>
      </c>
      <c r="R13" s="43">
        <f t="shared" si="4"/>
        <v>23.948892857142855</v>
      </c>
      <c r="S13" s="48">
        <f t="shared" si="5"/>
        <v>-2.9200476190476223</v>
      </c>
      <c r="T13" s="44"/>
      <c r="U13" s="44"/>
      <c r="V13" s="44"/>
    </row>
    <row r="14" spans="1:22" x14ac:dyDescent="0.75">
      <c r="A14" s="44"/>
      <c r="B14" s="43" t="s">
        <v>36</v>
      </c>
      <c r="C14" s="43">
        <v>181.62620000000001</v>
      </c>
      <c r="D14" s="43">
        <v>214.29840000000002</v>
      </c>
      <c r="E14" s="21">
        <v>0.67324185248713542</v>
      </c>
      <c r="F14" s="49">
        <v>8.3000000000000007</v>
      </c>
      <c r="G14" s="43"/>
      <c r="H14" s="44"/>
      <c r="I14" s="44"/>
      <c r="J14" s="43" t="s">
        <v>36</v>
      </c>
      <c r="K14" s="47">
        <f t="shared" si="0"/>
        <v>269.77853401273893</v>
      </c>
      <c r="L14" s="47">
        <f t="shared" si="1"/>
        <v>318.30819668789815</v>
      </c>
      <c r="M14" s="48">
        <f t="shared" si="2"/>
        <v>-48.529662675159216</v>
      </c>
      <c r="N14" s="44"/>
      <c r="O14" s="44"/>
      <c r="P14" s="43" t="s">
        <v>36</v>
      </c>
      <c r="Q14" s="43">
        <f t="shared" si="3"/>
        <v>21.882674698795181</v>
      </c>
      <c r="R14" s="43">
        <f t="shared" si="4"/>
        <v>25.819084337349398</v>
      </c>
      <c r="S14" s="48">
        <f t="shared" si="5"/>
        <v>-3.9364096385542169</v>
      </c>
      <c r="T14" s="44"/>
      <c r="U14" s="44"/>
      <c r="V14" s="44"/>
    </row>
    <row r="15" spans="1:22" x14ac:dyDescent="0.75">
      <c r="A15" s="44"/>
      <c r="B15" s="43" t="s">
        <v>37</v>
      </c>
      <c r="C15" s="43">
        <v>186.66560000000001</v>
      </c>
      <c r="D15" s="43">
        <v>219.001</v>
      </c>
      <c r="E15" s="21">
        <v>0.68467695826186381</v>
      </c>
      <c r="F15" s="49">
        <v>8.6</v>
      </c>
      <c r="G15" s="43"/>
      <c r="H15" s="44"/>
      <c r="I15" s="44"/>
      <c r="J15" s="43" t="s">
        <v>37</v>
      </c>
      <c r="K15" s="47">
        <f t="shared" si="0"/>
        <v>272.63309762004184</v>
      </c>
      <c r="L15" s="47">
        <f t="shared" si="1"/>
        <v>319.86033319415452</v>
      </c>
      <c r="M15" s="48">
        <f t="shared" si="2"/>
        <v>-47.227235574112683</v>
      </c>
      <c r="N15" s="44"/>
      <c r="O15" s="44"/>
      <c r="P15" s="43" t="s">
        <v>37</v>
      </c>
      <c r="Q15" s="43">
        <f t="shared" si="3"/>
        <v>21.705302325581396</v>
      </c>
      <c r="R15" s="43">
        <f t="shared" si="4"/>
        <v>25.465232558139537</v>
      </c>
      <c r="S15" s="48">
        <f t="shared" si="5"/>
        <v>-3.7599302325581405</v>
      </c>
      <c r="T15" s="44"/>
      <c r="U15" s="44"/>
      <c r="V15" s="44"/>
    </row>
    <row r="16" spans="1:22" x14ac:dyDescent="0.75">
      <c r="A16" s="44">
        <v>2013</v>
      </c>
      <c r="B16" s="43" t="s">
        <v>34</v>
      </c>
      <c r="C16" s="43">
        <v>178.93490000000003</v>
      </c>
      <c r="D16" s="43">
        <v>221.49449999999999</v>
      </c>
      <c r="E16" s="21">
        <v>0.695540308747856</v>
      </c>
      <c r="F16" s="49">
        <v>9.1999999999999993</v>
      </c>
      <c r="G16" s="43"/>
      <c r="H16" s="44"/>
      <c r="I16" s="44">
        <v>2013</v>
      </c>
      <c r="J16" s="43" t="s">
        <v>34</v>
      </c>
      <c r="K16" s="47">
        <f t="shared" si="0"/>
        <v>257.26028779284837</v>
      </c>
      <c r="L16" s="47">
        <f t="shared" si="1"/>
        <v>318.44955240443892</v>
      </c>
      <c r="M16" s="48">
        <f t="shared" si="2"/>
        <v>-61.189264611590545</v>
      </c>
      <c r="N16" s="44"/>
      <c r="O16" s="44">
        <v>2013</v>
      </c>
      <c r="P16" s="43" t="s">
        <v>34</v>
      </c>
      <c r="Q16" s="43">
        <f t="shared" si="3"/>
        <v>19.449445652173917</v>
      </c>
      <c r="R16" s="43">
        <f t="shared" si="4"/>
        <v>24.075489130434782</v>
      </c>
      <c r="S16" s="48">
        <f t="shared" si="5"/>
        <v>-4.6260434782608648</v>
      </c>
      <c r="T16" s="44"/>
      <c r="U16" s="44"/>
      <c r="V16" s="44"/>
    </row>
    <row r="17" spans="1:22" x14ac:dyDescent="0.75">
      <c r="A17" s="44"/>
      <c r="B17" s="43" t="s">
        <v>35</v>
      </c>
      <c r="C17" s="43">
        <v>200.6173</v>
      </c>
      <c r="D17" s="43">
        <v>235.74379999999999</v>
      </c>
      <c r="E17" s="21">
        <v>0.70468839336763867</v>
      </c>
      <c r="F17" s="49">
        <v>10</v>
      </c>
      <c r="G17" s="43"/>
      <c r="H17" s="44"/>
      <c r="I17" s="44"/>
      <c r="J17" s="43" t="s">
        <v>35</v>
      </c>
      <c r="K17" s="47">
        <f t="shared" si="0"/>
        <v>284.68937744421908</v>
      </c>
      <c r="L17" s="47">
        <f t="shared" si="1"/>
        <v>334.53623221095336</v>
      </c>
      <c r="M17" s="48">
        <f t="shared" si="2"/>
        <v>-49.846854766734282</v>
      </c>
      <c r="N17" s="44"/>
      <c r="O17" s="44"/>
      <c r="P17" s="43" t="s">
        <v>35</v>
      </c>
      <c r="Q17" s="43">
        <f t="shared" si="3"/>
        <v>20.061730000000001</v>
      </c>
      <c r="R17" s="43">
        <f t="shared" si="4"/>
        <v>23.574379999999998</v>
      </c>
      <c r="S17" s="48">
        <f t="shared" si="5"/>
        <v>-3.5126499999999972</v>
      </c>
      <c r="T17" s="44"/>
      <c r="U17" s="44"/>
      <c r="V17" s="44"/>
    </row>
    <row r="18" spans="1:22" x14ac:dyDescent="0.75">
      <c r="A18" s="44"/>
      <c r="B18" s="43" t="s">
        <v>36</v>
      </c>
      <c r="C18" s="43">
        <v>223.13239999999996</v>
      </c>
      <c r="D18" s="43">
        <v>267.51590000000004</v>
      </c>
      <c r="E18" s="21">
        <v>0.71555174385363063</v>
      </c>
      <c r="F18" s="49">
        <v>10</v>
      </c>
      <c r="G18" s="43"/>
      <c r="H18" s="44"/>
      <c r="I18" s="44"/>
      <c r="J18" s="43" t="s">
        <v>36</v>
      </c>
      <c r="K18" s="47">
        <f t="shared" si="0"/>
        <v>311.83265489412702</v>
      </c>
      <c r="L18" s="47">
        <f t="shared" si="1"/>
        <v>373.85961574111076</v>
      </c>
      <c r="M18" s="48">
        <f t="shared" si="2"/>
        <v>-62.026960846983741</v>
      </c>
      <c r="N18" s="44"/>
      <c r="O18" s="44"/>
      <c r="P18" s="43" t="s">
        <v>36</v>
      </c>
      <c r="Q18" s="43">
        <f t="shared" si="3"/>
        <v>22.313239999999997</v>
      </c>
      <c r="R18" s="43">
        <f t="shared" si="4"/>
        <v>26.751590000000004</v>
      </c>
      <c r="S18" s="48">
        <f t="shared" si="5"/>
        <v>-4.4383500000000069</v>
      </c>
      <c r="T18" s="44"/>
      <c r="U18" s="44"/>
      <c r="V18" s="44"/>
    </row>
    <row r="19" spans="1:22" x14ac:dyDescent="0.75">
      <c r="A19" s="44"/>
      <c r="B19" s="43" t="s">
        <v>37</v>
      </c>
      <c r="C19" s="43">
        <v>246.34179999999998</v>
      </c>
      <c r="D19" s="43">
        <v>254.8818</v>
      </c>
      <c r="E19" s="21">
        <v>0.72155517438536299</v>
      </c>
      <c r="F19" s="49">
        <v>10.4</v>
      </c>
      <c r="G19" s="43"/>
      <c r="H19" s="44"/>
      <c r="I19" s="44"/>
      <c r="J19" s="43" t="s">
        <v>37</v>
      </c>
      <c r="K19" s="47">
        <f t="shared" si="0"/>
        <v>341.40396846275752</v>
      </c>
      <c r="L19" s="47">
        <f t="shared" si="1"/>
        <v>353.23951521394616</v>
      </c>
      <c r="M19" s="48">
        <f t="shared" si="2"/>
        <v>-11.835546751188645</v>
      </c>
      <c r="N19" s="44"/>
      <c r="O19" s="44"/>
      <c r="P19" s="43" t="s">
        <v>37</v>
      </c>
      <c r="Q19" s="43">
        <f t="shared" si="3"/>
        <v>23.686711538461534</v>
      </c>
      <c r="R19" s="43">
        <f t="shared" si="4"/>
        <v>24.507865384615382</v>
      </c>
      <c r="S19" s="48">
        <f t="shared" si="5"/>
        <v>-0.82115384615384812</v>
      </c>
      <c r="T19" s="44"/>
      <c r="U19" s="44"/>
      <c r="V19" s="44"/>
    </row>
    <row r="20" spans="1:22" x14ac:dyDescent="0.75">
      <c r="A20" s="44">
        <v>2014</v>
      </c>
      <c r="B20" s="43" t="s">
        <v>34</v>
      </c>
      <c r="C20" s="43">
        <v>240.03999999999996</v>
      </c>
      <c r="D20" s="43">
        <v>268.20590000000004</v>
      </c>
      <c r="E20" s="21">
        <v>0.73642081189250996</v>
      </c>
      <c r="F20" s="49">
        <v>10.7</v>
      </c>
      <c r="G20" s="43"/>
      <c r="H20" s="44"/>
      <c r="I20" s="44">
        <v>2014</v>
      </c>
      <c r="J20" s="43" t="s">
        <v>34</v>
      </c>
      <c r="K20" s="47">
        <f t="shared" si="0"/>
        <v>325.95493788819874</v>
      </c>
      <c r="L20" s="47">
        <f t="shared" si="1"/>
        <v>364.20195582298146</v>
      </c>
      <c r="M20" s="48">
        <f t="shared" si="2"/>
        <v>-38.247017934782718</v>
      </c>
      <c r="N20" s="44"/>
      <c r="O20" s="44">
        <v>2014</v>
      </c>
      <c r="P20" s="43" t="s">
        <v>34</v>
      </c>
      <c r="Q20" s="43">
        <f t="shared" si="3"/>
        <v>22.433644859813082</v>
      </c>
      <c r="R20" s="43">
        <f t="shared" si="4"/>
        <v>25.065971962616828</v>
      </c>
      <c r="S20" s="48">
        <f t="shared" si="5"/>
        <v>-2.632327102803746</v>
      </c>
      <c r="T20" s="44"/>
      <c r="U20" s="44"/>
      <c r="V20" s="44"/>
    </row>
    <row r="21" spans="1:22" x14ac:dyDescent="0.75">
      <c r="A21" s="44"/>
      <c r="B21" s="43" t="s">
        <v>35</v>
      </c>
      <c r="C21" s="43">
        <v>235.26420000000002</v>
      </c>
      <c r="D21" s="43">
        <v>255.5685</v>
      </c>
      <c r="E21" s="21">
        <v>0.75128644939965672</v>
      </c>
      <c r="F21" s="49">
        <v>10.7</v>
      </c>
      <c r="G21" s="43"/>
      <c r="H21" s="44"/>
      <c r="I21" s="44"/>
      <c r="J21" s="43" t="s">
        <v>35</v>
      </c>
      <c r="K21" s="47">
        <f t="shared" si="0"/>
        <v>313.14846712328779</v>
      </c>
      <c r="L21" s="47">
        <f t="shared" si="1"/>
        <v>340.17451027397271</v>
      </c>
      <c r="M21" s="48">
        <f t="shared" si="2"/>
        <v>-27.026043150684927</v>
      </c>
      <c r="N21" s="44"/>
      <c r="O21" s="44"/>
      <c r="P21" s="43" t="s">
        <v>35</v>
      </c>
      <c r="Q21" s="43">
        <f t="shared" si="3"/>
        <v>21.987308411214958</v>
      </c>
      <c r="R21" s="43">
        <f t="shared" si="4"/>
        <v>23.884906542056076</v>
      </c>
      <c r="S21" s="48">
        <f t="shared" si="5"/>
        <v>-1.8975981308411178</v>
      </c>
      <c r="T21" s="44"/>
      <c r="U21" s="44"/>
      <c r="V21" s="44"/>
    </row>
    <row r="22" spans="1:22" x14ac:dyDescent="0.75">
      <c r="A22" s="44"/>
      <c r="B22" s="43" t="s">
        <v>36</v>
      </c>
      <c r="C22" s="43">
        <v>244.65470000000005</v>
      </c>
      <c r="D22" s="43">
        <v>279.45949999999999</v>
      </c>
      <c r="E22" s="21">
        <v>0.76100628930817604</v>
      </c>
      <c r="F22" s="50">
        <v>11</v>
      </c>
      <c r="G22" s="43"/>
      <c r="H22" s="44"/>
      <c r="I22" s="44"/>
      <c r="J22" s="43" t="s">
        <v>36</v>
      </c>
      <c r="K22" s="47">
        <f t="shared" si="0"/>
        <v>321.48840743801662</v>
      </c>
      <c r="L22" s="47">
        <f t="shared" si="1"/>
        <v>367.22364049586781</v>
      </c>
      <c r="M22" s="48">
        <f t="shared" si="2"/>
        <v>-45.73523305785119</v>
      </c>
      <c r="N22" s="44"/>
      <c r="O22" s="44"/>
      <c r="P22" s="43" t="s">
        <v>36</v>
      </c>
      <c r="Q22" s="43">
        <f t="shared" si="3"/>
        <v>22.241336363636368</v>
      </c>
      <c r="R22" s="43">
        <f t="shared" si="4"/>
        <v>25.405409090909089</v>
      </c>
      <c r="S22" s="48">
        <f t="shared" si="5"/>
        <v>-3.1640727272727212</v>
      </c>
      <c r="T22" s="44"/>
      <c r="U22" s="44"/>
      <c r="V22" s="44"/>
    </row>
    <row r="23" spans="1:22" x14ac:dyDescent="0.75">
      <c r="A23" s="44"/>
      <c r="B23" s="43" t="s">
        <v>37</v>
      </c>
      <c r="C23" s="43">
        <v>260.21949999999998</v>
      </c>
      <c r="D23" s="43">
        <v>280.45539999999994</v>
      </c>
      <c r="E23" s="21">
        <v>0.76272155517438534</v>
      </c>
      <c r="F23" s="50">
        <v>11.5</v>
      </c>
      <c r="G23" s="43"/>
      <c r="H23" s="44"/>
      <c r="I23" s="44"/>
      <c r="J23" s="43" t="s">
        <v>37</v>
      </c>
      <c r="K23" s="47">
        <f t="shared" si="0"/>
        <v>341.17234295352324</v>
      </c>
      <c r="L23" s="47">
        <f t="shared" si="1"/>
        <v>367.70351919040473</v>
      </c>
      <c r="M23" s="48">
        <f t="shared" si="2"/>
        <v>-26.531176236881493</v>
      </c>
      <c r="N23" s="44"/>
      <c r="O23" s="44"/>
      <c r="P23" s="43" t="s">
        <v>37</v>
      </c>
      <c r="Q23" s="43">
        <f t="shared" si="3"/>
        <v>22.62778260869565</v>
      </c>
      <c r="R23" s="43">
        <f t="shared" si="4"/>
        <v>24.387426086956516</v>
      </c>
      <c r="S23" s="48">
        <f t="shared" si="5"/>
        <v>-1.7596434782608661</v>
      </c>
      <c r="T23" s="44"/>
      <c r="U23" s="44"/>
      <c r="V23" s="44"/>
    </row>
    <row r="24" spans="1:22" x14ac:dyDescent="0.75">
      <c r="A24" s="44">
        <v>2015</v>
      </c>
      <c r="B24" s="43" t="s">
        <v>34</v>
      </c>
      <c r="C24" s="43">
        <v>234.50819999999999</v>
      </c>
      <c r="D24" s="43">
        <v>267.46060000000006</v>
      </c>
      <c r="E24" s="21">
        <v>0.76729559748427656</v>
      </c>
      <c r="F24" s="50">
        <v>12.1</v>
      </c>
      <c r="G24" s="43"/>
      <c r="H24" s="44"/>
      <c r="I24" s="44">
        <v>2015</v>
      </c>
      <c r="J24" s="43" t="s">
        <v>34</v>
      </c>
      <c r="K24" s="47">
        <f t="shared" si="0"/>
        <v>305.62953934426235</v>
      </c>
      <c r="L24" s="47">
        <f t="shared" si="1"/>
        <v>348.57570000000015</v>
      </c>
      <c r="M24" s="48">
        <f t="shared" si="2"/>
        <v>-42.946160655737799</v>
      </c>
      <c r="N24" s="44"/>
      <c r="O24" s="44">
        <v>2015</v>
      </c>
      <c r="P24" s="43" t="s">
        <v>34</v>
      </c>
      <c r="Q24" s="43">
        <f t="shared" si="3"/>
        <v>19.380842975206612</v>
      </c>
      <c r="R24" s="43">
        <f t="shared" si="4"/>
        <v>22.104181818181825</v>
      </c>
      <c r="S24" s="48">
        <f t="shared" si="5"/>
        <v>-2.7233388429752132</v>
      </c>
      <c r="T24" s="44"/>
      <c r="U24" s="44"/>
      <c r="V24" s="44"/>
    </row>
    <row r="25" spans="1:22" x14ac:dyDescent="0.75">
      <c r="A25" s="44"/>
      <c r="B25" s="43" t="s">
        <v>35</v>
      </c>
      <c r="C25" s="43">
        <v>263.77029999999996</v>
      </c>
      <c r="D25" s="43">
        <v>254.7902</v>
      </c>
      <c r="E25" s="21">
        <v>0.7850200114351058</v>
      </c>
      <c r="F25" s="50">
        <v>12.3</v>
      </c>
      <c r="G25" s="43"/>
      <c r="H25" s="44"/>
      <c r="I25" s="44"/>
      <c r="J25" s="43" t="s">
        <v>35</v>
      </c>
      <c r="K25" s="47">
        <f t="shared" si="0"/>
        <v>336.00455549890745</v>
      </c>
      <c r="L25" s="47">
        <f t="shared" si="1"/>
        <v>324.56522927895116</v>
      </c>
      <c r="M25" s="48">
        <f t="shared" si="2"/>
        <v>11.439326219956286</v>
      </c>
      <c r="N25" s="44"/>
      <c r="O25" s="44"/>
      <c r="P25" s="43" t="s">
        <v>35</v>
      </c>
      <c r="Q25" s="43">
        <f t="shared" si="3"/>
        <v>21.44473983739837</v>
      </c>
      <c r="R25" s="43">
        <f t="shared" si="4"/>
        <v>20.714650406504063</v>
      </c>
      <c r="S25" s="48">
        <f t="shared" si="5"/>
        <v>0.73008943089430645</v>
      </c>
      <c r="T25" s="44"/>
      <c r="U25" s="44"/>
      <c r="V25" s="44"/>
    </row>
    <row r="26" spans="1:22" x14ac:dyDescent="0.75">
      <c r="A26" s="44"/>
      <c r="B26" s="43" t="s">
        <v>36</v>
      </c>
      <c r="C26" s="43">
        <v>272.79109999999997</v>
      </c>
      <c r="D26" s="43">
        <v>284.92629999999997</v>
      </c>
      <c r="E26" s="21">
        <v>0.79559748427672949</v>
      </c>
      <c r="F26" s="50">
        <v>13.6</v>
      </c>
      <c r="G26" s="43"/>
      <c r="H26" s="44"/>
      <c r="I26" s="44"/>
      <c r="J26" s="43" t="s">
        <v>36</v>
      </c>
      <c r="K26" s="47">
        <f t="shared" si="0"/>
        <v>342.87576996047432</v>
      </c>
      <c r="L26" s="47">
        <f t="shared" si="1"/>
        <v>358.12870909090907</v>
      </c>
      <c r="M26" s="48">
        <f t="shared" si="2"/>
        <v>-15.252939130434754</v>
      </c>
      <c r="N26" s="44"/>
      <c r="O26" s="44"/>
      <c r="P26" s="43" t="s">
        <v>36</v>
      </c>
      <c r="Q26" s="43">
        <f t="shared" si="3"/>
        <v>20.058169117647058</v>
      </c>
      <c r="R26" s="43">
        <f t="shared" si="4"/>
        <v>20.950463235294116</v>
      </c>
      <c r="S26" s="48">
        <f t="shared" si="5"/>
        <v>-0.89229411764705802</v>
      </c>
      <c r="T26" s="44"/>
      <c r="U26" s="44"/>
      <c r="V26" s="44"/>
    </row>
    <row r="27" spans="1:22" x14ac:dyDescent="0.75">
      <c r="A27" s="44"/>
      <c r="B27" s="43" t="s">
        <v>37</v>
      </c>
      <c r="C27" s="43">
        <v>268.1377</v>
      </c>
      <c r="D27" s="43">
        <v>280.83350000000002</v>
      </c>
      <c r="E27" s="21">
        <v>0.79931389365351624</v>
      </c>
      <c r="F27" s="51">
        <v>15.1</v>
      </c>
      <c r="G27" s="43"/>
      <c r="H27" s="44"/>
      <c r="I27" s="44"/>
      <c r="J27" s="43" t="s">
        <v>37</v>
      </c>
      <c r="K27" s="47">
        <f t="shared" si="0"/>
        <v>335.45982639484981</v>
      </c>
      <c r="L27" s="47">
        <f t="shared" si="1"/>
        <v>351.34319849785413</v>
      </c>
      <c r="M27" s="48">
        <f t="shared" si="2"/>
        <v>-15.883372103004319</v>
      </c>
      <c r="N27" s="44"/>
      <c r="O27" s="44"/>
      <c r="P27" s="43" t="s">
        <v>37</v>
      </c>
      <c r="Q27" s="43">
        <f t="shared" si="3"/>
        <v>17.757463576158941</v>
      </c>
      <c r="R27" s="43">
        <f t="shared" si="4"/>
        <v>18.598245033112583</v>
      </c>
      <c r="S27" s="48">
        <f t="shared" si="5"/>
        <v>-0.8407814569536427</v>
      </c>
      <c r="T27" s="44"/>
      <c r="U27" s="44"/>
      <c r="V27" s="44"/>
    </row>
    <row r="28" spans="1:22" x14ac:dyDescent="0.75">
      <c r="A28" s="44">
        <v>2016</v>
      </c>
      <c r="B28" s="43" t="s">
        <v>34</v>
      </c>
      <c r="C28" s="43">
        <v>257.99959999999999</v>
      </c>
      <c r="D28" s="43">
        <v>274.31479999999999</v>
      </c>
      <c r="E28" s="21">
        <v>0.81761006289308169</v>
      </c>
      <c r="F28" s="50">
        <v>15.4</v>
      </c>
      <c r="G28" s="43"/>
      <c r="H28" s="44"/>
      <c r="I28" s="44">
        <v>2016</v>
      </c>
      <c r="J28" s="43" t="s">
        <v>34</v>
      </c>
      <c r="K28" s="47">
        <f t="shared" si="0"/>
        <v>315.55335692307693</v>
      </c>
      <c r="L28" s="47">
        <f t="shared" si="1"/>
        <v>335.50810153846157</v>
      </c>
      <c r="M28" s="48">
        <f t="shared" si="2"/>
        <v>-19.954744615384641</v>
      </c>
      <c r="N28" s="44"/>
      <c r="O28" s="44">
        <v>2016</v>
      </c>
      <c r="P28" s="43" t="s">
        <v>34</v>
      </c>
      <c r="Q28" s="43">
        <f t="shared" si="3"/>
        <v>16.753220779220779</v>
      </c>
      <c r="R28" s="43">
        <f t="shared" si="4"/>
        <v>17.812649350649348</v>
      </c>
      <c r="S28" s="48">
        <f t="shared" si="5"/>
        <v>-1.0594285714285689</v>
      </c>
      <c r="T28" s="44"/>
      <c r="U28" s="44"/>
      <c r="V28" s="44"/>
    </row>
    <row r="29" spans="1:22" x14ac:dyDescent="0.75">
      <c r="A29" s="44"/>
      <c r="B29" s="43" t="s">
        <v>35</v>
      </c>
      <c r="C29" s="43">
        <v>301.59190000000001</v>
      </c>
      <c r="D29" s="43">
        <v>270.82360000000006</v>
      </c>
      <c r="E29" s="21">
        <v>0.83619210977701541</v>
      </c>
      <c r="F29" s="50">
        <v>15.1</v>
      </c>
      <c r="G29" s="43"/>
      <c r="H29" s="44"/>
      <c r="I29" s="44"/>
      <c r="J29" s="43" t="s">
        <v>35</v>
      </c>
      <c r="K29" s="47">
        <f t="shared" si="0"/>
        <v>360.67297989743594</v>
      </c>
      <c r="L29" s="47">
        <f t="shared" si="1"/>
        <v>323.87724882051288</v>
      </c>
      <c r="M29" s="48">
        <f t="shared" si="2"/>
        <v>36.795731076923062</v>
      </c>
      <c r="N29" s="44"/>
      <c r="O29" s="44"/>
      <c r="P29" s="43" t="s">
        <v>35</v>
      </c>
      <c r="Q29" s="43">
        <f t="shared" si="3"/>
        <v>19.972973509933777</v>
      </c>
      <c r="R29" s="43">
        <f t="shared" si="4"/>
        <v>17.935337748344374</v>
      </c>
      <c r="S29" s="48">
        <f t="shared" si="5"/>
        <v>2.037635761589403</v>
      </c>
      <c r="T29" s="44"/>
      <c r="U29" s="44"/>
      <c r="V29" s="44"/>
    </row>
    <row r="30" spans="1:22" x14ac:dyDescent="0.75">
      <c r="A30" s="44"/>
      <c r="B30" s="43" t="s">
        <v>36</v>
      </c>
      <c r="C30" s="43">
        <v>284.87779999999998</v>
      </c>
      <c r="D30" s="43">
        <v>281.46580000000006</v>
      </c>
      <c r="E30" s="21">
        <v>0.84648370497427095</v>
      </c>
      <c r="F30" s="52">
        <v>14</v>
      </c>
      <c r="G30" s="43"/>
      <c r="H30" s="44"/>
      <c r="I30" s="44"/>
      <c r="J30" s="43" t="s">
        <v>36</v>
      </c>
      <c r="K30" s="47">
        <f t="shared" si="0"/>
        <v>336.54256818642352</v>
      </c>
      <c r="L30" s="47">
        <f t="shared" si="1"/>
        <v>332.5117758865249</v>
      </c>
      <c r="M30" s="48">
        <f t="shared" si="2"/>
        <v>4.0307922998986214</v>
      </c>
      <c r="N30" s="44"/>
      <c r="O30" s="44"/>
      <c r="P30" s="43" t="s">
        <v>36</v>
      </c>
      <c r="Q30" s="43">
        <f t="shared" si="3"/>
        <v>20.348414285714284</v>
      </c>
      <c r="R30" s="43">
        <f t="shared" si="4"/>
        <v>20.104700000000005</v>
      </c>
      <c r="S30" s="48">
        <f t="shared" si="5"/>
        <v>0.24371428571427955</v>
      </c>
      <c r="T30" s="44"/>
      <c r="U30" s="44"/>
      <c r="V30" s="44"/>
    </row>
    <row r="31" spans="1:22" x14ac:dyDescent="0.75">
      <c r="A31" s="44"/>
      <c r="B31" s="43" t="s">
        <v>37</v>
      </c>
      <c r="C31" s="43">
        <v>280.40889999999996</v>
      </c>
      <c r="D31" s="43">
        <v>273.96949999999998</v>
      </c>
      <c r="E31" s="21">
        <v>0.85448827901658075</v>
      </c>
      <c r="F31" s="51">
        <v>13.9</v>
      </c>
      <c r="G31" s="43"/>
      <c r="H31" s="44"/>
      <c r="I31" s="44"/>
      <c r="J31" s="43" t="s">
        <v>37</v>
      </c>
      <c r="K31" s="47">
        <f t="shared" si="0"/>
        <v>328.16003084643694</v>
      </c>
      <c r="L31" s="47">
        <f t="shared" si="1"/>
        <v>320.62405854800943</v>
      </c>
      <c r="M31" s="48">
        <f t="shared" si="2"/>
        <v>7.5359722984275095</v>
      </c>
      <c r="N31" s="44"/>
      <c r="O31" s="44"/>
      <c r="P31" s="43" t="s">
        <v>37</v>
      </c>
      <c r="Q31" s="43">
        <f t="shared" si="3"/>
        <v>20.173302158273376</v>
      </c>
      <c r="R31" s="43">
        <f t="shared" si="4"/>
        <v>19.710035971223022</v>
      </c>
      <c r="S31" s="48">
        <f t="shared" si="5"/>
        <v>0.46326618705035472</v>
      </c>
      <c r="T31" s="44"/>
      <c r="U31" s="44"/>
      <c r="V31" s="44"/>
    </row>
    <row r="32" spans="1:22" x14ac:dyDescent="0.75">
      <c r="A32" s="53">
        <v>2017</v>
      </c>
      <c r="B32" s="53" t="s">
        <v>34</v>
      </c>
      <c r="C32" s="47">
        <v>268.72060000000005</v>
      </c>
      <c r="D32" s="47">
        <v>263.7127999999999</v>
      </c>
      <c r="E32" s="21">
        <v>0.87049742710120059</v>
      </c>
      <c r="F32" s="54">
        <v>13.232200000000001</v>
      </c>
      <c r="G32" s="53"/>
      <c r="H32" s="53"/>
      <c r="I32" s="53">
        <v>2017</v>
      </c>
      <c r="J32" s="53" t="s">
        <v>34</v>
      </c>
      <c r="K32" s="47">
        <f t="shared" si="0"/>
        <v>308.69775330049271</v>
      </c>
      <c r="L32" s="47">
        <f t="shared" si="1"/>
        <v>302.94495054187183</v>
      </c>
      <c r="M32" s="48">
        <f t="shared" si="2"/>
        <v>5.7528027586208736</v>
      </c>
      <c r="N32" s="53"/>
      <c r="O32" s="53">
        <v>2017</v>
      </c>
      <c r="P32" s="53" t="s">
        <v>34</v>
      </c>
      <c r="Q32" s="43">
        <f t="shared" si="3"/>
        <v>20.308081800456463</v>
      </c>
      <c r="R32" s="43">
        <f t="shared" si="4"/>
        <v>19.929626214839551</v>
      </c>
      <c r="S32" s="48">
        <f t="shared" si="5"/>
        <v>0.37845558561691206</v>
      </c>
      <c r="T32" s="44"/>
      <c r="U32" s="44"/>
      <c r="V32" s="44"/>
    </row>
    <row r="33" spans="1:22" x14ac:dyDescent="0.75">
      <c r="A33" s="55"/>
      <c r="B33" s="44" t="s">
        <v>35</v>
      </c>
      <c r="C33" s="47">
        <v>298.06640000000004</v>
      </c>
      <c r="D33" s="47">
        <v>273.04000000000002</v>
      </c>
      <c r="E33" s="21">
        <v>0.88050314465408808</v>
      </c>
      <c r="F33" s="54">
        <v>13.210266669999999</v>
      </c>
      <c r="G33" s="44"/>
      <c r="H33" s="44"/>
      <c r="I33" s="55"/>
      <c r="J33" s="44" t="s">
        <v>35</v>
      </c>
      <c r="K33" s="47">
        <f t="shared" si="0"/>
        <v>338.51826857142862</v>
      </c>
      <c r="L33" s="47">
        <f t="shared" si="1"/>
        <v>310.09542857142861</v>
      </c>
      <c r="M33" s="48">
        <f>K33-L33</f>
        <v>28.422840000000008</v>
      </c>
      <c r="N33" s="44"/>
      <c r="O33" s="55"/>
      <c r="P33" s="44" t="s">
        <v>35</v>
      </c>
      <c r="Q33" s="43">
        <f t="shared" si="3"/>
        <v>22.563238687444304</v>
      </c>
      <c r="R33" s="43">
        <f t="shared" si="4"/>
        <v>20.668772767476618</v>
      </c>
      <c r="S33" s="48">
        <f t="shared" si="5"/>
        <v>1.8944659199676863</v>
      </c>
      <c r="T33" s="44"/>
      <c r="U33" s="44"/>
      <c r="V33" s="44"/>
    </row>
    <row r="34" spans="1:22" x14ac:dyDescent="0.75">
      <c r="B34" s="44" t="s">
        <v>36</v>
      </c>
      <c r="C34" s="47">
        <v>298.68549999999999</v>
      </c>
      <c r="D34" s="47">
        <v>278.89699999999999</v>
      </c>
      <c r="E34" s="21">
        <v>0.88707833047455686</v>
      </c>
      <c r="F34" s="54">
        <v>13.167766666666665</v>
      </c>
      <c r="G34" s="44"/>
      <c r="H34" s="44"/>
      <c r="I34" s="55"/>
      <c r="J34" s="44" t="s">
        <v>36</v>
      </c>
      <c r="K34" s="47">
        <f t="shared" si="0"/>
        <v>336.70701869158876</v>
      </c>
      <c r="L34" s="47">
        <f t="shared" si="1"/>
        <v>314.39951853045437</v>
      </c>
      <c r="M34" s="48">
        <f t="shared" ref="M34:M46" si="6">K34-L34</f>
        <v>22.307500161134385</v>
      </c>
      <c r="N34" s="44"/>
      <c r="O34" s="55"/>
      <c r="P34" s="44" t="s">
        <v>36</v>
      </c>
      <c r="Q34" s="43">
        <f t="shared" si="3"/>
        <v>22.683079641447677</v>
      </c>
      <c r="R34" s="43">
        <f t="shared" si="4"/>
        <v>21.18028114106923</v>
      </c>
      <c r="S34" s="48">
        <f t="shared" si="5"/>
        <v>1.5027985003784465</v>
      </c>
      <c r="T34" s="44"/>
      <c r="U34" s="44"/>
      <c r="V34" s="44"/>
    </row>
    <row r="35" spans="1:22" x14ac:dyDescent="0.75">
      <c r="B35" s="44" t="s">
        <v>37</v>
      </c>
      <c r="C35" s="47">
        <v>324.68040000000002</v>
      </c>
      <c r="D35" s="47">
        <v>291.56420000000003</v>
      </c>
      <c r="E35" s="21">
        <v>0.89479702687249851</v>
      </c>
      <c r="F35" s="54">
        <v>13.641366666666665</v>
      </c>
      <c r="G35" s="44"/>
      <c r="H35" s="44"/>
      <c r="I35" s="55"/>
      <c r="J35" s="44" t="s">
        <v>37</v>
      </c>
      <c r="K35" s="47">
        <f t="shared" si="0"/>
        <v>362.85368664536747</v>
      </c>
      <c r="L35" s="47">
        <f t="shared" si="1"/>
        <v>325.84395258785946</v>
      </c>
      <c r="M35" s="48">
        <f t="shared" si="6"/>
        <v>37.009734057508012</v>
      </c>
      <c r="N35" s="44"/>
      <c r="O35" s="55"/>
      <c r="P35" s="44" t="s">
        <v>37</v>
      </c>
      <c r="Q35" s="43">
        <f t="shared" si="3"/>
        <v>23.801163617526107</v>
      </c>
      <c r="R35" s="43">
        <f t="shared" si="4"/>
        <v>21.373532954909216</v>
      </c>
      <c r="S35" s="48">
        <f t="shared" si="5"/>
        <v>2.4276306626168918</v>
      </c>
      <c r="T35" s="44"/>
      <c r="U35" s="44"/>
      <c r="V35" s="44"/>
    </row>
    <row r="36" spans="1:22" x14ac:dyDescent="0.75">
      <c r="A36">
        <v>2018</v>
      </c>
      <c r="B36" s="44" t="s">
        <v>34</v>
      </c>
      <c r="C36" s="47">
        <v>269.1558</v>
      </c>
      <c r="D36" s="47">
        <v>287.40730000000002</v>
      </c>
      <c r="E36" s="21">
        <v>0.90623213264722691</v>
      </c>
      <c r="F36" s="54">
        <v>11.953899999999999</v>
      </c>
      <c r="G36" s="44"/>
      <c r="H36" s="44"/>
      <c r="I36" s="44">
        <v>2018</v>
      </c>
      <c r="J36" s="44" t="s">
        <v>34</v>
      </c>
      <c r="K36" s="47">
        <f t="shared" si="0"/>
        <v>297.00535911671926</v>
      </c>
      <c r="L36" s="47">
        <f t="shared" si="1"/>
        <v>317.14534239747638</v>
      </c>
      <c r="M36" s="48">
        <f t="shared" si="6"/>
        <v>-20.139983280757122</v>
      </c>
      <c r="N36" s="44"/>
      <c r="O36" s="55">
        <v>2018</v>
      </c>
      <c r="P36" s="44" t="s">
        <v>34</v>
      </c>
      <c r="Q36" s="43">
        <f t="shared" si="3"/>
        <v>22.516149541153936</v>
      </c>
      <c r="R36" s="43">
        <f t="shared" si="4"/>
        <v>24.042973422899642</v>
      </c>
      <c r="S36" s="48">
        <f t="shared" si="5"/>
        <v>-1.526823881745706</v>
      </c>
      <c r="T36" s="44"/>
      <c r="U36" s="44"/>
      <c r="V36" s="44"/>
    </row>
    <row r="37" spans="1:22" x14ac:dyDescent="0.75">
      <c r="B37" s="44" t="s">
        <v>35</v>
      </c>
      <c r="C37" s="53">
        <v>301.4821</v>
      </c>
      <c r="D37" s="53">
        <v>284.47190000000001</v>
      </c>
      <c r="E37" s="21">
        <v>0.91995425957690091</v>
      </c>
      <c r="F37" s="54">
        <v>12.63</v>
      </c>
      <c r="G37" s="44"/>
      <c r="H37" s="44"/>
      <c r="I37" s="55"/>
      <c r="J37" s="44" t="s">
        <v>35</v>
      </c>
      <c r="K37" s="47">
        <f>C37/E37</f>
        <v>327.71422802983227</v>
      </c>
      <c r="L37" s="47">
        <f>D37/E37</f>
        <v>309.22396090739596</v>
      </c>
      <c r="M37" s="48">
        <f t="shared" si="6"/>
        <v>18.490267122436308</v>
      </c>
      <c r="N37" s="44"/>
      <c r="O37" s="55"/>
      <c r="P37" s="44" t="s">
        <v>35</v>
      </c>
      <c r="Q37" s="43">
        <f t="shared" si="3"/>
        <v>23.870316706254947</v>
      </c>
      <c r="R37" s="43">
        <f t="shared" si="4"/>
        <v>22.523507521773553</v>
      </c>
      <c r="S37" s="48">
        <f t="shared" si="5"/>
        <v>1.3468091844813941</v>
      </c>
      <c r="T37" s="44"/>
      <c r="U37" s="44"/>
      <c r="V37" s="44"/>
    </row>
    <row r="38" spans="1:22" x14ac:dyDescent="0.75">
      <c r="B38" s="44" t="s">
        <v>36</v>
      </c>
      <c r="C38" s="53">
        <v>337.30500000000001</v>
      </c>
      <c r="D38" s="53">
        <v>336.78199999999998</v>
      </c>
      <c r="E38" s="21">
        <v>0.93138936535162953</v>
      </c>
      <c r="F38" s="54">
        <v>14.0944</v>
      </c>
      <c r="G38" s="44"/>
      <c r="H38" s="44"/>
      <c r="I38" s="55"/>
      <c r="J38" s="44" t="s">
        <v>36</v>
      </c>
      <c r="K38" s="47">
        <f>C38/E38</f>
        <v>362.15251381215467</v>
      </c>
      <c r="L38" s="47">
        <f>D38/E38</f>
        <v>361.59098710865561</v>
      </c>
      <c r="M38" s="48">
        <f t="shared" si="6"/>
        <v>0.5615267034990552</v>
      </c>
      <c r="N38" s="44"/>
      <c r="O38" s="55"/>
      <c r="P38" s="44" t="s">
        <v>36</v>
      </c>
      <c r="Q38" s="43">
        <f t="shared" si="3"/>
        <v>23.931845271881031</v>
      </c>
      <c r="R38" s="43">
        <f t="shared" si="4"/>
        <v>23.894738335792937</v>
      </c>
      <c r="S38" s="48">
        <f t="shared" si="5"/>
        <v>3.7106936088093789E-2</v>
      </c>
      <c r="T38" s="44"/>
      <c r="U38" s="44"/>
      <c r="V38" s="44"/>
    </row>
    <row r="39" spans="1:22" x14ac:dyDescent="0.75">
      <c r="B39" s="44" t="s">
        <v>37</v>
      </c>
      <c r="C39" s="53">
        <v>343.05200000000002</v>
      </c>
      <c r="D39" s="53">
        <v>326.88400000000001</v>
      </c>
      <c r="E39" s="21">
        <v>0.93424814179531157</v>
      </c>
      <c r="F39" s="54">
        <v>14.26</v>
      </c>
      <c r="G39" s="44"/>
      <c r="H39" s="44"/>
      <c r="I39" s="55"/>
      <c r="J39" s="44" t="s">
        <v>37</v>
      </c>
      <c r="K39" s="47">
        <f>C39/E39</f>
        <v>367.19580660954716</v>
      </c>
      <c r="L39" s="47">
        <f>D39/E39</f>
        <v>349.88991187270506</v>
      </c>
      <c r="M39" s="48">
        <f t="shared" si="6"/>
        <v>17.305894736842106</v>
      </c>
      <c r="N39" s="44"/>
      <c r="O39" s="55"/>
      <c r="P39" s="44" t="s">
        <v>37</v>
      </c>
      <c r="Q39" s="43">
        <f t="shared" si="3"/>
        <v>24.05694249649369</v>
      </c>
      <c r="R39" s="43">
        <f t="shared" si="4"/>
        <v>22.923141654978963</v>
      </c>
      <c r="S39" s="48">
        <f t="shared" si="5"/>
        <v>1.1338008415147272</v>
      </c>
      <c r="T39" s="44"/>
      <c r="U39" s="44"/>
      <c r="V39" s="44"/>
    </row>
    <row r="40" spans="1:22" x14ac:dyDescent="0.75">
      <c r="A40" s="55">
        <v>2019</v>
      </c>
      <c r="B40" s="44" t="s">
        <v>34</v>
      </c>
      <c r="C40" s="53">
        <v>292.12299999999999</v>
      </c>
      <c r="D40" s="53">
        <v>296.31799999999998</v>
      </c>
      <c r="E40" s="21">
        <v>0.94425385934819894</v>
      </c>
      <c r="F40" s="54">
        <v>14.01</v>
      </c>
      <c r="G40" s="44"/>
      <c r="H40" s="44"/>
      <c r="I40" s="44">
        <v>2019</v>
      </c>
      <c r="J40" s="44" t="s">
        <v>34</v>
      </c>
      <c r="K40" s="47">
        <f t="shared" ref="K40:K46" si="7">+C40/E40</f>
        <v>309.36913533151682</v>
      </c>
      <c r="L40" s="47">
        <f t="shared" ref="L40:L46" si="8">+D40/E40</f>
        <v>313.81179654859216</v>
      </c>
      <c r="M40" s="48">
        <f t="shared" si="6"/>
        <v>-4.4426612170753401</v>
      </c>
      <c r="N40" s="44"/>
      <c r="O40" s="55">
        <v>2019</v>
      </c>
      <c r="P40" s="44" t="s">
        <v>34</v>
      </c>
      <c r="Q40" s="43">
        <f t="shared" si="3"/>
        <v>20.851034975017843</v>
      </c>
      <c r="R40" s="43">
        <f t="shared" si="4"/>
        <v>21.150463954318344</v>
      </c>
      <c r="S40" s="48">
        <f t="shared" si="5"/>
        <v>-0.29942897930050094</v>
      </c>
      <c r="T40" s="44"/>
      <c r="U40" s="44"/>
      <c r="V40" s="44"/>
    </row>
    <row r="41" spans="1:22" x14ac:dyDescent="0.75">
      <c r="A41" s="55"/>
      <c r="B41" s="44" t="s">
        <v>35</v>
      </c>
      <c r="C41" s="53">
        <f>+(103640+111785+109196)/1000</f>
        <v>324.62099999999998</v>
      </c>
      <c r="D41" s="53">
        <f>+(107165+110089+103655)/1000</f>
        <v>320.90899999999999</v>
      </c>
      <c r="E41" s="21">
        <v>0.96083476272155521</v>
      </c>
      <c r="F41" s="54">
        <v>14.386666666666665</v>
      </c>
      <c r="G41" s="16"/>
      <c r="H41" s="44"/>
      <c r="I41" s="55"/>
      <c r="J41" s="44" t="s">
        <v>35</v>
      </c>
      <c r="K41" s="47">
        <f t="shared" si="7"/>
        <v>337.85309669741144</v>
      </c>
      <c r="L41" s="47">
        <f t="shared" si="8"/>
        <v>333.98978934840818</v>
      </c>
      <c r="M41" s="48">
        <f t="shared" si="6"/>
        <v>3.8633073490032643</v>
      </c>
      <c r="N41" s="44"/>
      <c r="O41" s="55"/>
      <c r="P41" s="44" t="s">
        <v>35</v>
      </c>
      <c r="Q41" s="43">
        <f t="shared" si="3"/>
        <v>22.564017608897128</v>
      </c>
      <c r="R41" s="43">
        <f t="shared" si="4"/>
        <v>22.306000926784062</v>
      </c>
      <c r="S41" s="48">
        <f t="shared" si="5"/>
        <v>0.25801668211306605</v>
      </c>
      <c r="T41" s="44"/>
      <c r="U41" s="44"/>
      <c r="V41" s="44"/>
    </row>
    <row r="42" spans="1:22" x14ac:dyDescent="0.75">
      <c r="B42" s="44" t="s">
        <v>36</v>
      </c>
      <c r="C42" s="53">
        <f>+(112561+119746+110439)/1000</f>
        <v>342.74599999999998</v>
      </c>
      <c r="D42" s="53">
        <f>+(116286+115204+105275)/1000</f>
        <v>336.76499999999999</v>
      </c>
      <c r="E42" s="21">
        <v>0.96998284734133766</v>
      </c>
      <c r="F42" s="54">
        <v>14.68</v>
      </c>
      <c r="G42" s="16"/>
      <c r="I42" s="13"/>
      <c r="J42" s="44" t="s">
        <v>36</v>
      </c>
      <c r="K42" s="47">
        <f t="shared" si="7"/>
        <v>353.35264014146782</v>
      </c>
      <c r="L42" s="47">
        <f t="shared" si="8"/>
        <v>347.18655172413798</v>
      </c>
      <c r="M42" s="48">
        <f t="shared" si="6"/>
        <v>6.1660884173298314</v>
      </c>
      <c r="P42" s="44" t="s">
        <v>36</v>
      </c>
      <c r="Q42" s="43">
        <f t="shared" si="3"/>
        <v>23.347820163487736</v>
      </c>
      <c r="R42" s="43">
        <f t="shared" si="4"/>
        <v>22.940395095367847</v>
      </c>
      <c r="S42" s="48">
        <f t="shared" si="5"/>
        <v>0.40742506811988832</v>
      </c>
    </row>
    <row r="43" spans="1:22" x14ac:dyDescent="0.75">
      <c r="B43" s="44" t="s">
        <v>37</v>
      </c>
      <c r="C43" s="53">
        <f>+(122843+116330+103313)/1000</f>
        <v>342.48599999999999</v>
      </c>
      <c r="D43" s="53">
        <f>+(120091+110686+88467)/1000</f>
        <v>319.24400000000003</v>
      </c>
      <c r="E43" s="21">
        <v>0.97398513436249279</v>
      </c>
      <c r="F43" s="54">
        <v>14.72</v>
      </c>
      <c r="G43" s="16"/>
      <c r="I43" s="13"/>
      <c r="J43" s="44" t="s">
        <v>37</v>
      </c>
      <c r="K43" s="47">
        <f t="shared" si="7"/>
        <v>351.63370355151159</v>
      </c>
      <c r="L43" s="47">
        <f t="shared" si="8"/>
        <v>327.7709163486939</v>
      </c>
      <c r="M43" s="48">
        <f t="shared" si="6"/>
        <v>23.862787202817685</v>
      </c>
      <c r="P43" s="44" t="s">
        <v>37</v>
      </c>
      <c r="Q43" s="43">
        <f t="shared" si="3"/>
        <v>23.266711956521739</v>
      </c>
      <c r="R43" s="43">
        <f t="shared" si="4"/>
        <v>21.687771739130437</v>
      </c>
      <c r="S43" s="48">
        <f t="shared" si="5"/>
        <v>1.5789402173913025</v>
      </c>
    </row>
    <row r="44" spans="1:22" x14ac:dyDescent="0.75">
      <c r="A44">
        <v>2020</v>
      </c>
      <c r="B44" s="44" t="s">
        <v>34</v>
      </c>
      <c r="C44" s="53">
        <v>328.50299999999999</v>
      </c>
      <c r="D44" s="53">
        <v>293.26499999999999</v>
      </c>
      <c r="E44" s="21">
        <v>0.9859919954259575</v>
      </c>
      <c r="F44" s="54">
        <v>15.34</v>
      </c>
      <c r="G44" s="16"/>
      <c r="I44">
        <v>2020</v>
      </c>
      <c r="J44" s="44" t="s">
        <v>34</v>
      </c>
      <c r="K44" s="47">
        <f t="shared" si="7"/>
        <v>333.17004755001454</v>
      </c>
      <c r="L44" s="47">
        <f t="shared" si="8"/>
        <v>297.43142070165271</v>
      </c>
      <c r="M44" s="48">
        <f t="shared" si="6"/>
        <v>35.738626848361832</v>
      </c>
      <c r="O44">
        <v>2020</v>
      </c>
      <c r="P44" s="44" t="s">
        <v>34</v>
      </c>
      <c r="Q44" s="43">
        <f t="shared" si="3"/>
        <v>21.414797913950455</v>
      </c>
      <c r="R44" s="43">
        <f t="shared" si="4"/>
        <v>19.11766623207301</v>
      </c>
      <c r="S44" s="48">
        <f t="shared" si="5"/>
        <v>2.2971316818774454</v>
      </c>
    </row>
    <row r="45" spans="1:22" x14ac:dyDescent="0.75">
      <c r="B45" s="44" t="s">
        <v>35</v>
      </c>
      <c r="C45" s="53">
        <v>273.863</v>
      </c>
      <c r="D45" s="53">
        <v>243.488</v>
      </c>
      <c r="E45" s="21">
        <v>0.98399085191538027</v>
      </c>
      <c r="F45" s="54">
        <v>17.95</v>
      </c>
      <c r="G45" s="16"/>
      <c r="J45" s="44" t="s">
        <v>35</v>
      </c>
      <c r="K45" s="47">
        <f t="shared" si="7"/>
        <v>278.31864439279485</v>
      </c>
      <c r="L45" s="47">
        <f t="shared" si="8"/>
        <v>247.44945496804183</v>
      </c>
      <c r="M45" s="48">
        <f t="shared" si="6"/>
        <v>30.869189424753017</v>
      </c>
      <c r="P45" s="44" t="s">
        <v>35</v>
      </c>
      <c r="Q45" s="43">
        <f t="shared" si="3"/>
        <v>15.25699164345404</v>
      </c>
      <c r="R45" s="43">
        <f t="shared" si="4"/>
        <v>13.564791086350976</v>
      </c>
      <c r="S45" s="48">
        <f t="shared" si="5"/>
        <v>1.6922005571030638</v>
      </c>
    </row>
    <row r="46" spans="1:22" x14ac:dyDescent="0.75">
      <c r="B46" s="44" t="s">
        <v>36</v>
      </c>
      <c r="C46" s="53">
        <v>387.89499999999998</v>
      </c>
      <c r="D46" s="53">
        <v>278.45</v>
      </c>
      <c r="E46" s="21">
        <v>1</v>
      </c>
      <c r="F46" s="54">
        <v>19.11</v>
      </c>
      <c r="J46" s="44" t="s">
        <v>36</v>
      </c>
      <c r="K46" s="47">
        <f t="shared" si="7"/>
        <v>387.89499999999998</v>
      </c>
      <c r="L46" s="47">
        <f t="shared" si="8"/>
        <v>278.45</v>
      </c>
      <c r="M46" s="48">
        <f t="shared" si="6"/>
        <v>109.44499999999999</v>
      </c>
      <c r="P46" s="44" t="s">
        <v>36</v>
      </c>
      <c r="Q46" s="43">
        <f t="shared" si="3"/>
        <v>20.298011512297226</v>
      </c>
      <c r="R46" s="43">
        <f t="shared" si="4"/>
        <v>14.570905285190999</v>
      </c>
      <c r="S46" s="48">
        <f t="shared" si="5"/>
        <v>5.7271062271062263</v>
      </c>
    </row>
    <row r="47" spans="1:22" x14ac:dyDescent="0.75">
      <c r="B47" s="44"/>
      <c r="C47" s="53"/>
      <c r="D47" s="53"/>
      <c r="E47" s="21"/>
      <c r="F47" s="54"/>
      <c r="J47" s="44"/>
      <c r="P47" s="44"/>
    </row>
    <row r="49" spans="1:1" x14ac:dyDescent="0.75">
      <c r="A49" s="55" t="s">
        <v>45</v>
      </c>
    </row>
    <row r="84" spans="3:3" x14ac:dyDescent="0.75">
      <c r="C84" s="21"/>
    </row>
    <row r="85" spans="3:3" x14ac:dyDescent="0.75">
      <c r="C85" s="21"/>
    </row>
    <row r="86" spans="3:3" x14ac:dyDescent="0.75">
      <c r="C86" s="21"/>
    </row>
    <row r="87" spans="3:3" x14ac:dyDescent="0.75">
      <c r="C87" s="21"/>
    </row>
    <row r="88" spans="3:3" x14ac:dyDescent="0.75">
      <c r="C88" s="21"/>
    </row>
    <row r="89" spans="3:3" x14ac:dyDescent="0.75">
      <c r="C89" s="21"/>
    </row>
    <row r="90" spans="3:3" x14ac:dyDescent="0.75">
      <c r="C90" s="21"/>
    </row>
    <row r="91" spans="3:3" x14ac:dyDescent="0.75">
      <c r="C91" s="21"/>
    </row>
    <row r="92" spans="3:3" x14ac:dyDescent="0.75">
      <c r="C92" s="21"/>
    </row>
    <row r="93" spans="3:3" x14ac:dyDescent="0.75">
      <c r="C93" s="21"/>
    </row>
    <row r="94" spans="3:3" x14ac:dyDescent="0.75">
      <c r="C94" s="21"/>
    </row>
    <row r="95" spans="3:3" x14ac:dyDescent="0.75">
      <c r="C95" s="21"/>
    </row>
    <row r="96" spans="3:3" x14ac:dyDescent="0.75">
      <c r="C96" s="21"/>
    </row>
    <row r="97" spans="3:3" x14ac:dyDescent="0.75">
      <c r="C97" s="21"/>
    </row>
    <row r="98" spans="3:3" x14ac:dyDescent="0.75">
      <c r="C98" s="21"/>
    </row>
    <row r="99" spans="3:3" x14ac:dyDescent="0.75">
      <c r="C99" s="21"/>
    </row>
    <row r="100" spans="3:3" x14ac:dyDescent="0.75">
      <c r="C100" s="21"/>
    </row>
    <row r="101" spans="3:3" x14ac:dyDescent="0.75">
      <c r="C101" s="21"/>
    </row>
    <row r="102" spans="3:3" x14ac:dyDescent="0.75">
      <c r="C102" s="21"/>
    </row>
    <row r="103" spans="3:3" x14ac:dyDescent="0.75">
      <c r="C103" s="21"/>
    </row>
    <row r="104" spans="3:3" x14ac:dyDescent="0.75">
      <c r="C104" s="21"/>
    </row>
    <row r="105" spans="3:3" x14ac:dyDescent="0.75">
      <c r="C105" s="21"/>
    </row>
    <row r="106" spans="3:3" x14ac:dyDescent="0.75">
      <c r="C106" s="21"/>
    </row>
    <row r="107" spans="3:3" x14ac:dyDescent="0.75">
      <c r="C107" s="21"/>
    </row>
    <row r="108" spans="3:3" x14ac:dyDescent="0.75">
      <c r="C108" s="21"/>
    </row>
    <row r="109" spans="3:3" x14ac:dyDescent="0.75">
      <c r="C109" s="21"/>
    </row>
    <row r="110" spans="3:3" x14ac:dyDescent="0.75">
      <c r="C110" s="21"/>
    </row>
    <row r="111" spans="3:3" x14ac:dyDescent="0.75">
      <c r="C111" s="21"/>
    </row>
    <row r="112" spans="3:3" x14ac:dyDescent="0.75">
      <c r="C112" s="21"/>
    </row>
    <row r="113" spans="3:3" x14ac:dyDescent="0.75">
      <c r="C113" s="21"/>
    </row>
    <row r="114" spans="3:3" x14ac:dyDescent="0.75">
      <c r="C114" s="21"/>
    </row>
    <row r="115" spans="3:3" x14ac:dyDescent="0.75">
      <c r="C115" s="21"/>
    </row>
    <row r="116" spans="3:3" x14ac:dyDescent="0.75">
      <c r="C116" s="21"/>
    </row>
    <row r="117" spans="3:3" x14ac:dyDescent="0.75">
      <c r="C117" s="21"/>
    </row>
    <row r="118" spans="3:3" x14ac:dyDescent="0.75">
      <c r="C118" s="21"/>
    </row>
    <row r="119" spans="3:3" x14ac:dyDescent="0.75">
      <c r="C119" s="21"/>
    </row>
    <row r="120" spans="3:3" x14ac:dyDescent="0.75">
      <c r="C120" s="21"/>
    </row>
    <row r="121" spans="3:3" x14ac:dyDescent="0.75">
      <c r="C121" s="2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50" zoomScaleNormal="50" workbookViewId="0">
      <selection activeCell="A2" sqref="A2"/>
    </sheetView>
  </sheetViews>
  <sheetFormatPr defaultRowHeight="14.75" x14ac:dyDescent="0.75"/>
  <sheetData>
    <row r="1" spans="1:5" ht="26" x14ac:dyDescent="1.2">
      <c r="A1" s="1" t="s">
        <v>282</v>
      </c>
    </row>
    <row r="2" spans="1:5" x14ac:dyDescent="0.75">
      <c r="A2" t="s">
        <v>283</v>
      </c>
    </row>
    <row r="3" spans="1:5" ht="26" x14ac:dyDescent="1.2">
      <c r="A3" s="1"/>
    </row>
    <row r="4" spans="1:5" x14ac:dyDescent="0.75">
      <c r="D4" t="s">
        <v>32</v>
      </c>
    </row>
    <row r="5" spans="1:5" x14ac:dyDescent="0.75">
      <c r="D5" t="s">
        <v>33</v>
      </c>
    </row>
    <row r="6" spans="1:5" x14ac:dyDescent="0.75">
      <c r="A6" t="s">
        <v>33</v>
      </c>
      <c r="B6">
        <v>2018</v>
      </c>
      <c r="C6" t="s">
        <v>37</v>
      </c>
      <c r="D6" s="32">
        <v>17.818285373317018</v>
      </c>
    </row>
    <row r="7" spans="1:5" x14ac:dyDescent="0.75">
      <c r="B7">
        <v>2019</v>
      </c>
      <c r="C7" t="s">
        <v>34</v>
      </c>
      <c r="D7" s="32">
        <v>18.56449918256131</v>
      </c>
    </row>
    <row r="8" spans="1:5" x14ac:dyDescent="0.75">
      <c r="C8" t="s">
        <v>35</v>
      </c>
      <c r="D8" s="32">
        <v>21.422934305266292</v>
      </c>
    </row>
    <row r="9" spans="1:5" x14ac:dyDescent="0.75">
      <c r="C9" t="s">
        <v>36</v>
      </c>
      <c r="D9" s="32">
        <v>29.455778603006198</v>
      </c>
    </row>
    <row r="10" spans="1:5" x14ac:dyDescent="0.75">
      <c r="C10" t="s">
        <v>37</v>
      </c>
      <c r="D10" s="32">
        <v>17.558070854123866</v>
      </c>
    </row>
    <row r="11" spans="1:5" x14ac:dyDescent="0.75">
      <c r="B11">
        <v>2020</v>
      </c>
      <c r="C11" t="s">
        <v>34</v>
      </c>
      <c r="D11" s="20">
        <v>22.374623832995077</v>
      </c>
    </row>
    <row r="12" spans="1:5" x14ac:dyDescent="0.75">
      <c r="C12" t="s">
        <v>35</v>
      </c>
      <c r="D12" s="20">
        <v>29.549461708309117</v>
      </c>
    </row>
    <row r="13" spans="1:5" x14ac:dyDescent="0.75">
      <c r="C13" t="s">
        <v>36</v>
      </c>
      <c r="D13" s="20">
        <v>35.2577</v>
      </c>
    </row>
    <row r="14" spans="1:5" x14ac:dyDescent="0.75">
      <c r="A14" t="s">
        <v>102</v>
      </c>
      <c r="B14" t="s">
        <v>102</v>
      </c>
      <c r="C14" t="s">
        <v>102</v>
      </c>
    </row>
    <row r="15" spans="1:5" x14ac:dyDescent="0.75">
      <c r="A15" t="s">
        <v>13</v>
      </c>
      <c r="B15">
        <v>2018</v>
      </c>
      <c r="C15" t="s">
        <v>37</v>
      </c>
      <c r="D15" s="20">
        <v>154.79698971848225</v>
      </c>
      <c r="E15" s="20"/>
    </row>
    <row r="16" spans="1:5" x14ac:dyDescent="0.75">
      <c r="B16">
        <v>2019</v>
      </c>
      <c r="C16" t="s">
        <v>34</v>
      </c>
      <c r="D16" s="20">
        <v>131.97414950045413</v>
      </c>
      <c r="E16" s="20"/>
    </row>
    <row r="17" spans="1:7" x14ac:dyDescent="0.75">
      <c r="C17" t="s">
        <v>35</v>
      </c>
      <c r="D17" s="20">
        <v>140.01294001785183</v>
      </c>
      <c r="E17" s="20"/>
    </row>
    <row r="18" spans="1:7" x14ac:dyDescent="0.75">
      <c r="C18" t="s">
        <v>36</v>
      </c>
      <c r="D18" s="20">
        <v>139.83546242263489</v>
      </c>
      <c r="E18" s="20"/>
    </row>
    <row r="19" spans="1:7" x14ac:dyDescent="0.75">
      <c r="C19" t="s">
        <v>37</v>
      </c>
      <c r="D19" s="20">
        <v>157.65096877017905</v>
      </c>
      <c r="G19" s="20"/>
    </row>
    <row r="20" spans="1:7" x14ac:dyDescent="0.75">
      <c r="B20">
        <v>2020</v>
      </c>
      <c r="C20" t="s">
        <v>34</v>
      </c>
      <c r="D20" s="20">
        <v>153.33501762829809</v>
      </c>
    </row>
    <row r="21" spans="1:7" x14ac:dyDescent="0.75">
      <c r="C21" t="s">
        <v>35</v>
      </c>
      <c r="D21" s="20">
        <v>132.48466664729807</v>
      </c>
    </row>
    <row r="22" spans="1:7" x14ac:dyDescent="0.75">
      <c r="C22" t="s">
        <v>36</v>
      </c>
      <c r="D22" s="20">
        <v>178.37290000000002</v>
      </c>
    </row>
    <row r="23" spans="1:7" x14ac:dyDescent="0.75">
      <c r="A23" t="s">
        <v>102</v>
      </c>
      <c r="B23" t="s">
        <v>102</v>
      </c>
      <c r="C23" t="s">
        <v>102</v>
      </c>
    </row>
    <row r="24" spans="1:7" x14ac:dyDescent="0.75">
      <c r="A24" t="s">
        <v>14</v>
      </c>
      <c r="B24">
        <v>2018</v>
      </c>
      <c r="C24" t="s">
        <v>37</v>
      </c>
      <c r="D24" s="20">
        <v>194.10977864137087</v>
      </c>
    </row>
    <row r="25" spans="1:7" x14ac:dyDescent="0.75">
      <c r="B25">
        <v>2019</v>
      </c>
      <c r="C25" t="s">
        <v>34</v>
      </c>
      <c r="D25" s="20">
        <v>158.50112606721163</v>
      </c>
    </row>
    <row r="26" spans="1:7" x14ac:dyDescent="0.75">
      <c r="C26" t="s">
        <v>35</v>
      </c>
      <c r="D26" s="20">
        <v>176.41701422195774</v>
      </c>
    </row>
    <row r="27" spans="1:7" x14ac:dyDescent="0.75">
      <c r="C27" t="s">
        <v>36</v>
      </c>
      <c r="D27" s="20">
        <v>183.87830309460659</v>
      </c>
    </row>
    <row r="28" spans="1:7" x14ac:dyDescent="0.75">
      <c r="C28" t="s">
        <v>37</v>
      </c>
      <c r="D28" s="20">
        <v>175.96264455532727</v>
      </c>
    </row>
    <row r="29" spans="1:7" x14ac:dyDescent="0.75">
      <c r="B29">
        <v>2020</v>
      </c>
      <c r="C29" t="s">
        <v>34</v>
      </c>
      <c r="D29" s="20">
        <v>157.0857580168165</v>
      </c>
    </row>
    <row r="30" spans="1:7" x14ac:dyDescent="0.75">
      <c r="C30" t="s">
        <v>35</v>
      </c>
      <c r="D30" s="20">
        <v>115.38206862289367</v>
      </c>
    </row>
    <row r="31" spans="1:7" x14ac:dyDescent="0.75">
      <c r="C31" t="s">
        <v>36</v>
      </c>
      <c r="D31" s="20">
        <v>174.26429999999996</v>
      </c>
    </row>
    <row r="34" spans="1:6" x14ac:dyDescent="0.75">
      <c r="A34" t="s">
        <v>33</v>
      </c>
      <c r="B34">
        <v>2018</v>
      </c>
      <c r="C34" t="s">
        <v>37</v>
      </c>
      <c r="D34" s="15">
        <v>11.318513280293757</v>
      </c>
    </row>
    <row r="35" spans="1:6" x14ac:dyDescent="0.75">
      <c r="B35">
        <v>2019</v>
      </c>
      <c r="C35" t="s">
        <v>34</v>
      </c>
      <c r="D35" s="32">
        <v>10.49558855585831</v>
      </c>
    </row>
    <row r="36" spans="1:6" x14ac:dyDescent="0.75">
      <c r="C36" t="s">
        <v>35</v>
      </c>
      <c r="D36" s="32">
        <v>11.740416185659031</v>
      </c>
    </row>
    <row r="37" spans="1:6" x14ac:dyDescent="0.75">
      <c r="C37" t="s">
        <v>36</v>
      </c>
      <c r="D37" s="15">
        <v>13.77374871794872</v>
      </c>
      <c r="F37" s="15">
        <v>0</v>
      </c>
    </row>
    <row r="38" spans="1:6" x14ac:dyDescent="0.75">
      <c r="C38" t="s">
        <v>37</v>
      </c>
      <c r="D38" s="15">
        <v>10.959715526856472</v>
      </c>
    </row>
    <row r="39" spans="1:6" x14ac:dyDescent="0.75">
      <c r="B39">
        <v>2020</v>
      </c>
      <c r="C39" t="s">
        <v>34</v>
      </c>
      <c r="D39" s="32">
        <v>11.204959118585098</v>
      </c>
    </row>
    <row r="40" spans="1:6" x14ac:dyDescent="0.75">
      <c r="C40" t="s">
        <v>35</v>
      </c>
      <c r="D40" s="32">
        <v>12.523388785589772</v>
      </c>
    </row>
    <row r="41" spans="1:6" x14ac:dyDescent="0.75">
      <c r="C41" t="s">
        <v>36</v>
      </c>
      <c r="D41" s="15">
        <v>13.309299999999999</v>
      </c>
    </row>
    <row r="42" spans="1:6" x14ac:dyDescent="0.75">
      <c r="A42" t="s">
        <v>102</v>
      </c>
      <c r="B42" t="s">
        <v>102</v>
      </c>
      <c r="C42" t="s">
        <v>102</v>
      </c>
    </row>
    <row r="43" spans="1:6" x14ac:dyDescent="0.75">
      <c r="A43" t="s">
        <v>103</v>
      </c>
      <c r="B43">
        <v>2018</v>
      </c>
      <c r="C43" t="s">
        <v>37</v>
      </c>
      <c r="D43" s="20">
        <v>72.376595654834759</v>
      </c>
    </row>
    <row r="44" spans="1:6" x14ac:dyDescent="0.75">
      <c r="B44">
        <v>2019</v>
      </c>
      <c r="C44" t="s">
        <v>34</v>
      </c>
      <c r="D44" s="20">
        <v>58.406962761126245</v>
      </c>
    </row>
    <row r="45" spans="1:6" x14ac:dyDescent="0.75">
      <c r="C45" t="s">
        <v>35</v>
      </c>
      <c r="D45" s="20">
        <v>67.960488664088075</v>
      </c>
    </row>
    <row r="46" spans="1:6" x14ac:dyDescent="0.75">
      <c r="C46" t="s">
        <v>36</v>
      </c>
      <c r="D46" s="20">
        <v>53.086608841732989</v>
      </c>
    </row>
    <row r="47" spans="1:6" x14ac:dyDescent="0.75">
      <c r="C47" t="s">
        <v>37</v>
      </c>
      <c r="D47" s="20">
        <v>66.558202700322866</v>
      </c>
    </row>
    <row r="48" spans="1:6" x14ac:dyDescent="0.75">
      <c r="B48">
        <v>2020</v>
      </c>
      <c r="C48" t="s">
        <v>34</v>
      </c>
      <c r="D48" s="20">
        <v>58.78840829225863</v>
      </c>
    </row>
    <row r="49" spans="1:7" x14ac:dyDescent="0.75">
      <c r="C49" t="s">
        <v>35</v>
      </c>
      <c r="D49" s="20">
        <v>35.599314700755372</v>
      </c>
    </row>
    <row r="50" spans="1:7" x14ac:dyDescent="0.75">
      <c r="C50" t="s">
        <v>36</v>
      </c>
      <c r="D50" s="20">
        <v>43.170400000000008</v>
      </c>
    </row>
    <row r="51" spans="1:7" x14ac:dyDescent="0.75">
      <c r="A51" t="s">
        <v>102</v>
      </c>
      <c r="B51" t="s">
        <v>102</v>
      </c>
      <c r="C51" t="s">
        <v>102</v>
      </c>
    </row>
    <row r="52" spans="1:7" x14ac:dyDescent="0.75">
      <c r="A52" t="s">
        <v>14</v>
      </c>
      <c r="B52">
        <v>2018</v>
      </c>
      <c r="C52" t="s">
        <v>37</v>
      </c>
      <c r="D52" s="20">
        <v>266.22905507955937</v>
      </c>
    </row>
    <row r="53" spans="1:7" x14ac:dyDescent="0.75">
      <c r="B53">
        <v>2019</v>
      </c>
      <c r="C53" t="s">
        <v>34</v>
      </c>
      <c r="D53" s="20">
        <v>244.89590136239784</v>
      </c>
    </row>
    <row r="54" spans="1:7" x14ac:dyDescent="0.75">
      <c r="C54" t="s">
        <v>35</v>
      </c>
      <c r="D54" s="20">
        <v>254.28919672716455</v>
      </c>
    </row>
    <row r="55" spans="1:7" x14ac:dyDescent="0.75">
      <c r="C55" t="s">
        <v>36</v>
      </c>
      <c r="D55" s="20">
        <v>280.79372820512833</v>
      </c>
    </row>
    <row r="56" spans="1:7" x14ac:dyDescent="0.75">
      <c r="C56" t="s">
        <v>37</v>
      </c>
      <c r="D56" s="20">
        <v>250.76809838567652</v>
      </c>
      <c r="G56">
        <v>0</v>
      </c>
    </row>
    <row r="57" spans="1:7" x14ac:dyDescent="0.75">
      <c r="B57">
        <v>2020</v>
      </c>
      <c r="C57" t="s">
        <v>34</v>
      </c>
      <c r="D57" s="20">
        <v>227.37791081472898</v>
      </c>
    </row>
    <row r="58" spans="1:7" x14ac:dyDescent="0.75">
      <c r="C58" t="s">
        <v>35</v>
      </c>
      <c r="D58" s="20">
        <v>199.33803207437538</v>
      </c>
    </row>
    <row r="59" spans="1:7" x14ac:dyDescent="0.75">
      <c r="C59" t="s">
        <v>36</v>
      </c>
      <c r="D59" s="20">
        <v>222.02030000000002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49" zoomScaleNormal="49" workbookViewId="0">
      <pane xSplit="1" ySplit="5" topLeftCell="B27" activePane="bottomRight" state="frozen"/>
      <selection pane="topRight" activeCell="B1" sqref="B1"/>
      <selection pane="bottomLeft" activeCell="A6" sqref="A6"/>
      <selection pane="bottomRight"/>
    </sheetView>
  </sheetViews>
  <sheetFormatPr defaultRowHeight="14.75" x14ac:dyDescent="0.75"/>
  <cols>
    <col min="2" max="5" width="10.1796875" bestFit="1" customWidth="1"/>
  </cols>
  <sheetData>
    <row r="1" spans="1:5" ht="26" x14ac:dyDescent="1.2">
      <c r="A1" s="1" t="s">
        <v>30</v>
      </c>
    </row>
    <row r="2" spans="1:5" x14ac:dyDescent="0.75">
      <c r="A2" t="s">
        <v>283</v>
      </c>
    </row>
    <row r="4" spans="1:5" x14ac:dyDescent="0.75">
      <c r="A4" t="s">
        <v>32</v>
      </c>
    </row>
    <row r="5" spans="1:5" x14ac:dyDescent="0.75">
      <c r="B5" t="s">
        <v>104</v>
      </c>
      <c r="C5" t="s">
        <v>105</v>
      </c>
      <c r="D5" t="s">
        <v>106</v>
      </c>
      <c r="E5" t="s">
        <v>79</v>
      </c>
    </row>
    <row r="6" spans="1:5" x14ac:dyDescent="0.75">
      <c r="A6" t="s">
        <v>24</v>
      </c>
      <c r="B6" s="20">
        <v>13264.40788634387</v>
      </c>
      <c r="C6" s="20">
        <v>14219.847646717024</v>
      </c>
      <c r="D6" s="20">
        <v>18728.299999999996</v>
      </c>
      <c r="E6" s="20">
        <f>D6-C6</f>
        <v>4508.4523532829717</v>
      </c>
    </row>
    <row r="7" spans="1:5" ht="44.25" x14ac:dyDescent="0.75">
      <c r="A7" s="14" t="s">
        <v>108</v>
      </c>
      <c r="B7" s="20">
        <v>6266.7851551174263</v>
      </c>
      <c r="C7" s="20">
        <v>3772.1895409645554</v>
      </c>
      <c r="D7" s="20">
        <v>6217</v>
      </c>
      <c r="E7" s="20">
        <f t="shared" ref="E7:E14" si="0">D7-C7</f>
        <v>2444.8104590354446</v>
      </c>
    </row>
    <row r="8" spans="1:5" x14ac:dyDescent="0.75">
      <c r="A8" t="s">
        <v>25</v>
      </c>
      <c r="B8" s="20">
        <v>1855.8974195418966</v>
      </c>
      <c r="C8" s="20">
        <v>1387.8177803602555</v>
      </c>
      <c r="D8" s="20">
        <v>1856</v>
      </c>
      <c r="E8" s="20">
        <f t="shared" si="0"/>
        <v>468.18221963974452</v>
      </c>
    </row>
    <row r="9" spans="1:5" ht="59" x14ac:dyDescent="0.75">
      <c r="A9" s="14" t="s">
        <v>107</v>
      </c>
      <c r="B9" s="20">
        <v>6196.2977674688327</v>
      </c>
      <c r="C9" s="20">
        <v>5005.8392213829165</v>
      </c>
      <c r="D9" s="20">
        <v>4900.8</v>
      </c>
      <c r="E9" s="20">
        <f t="shared" si="0"/>
        <v>-105.03922138291637</v>
      </c>
    </row>
    <row r="10" spans="1:5" x14ac:dyDescent="0.75">
      <c r="A10" t="s">
        <v>26</v>
      </c>
      <c r="B10" s="20">
        <v>27252.148216874459</v>
      </c>
      <c r="C10" s="20">
        <v>25693.023416618249</v>
      </c>
      <c r="D10" s="20">
        <v>31578</v>
      </c>
      <c r="E10" s="20">
        <f t="shared" si="0"/>
        <v>5884.976583381751</v>
      </c>
    </row>
    <row r="11" spans="1:5" x14ac:dyDescent="0.75">
      <c r="A11" t="s">
        <v>27</v>
      </c>
      <c r="B11" s="20">
        <v>1589.1609741954194</v>
      </c>
      <c r="C11" s="20">
        <v>954.78529924462521</v>
      </c>
      <c r="D11" s="20">
        <v>1772.2</v>
      </c>
      <c r="E11" s="20">
        <f t="shared" si="0"/>
        <v>817.41470075537484</v>
      </c>
    </row>
    <row r="12" spans="1:5" x14ac:dyDescent="0.75">
      <c r="A12" t="s">
        <v>28</v>
      </c>
      <c r="B12" s="20">
        <v>32342.047550014504</v>
      </c>
      <c r="C12" s="20">
        <v>26457.969552585706</v>
      </c>
      <c r="D12" s="20">
        <v>31521.4</v>
      </c>
      <c r="E12" s="20">
        <f t="shared" si="0"/>
        <v>5063.4304474142955</v>
      </c>
    </row>
    <row r="13" spans="1:5" x14ac:dyDescent="0.75">
      <c r="A13" t="s">
        <v>29</v>
      </c>
      <c r="B13" s="20">
        <v>26504.576224992754</v>
      </c>
      <c r="C13" s="20">
        <v>18760.946775130738</v>
      </c>
      <c r="D13" s="20">
        <v>33889.199999999997</v>
      </c>
      <c r="E13" s="20">
        <f t="shared" si="0"/>
        <v>15128.253224869259</v>
      </c>
    </row>
    <row r="14" spans="1:5" ht="44.25" x14ac:dyDescent="0.75">
      <c r="A14" s="14" t="s">
        <v>74</v>
      </c>
      <c r="B14" s="20">
        <v>38909.139402725436</v>
      </c>
      <c r="C14" s="20">
        <v>17073.126205694363</v>
      </c>
      <c r="D14" s="20">
        <v>40521</v>
      </c>
      <c r="E14" s="20">
        <f t="shared" si="0"/>
        <v>23447.873794305637</v>
      </c>
    </row>
    <row r="15" spans="1:5" x14ac:dyDescent="0.75">
      <c r="B15" s="20"/>
      <c r="C15" s="20"/>
      <c r="D15" s="20"/>
      <c r="E15" s="20"/>
    </row>
    <row r="16" spans="1:5" x14ac:dyDescent="0.75">
      <c r="B16" s="20"/>
      <c r="C16" s="20"/>
      <c r="D16" s="20"/>
      <c r="E16" s="20"/>
    </row>
    <row r="17" spans="1:5" x14ac:dyDescent="0.75">
      <c r="A17" t="s">
        <v>38</v>
      </c>
      <c r="B17" s="20"/>
      <c r="C17" s="20"/>
      <c r="D17" s="20"/>
      <c r="E17" s="20"/>
    </row>
    <row r="18" spans="1:5" x14ac:dyDescent="0.75">
      <c r="B18" s="20" t="s">
        <v>104</v>
      </c>
      <c r="C18" s="20" t="s">
        <v>105</v>
      </c>
      <c r="D18" s="20" t="s">
        <v>106</v>
      </c>
      <c r="E18" s="60" t="s">
        <v>31</v>
      </c>
    </row>
    <row r="19" spans="1:5" x14ac:dyDescent="0.75">
      <c r="A19" t="s">
        <v>24</v>
      </c>
      <c r="B19" s="20">
        <v>12573.732908089305</v>
      </c>
      <c r="C19" s="20">
        <v>11678.563858221962</v>
      </c>
      <c r="D19" s="20">
        <v>12058.9</v>
      </c>
      <c r="E19" s="60">
        <f>D19-C19</f>
        <v>380.33614177803793</v>
      </c>
    </row>
    <row r="20" spans="1:5" ht="44.25" x14ac:dyDescent="0.75">
      <c r="A20" s="14" t="s">
        <v>108</v>
      </c>
      <c r="B20" s="20">
        <v>16218.184401275736</v>
      </c>
      <c r="C20" s="20">
        <v>16835.725624636838</v>
      </c>
      <c r="D20" s="20">
        <v>15943.900000000001</v>
      </c>
      <c r="E20" s="60">
        <f t="shared" ref="E20:E27" si="1">D20-C20</f>
        <v>-891.82562463683644</v>
      </c>
    </row>
    <row r="21" spans="1:5" x14ac:dyDescent="0.75">
      <c r="A21" t="s">
        <v>25</v>
      </c>
      <c r="B21" s="20">
        <v>1408.4292838503916</v>
      </c>
      <c r="C21" s="20">
        <v>919.72399767576985</v>
      </c>
      <c r="D21" s="20">
        <v>1230.4000000000001</v>
      </c>
      <c r="E21" s="60">
        <f t="shared" si="1"/>
        <v>310.67600232423024</v>
      </c>
    </row>
    <row r="22" spans="1:5" ht="59" x14ac:dyDescent="0.75">
      <c r="A22" s="14" t="s">
        <v>107</v>
      </c>
      <c r="B22" s="20">
        <v>8412.441519280952</v>
      </c>
      <c r="C22" s="20">
        <v>6635.7324230098775</v>
      </c>
      <c r="D22" s="20">
        <v>8567.1</v>
      </c>
      <c r="E22" s="60">
        <f t="shared" si="1"/>
        <v>1931.3675769901229</v>
      </c>
    </row>
    <row r="23" spans="1:5" x14ac:dyDescent="0.75">
      <c r="A23" t="s">
        <v>26</v>
      </c>
      <c r="B23" s="20">
        <v>44187.275558132802</v>
      </c>
      <c r="C23" s="20">
        <v>48056.544334689126</v>
      </c>
      <c r="D23" s="20">
        <v>51428.4</v>
      </c>
      <c r="E23" s="60">
        <f t="shared" si="1"/>
        <v>3371.8556653108753</v>
      </c>
    </row>
    <row r="24" spans="1:5" x14ac:dyDescent="0.75">
      <c r="A24" t="s">
        <v>27</v>
      </c>
      <c r="B24" s="20">
        <v>3113.2098579298354</v>
      </c>
      <c r="C24" s="20">
        <v>2565.2677513073791</v>
      </c>
      <c r="D24" s="20">
        <v>2747.1000000000004</v>
      </c>
      <c r="E24" s="60">
        <f t="shared" si="1"/>
        <v>181.83224869262131</v>
      </c>
    </row>
    <row r="25" spans="1:5" x14ac:dyDescent="0.75">
      <c r="A25" t="s">
        <v>28</v>
      </c>
      <c r="B25" s="20">
        <v>14878.214091040883</v>
      </c>
      <c r="C25" s="20">
        <v>13024.917838466008</v>
      </c>
      <c r="D25" s="20">
        <v>13353.5</v>
      </c>
      <c r="E25" s="60">
        <f t="shared" si="1"/>
        <v>328.58216153399189</v>
      </c>
    </row>
    <row r="26" spans="1:5" x14ac:dyDescent="0.75">
      <c r="A26" t="s">
        <v>29</v>
      </c>
      <c r="B26" s="20">
        <v>68589.502058567712</v>
      </c>
      <c r="C26" s="20">
        <v>68356.936316095293</v>
      </c>
      <c r="D26" s="20">
        <v>76685.7</v>
      </c>
      <c r="E26" s="60">
        <f t="shared" si="1"/>
        <v>8328.7636839047045</v>
      </c>
    </row>
    <row r="27" spans="1:5" ht="44.25" x14ac:dyDescent="0.75">
      <c r="A27" s="14" t="s">
        <v>74</v>
      </c>
      <c r="B27" s="20">
        <v>53295.868773557559</v>
      </c>
      <c r="C27" s="20">
        <v>27692.533875653688</v>
      </c>
      <c r="D27" s="20">
        <v>35226.199999999997</v>
      </c>
      <c r="E27" s="60">
        <f t="shared" si="1"/>
        <v>7533.6661243463095</v>
      </c>
    </row>
    <row r="29" spans="1:5" x14ac:dyDescent="0.75">
      <c r="A29" s="55" t="s">
        <v>45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43" zoomScaleNormal="43" workbookViewId="0">
      <pane xSplit="2" ySplit="7" topLeftCell="C8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75" x14ac:dyDescent="0.75"/>
  <cols>
    <col min="1" max="1" width="8.7265625" style="71"/>
    <col min="2" max="6" width="8.7265625" style="20"/>
    <col min="7" max="7" width="16.81640625" style="20" bestFit="1" customWidth="1"/>
    <col min="8" max="8" width="16.1796875" customWidth="1"/>
    <col min="9" max="9" width="16.81640625" bestFit="1" customWidth="1"/>
    <col min="10" max="10" width="16.81640625" customWidth="1"/>
  </cols>
  <sheetData>
    <row r="1" spans="1:11" ht="26" x14ac:dyDescent="1.2">
      <c r="A1" s="1" t="s">
        <v>307</v>
      </c>
    </row>
    <row r="2" spans="1:11" x14ac:dyDescent="0.75">
      <c r="A2" s="71" t="s">
        <v>284</v>
      </c>
    </row>
    <row r="5" spans="1:11" x14ac:dyDescent="0.75">
      <c r="G5" s="20" t="s">
        <v>109</v>
      </c>
    </row>
    <row r="6" spans="1:11" x14ac:dyDescent="0.75">
      <c r="C6" s="20" t="s">
        <v>110</v>
      </c>
      <c r="G6" s="20" t="s">
        <v>111</v>
      </c>
    </row>
    <row r="7" spans="1:11" x14ac:dyDescent="0.75">
      <c r="C7" s="20" t="s">
        <v>112</v>
      </c>
      <c r="D7" t="s">
        <v>113</v>
      </c>
      <c r="E7" t="s">
        <v>114</v>
      </c>
      <c r="G7" s="20" t="s">
        <v>112</v>
      </c>
      <c r="H7" t="s">
        <v>113</v>
      </c>
      <c r="I7" t="s">
        <v>114</v>
      </c>
      <c r="J7" t="s">
        <v>115</v>
      </c>
      <c r="K7" t="s">
        <v>11</v>
      </c>
    </row>
    <row r="8" spans="1:11" x14ac:dyDescent="0.75">
      <c r="A8" s="71">
        <v>2019</v>
      </c>
      <c r="B8" s="20">
        <v>1</v>
      </c>
      <c r="C8" s="72">
        <f>G8/10^9/$J8</f>
        <v>8.2161460991794861</v>
      </c>
      <c r="D8" s="72">
        <f>H8/10^9/$J8</f>
        <v>8.6003667595897433</v>
      </c>
      <c r="E8" s="72">
        <f>I8/10^9/$J8</f>
        <v>6.7371385752380952</v>
      </c>
      <c r="G8" s="20">
        <v>7681533853</v>
      </c>
      <c r="H8" s="20">
        <v>8040753854</v>
      </c>
      <c r="I8" s="20">
        <v>6298763120</v>
      </c>
      <c r="J8" s="21">
        <f>K8/K$29</f>
        <v>0.93493150684931514</v>
      </c>
      <c r="K8" s="72">
        <v>109.2</v>
      </c>
    </row>
    <row r="9" spans="1:11" x14ac:dyDescent="0.75">
      <c r="B9" s="20">
        <v>2</v>
      </c>
      <c r="C9" s="72">
        <f t="shared" ref="C9:E29" si="0">G9/10^9/$J9</f>
        <v>7.1920194258455954</v>
      </c>
      <c r="D9" s="72">
        <f t="shared" si="0"/>
        <v>9.1406727236621261</v>
      </c>
      <c r="E9" s="72">
        <f t="shared" si="0"/>
        <v>15.0915606524396</v>
      </c>
      <c r="G9" s="20">
        <v>6779463517</v>
      </c>
      <c r="H9" s="20">
        <v>8616336189</v>
      </c>
      <c r="I9" s="20">
        <v>14225863252</v>
      </c>
      <c r="J9" s="21">
        <f t="shared" ref="J9:J29" si="1">K9/K$29</f>
        <v>0.94263698630136983</v>
      </c>
      <c r="K9" s="72">
        <v>110.1</v>
      </c>
    </row>
    <row r="10" spans="1:11" x14ac:dyDescent="0.75">
      <c r="B10" s="20">
        <v>3</v>
      </c>
      <c r="C10" s="72">
        <f t="shared" si="0"/>
        <v>8.7600264799279284</v>
      </c>
      <c r="D10" s="72">
        <f t="shared" si="0"/>
        <v>11.252429046745947</v>
      </c>
      <c r="E10" s="72">
        <f t="shared" si="0"/>
        <v>14.286061193989191</v>
      </c>
      <c r="G10" s="20">
        <v>8325025165</v>
      </c>
      <c r="H10" s="20">
        <v>10693661166</v>
      </c>
      <c r="I10" s="20">
        <v>13576650621</v>
      </c>
      <c r="J10" s="21">
        <f t="shared" si="1"/>
        <v>0.95034246575342463</v>
      </c>
      <c r="K10" s="72">
        <v>111</v>
      </c>
    </row>
    <row r="11" spans="1:11" x14ac:dyDescent="0.75">
      <c r="B11" s="20">
        <v>4</v>
      </c>
      <c r="C11" s="72">
        <f t="shared" si="0"/>
        <v>7.7350454525049237</v>
      </c>
      <c r="D11" s="72">
        <f t="shared" si="0"/>
        <v>9.8243959908039393</v>
      </c>
      <c r="E11" s="72">
        <f t="shared" si="0"/>
        <v>15.431298799641898</v>
      </c>
      <c r="G11" s="20">
        <v>7397299461</v>
      </c>
      <c r="H11" s="20">
        <v>9395419796</v>
      </c>
      <c r="I11" s="20">
        <v>14757500650</v>
      </c>
      <c r="J11" s="21">
        <f t="shared" si="1"/>
        <v>0.95633561643835618</v>
      </c>
      <c r="K11" s="72">
        <v>111.7</v>
      </c>
    </row>
    <row r="12" spans="1:11" x14ac:dyDescent="0.75">
      <c r="B12" s="20">
        <v>5</v>
      </c>
      <c r="C12" s="72">
        <f t="shared" si="0"/>
        <v>9.1649161549285711</v>
      </c>
      <c r="D12" s="72">
        <f t="shared" si="0"/>
        <v>9.5718440553285706</v>
      </c>
      <c r="E12" s="72">
        <f t="shared" si="0"/>
        <v>13.689054891657143</v>
      </c>
      <c r="G12" s="20">
        <v>8788275765</v>
      </c>
      <c r="H12" s="20">
        <v>9178480601</v>
      </c>
      <c r="I12" s="20">
        <v>13126490992</v>
      </c>
      <c r="J12" s="21">
        <f t="shared" si="1"/>
        <v>0.95890410958904115</v>
      </c>
      <c r="K12" s="72">
        <v>112</v>
      </c>
    </row>
    <row r="13" spans="1:11" x14ac:dyDescent="0.75">
      <c r="B13" s="20">
        <v>6</v>
      </c>
      <c r="C13" s="72">
        <f t="shared" si="0"/>
        <v>8.987323060967972</v>
      </c>
      <c r="D13" s="72">
        <f t="shared" si="0"/>
        <v>10.251040392868328</v>
      </c>
      <c r="E13" s="72">
        <f t="shared" si="0"/>
        <v>13.834348985323842</v>
      </c>
      <c r="G13" s="20">
        <v>8648759521</v>
      </c>
      <c r="H13" s="20">
        <v>9864871063</v>
      </c>
      <c r="I13" s="20">
        <v>13313192003</v>
      </c>
      <c r="J13" s="21">
        <f t="shared" si="1"/>
        <v>0.96232876712328774</v>
      </c>
      <c r="K13" s="72">
        <v>112.4</v>
      </c>
    </row>
    <row r="14" spans="1:11" x14ac:dyDescent="0.75">
      <c r="B14" s="20">
        <v>7</v>
      </c>
      <c r="C14" s="72">
        <f t="shared" si="0"/>
        <v>10.51153505316312</v>
      </c>
      <c r="D14" s="72">
        <f t="shared" si="0"/>
        <v>11.957870623234044</v>
      </c>
      <c r="E14" s="72">
        <f t="shared" si="0"/>
        <v>17.477131309148938</v>
      </c>
      <c r="G14" s="20">
        <v>10151550976</v>
      </c>
      <c r="H14" s="20">
        <v>11548354506</v>
      </c>
      <c r="I14" s="20">
        <v>16878599415</v>
      </c>
      <c r="J14" s="21">
        <f t="shared" si="1"/>
        <v>0.96575342465753422</v>
      </c>
      <c r="K14" s="72">
        <v>112.8</v>
      </c>
    </row>
    <row r="15" spans="1:11" x14ac:dyDescent="0.75">
      <c r="B15" s="20">
        <v>8</v>
      </c>
      <c r="C15" s="72">
        <f t="shared" si="0"/>
        <v>9.7972211064615387</v>
      </c>
      <c r="D15" s="72">
        <f t="shared" si="0"/>
        <v>11.15080713595756</v>
      </c>
      <c r="E15" s="72">
        <f t="shared" si="0"/>
        <v>18.154230203515471</v>
      </c>
      <c r="G15" s="20">
        <v>9486863931</v>
      </c>
      <c r="H15" s="20">
        <v>10797570951</v>
      </c>
      <c r="I15" s="20">
        <v>17579139007</v>
      </c>
      <c r="J15" s="21">
        <f t="shared" si="1"/>
        <v>0.96832191780821919</v>
      </c>
      <c r="K15" s="72">
        <v>113.1</v>
      </c>
    </row>
    <row r="16" spans="1:11" x14ac:dyDescent="0.75">
      <c r="B16" s="20">
        <v>9</v>
      </c>
      <c r="C16" s="72">
        <f t="shared" si="0"/>
        <v>8.4700706157742509</v>
      </c>
      <c r="D16" s="72">
        <f t="shared" si="0"/>
        <v>9.2543895475555544</v>
      </c>
      <c r="E16" s="72">
        <f t="shared" si="0"/>
        <v>16.031778575943562</v>
      </c>
      <c r="G16" s="20">
        <v>8223510341</v>
      </c>
      <c r="H16" s="20">
        <v>8984998071</v>
      </c>
      <c r="I16" s="20">
        <v>15565100090</v>
      </c>
      <c r="J16" s="21">
        <f t="shared" si="1"/>
        <v>0.97089041095890416</v>
      </c>
      <c r="K16" s="72">
        <v>113.4</v>
      </c>
    </row>
    <row r="17" spans="1:11" x14ac:dyDescent="0.75">
      <c r="B17" s="20">
        <v>10</v>
      </c>
      <c r="C17" s="72">
        <f t="shared" si="0"/>
        <v>8.5196026859823633</v>
      </c>
      <c r="D17" s="72">
        <f t="shared" si="0"/>
        <v>11.060147259456791</v>
      </c>
      <c r="E17" s="72">
        <f t="shared" si="0"/>
        <v>17.02128754745679</v>
      </c>
      <c r="G17" s="20">
        <v>8271600553</v>
      </c>
      <c r="H17" s="20">
        <v>10738190918</v>
      </c>
      <c r="I17" s="20">
        <v>16525804862</v>
      </c>
      <c r="J17" s="21">
        <f t="shared" si="1"/>
        <v>0.97089041095890416</v>
      </c>
      <c r="K17" s="72">
        <v>113.4</v>
      </c>
    </row>
    <row r="18" spans="1:11" x14ac:dyDescent="0.75">
      <c r="B18" s="20">
        <v>11</v>
      </c>
      <c r="C18" s="72">
        <f t="shared" si="0"/>
        <v>8.8257951451770928</v>
      </c>
      <c r="D18" s="72">
        <f t="shared" si="0"/>
        <v>6.1931768484792942</v>
      </c>
      <c r="E18" s="72">
        <f t="shared" si="0"/>
        <v>15.651706225607048</v>
      </c>
      <c r="G18" s="20">
        <v>8576436207</v>
      </c>
      <c r="H18" s="20">
        <v>6018198393</v>
      </c>
      <c r="I18" s="20">
        <v>15209491923</v>
      </c>
      <c r="J18" s="21">
        <f t="shared" si="1"/>
        <v>0.97174657534246578</v>
      </c>
      <c r="K18" s="72">
        <v>113.5</v>
      </c>
    </row>
    <row r="19" spans="1:11" x14ac:dyDescent="0.75">
      <c r="B19" s="20">
        <v>12</v>
      </c>
      <c r="C19" s="72">
        <f t="shared" si="0"/>
        <v>7.0575492993602822</v>
      </c>
      <c r="D19" s="72">
        <f t="shared" si="0"/>
        <v>3.5321416832056238</v>
      </c>
      <c r="E19" s="72">
        <f t="shared" si="0"/>
        <v>7.8422584409138851</v>
      </c>
      <c r="G19" s="20">
        <v>6876276629</v>
      </c>
      <c r="H19" s="20">
        <v>3441418866</v>
      </c>
      <c r="I19" s="20">
        <v>7640830570</v>
      </c>
      <c r="J19" s="21">
        <f t="shared" si="1"/>
        <v>0.97431506849315064</v>
      </c>
      <c r="K19" s="72">
        <v>113.8</v>
      </c>
    </row>
    <row r="20" spans="1:11" x14ac:dyDescent="0.75">
      <c r="A20" s="71">
        <v>2020</v>
      </c>
      <c r="B20" s="20">
        <v>1</v>
      </c>
      <c r="C20" s="72">
        <f t="shared" si="0"/>
        <v>8.1902954294127959</v>
      </c>
      <c r="D20" s="72">
        <f t="shared" si="0"/>
        <v>9.4666298196669576</v>
      </c>
      <c r="E20" s="72">
        <f t="shared" si="0"/>
        <v>7.0162094164697635</v>
      </c>
      <c r="G20" s="20">
        <v>8000964970</v>
      </c>
      <c r="H20" s="20">
        <v>9247795055</v>
      </c>
      <c r="I20" s="20">
        <v>6854019644</v>
      </c>
      <c r="J20" s="21">
        <f t="shared" si="1"/>
        <v>0.97688356164383561</v>
      </c>
      <c r="K20" s="72">
        <v>114.1</v>
      </c>
    </row>
    <row r="21" spans="1:11" x14ac:dyDescent="0.75">
      <c r="B21" s="20">
        <v>2</v>
      </c>
      <c r="C21" s="72">
        <f t="shared" si="0"/>
        <v>6.2034887945555548</v>
      </c>
      <c r="D21" s="72">
        <f t="shared" si="0"/>
        <v>9.2186177742638886</v>
      </c>
      <c r="E21" s="72">
        <f t="shared" si="0"/>
        <v>14.426009659680556</v>
      </c>
      <c r="G21" s="20">
        <v>6118509496</v>
      </c>
      <c r="H21" s="20">
        <v>9092335339</v>
      </c>
      <c r="I21" s="20">
        <v>14228393089</v>
      </c>
      <c r="J21" s="21">
        <f t="shared" si="1"/>
        <v>0.98630136986301375</v>
      </c>
      <c r="K21" s="72">
        <v>115.2</v>
      </c>
    </row>
    <row r="22" spans="1:11" x14ac:dyDescent="0.75">
      <c r="B22" s="20">
        <v>3</v>
      </c>
      <c r="C22" s="72">
        <f t="shared" si="0"/>
        <v>6.8753207439584783</v>
      </c>
      <c r="D22" s="72">
        <f t="shared" si="0"/>
        <v>9.8399559447889278</v>
      </c>
      <c r="E22" s="72">
        <f t="shared" si="0"/>
        <v>14.341907435058825</v>
      </c>
      <c r="G22" s="20">
        <v>6804683887</v>
      </c>
      <c r="H22" s="20">
        <v>9738860507</v>
      </c>
      <c r="I22" s="20">
        <v>14194559071</v>
      </c>
      <c r="J22" s="21">
        <f t="shared" si="1"/>
        <v>0.98972602739726023</v>
      </c>
      <c r="K22" s="72">
        <v>115.6</v>
      </c>
    </row>
    <row r="23" spans="1:11" x14ac:dyDescent="0.75">
      <c r="B23" s="20">
        <v>4</v>
      </c>
      <c r="C23" s="72">
        <f t="shared" si="0"/>
        <v>6.1016321157843478</v>
      </c>
      <c r="D23" s="72">
        <f t="shared" si="0"/>
        <v>6.2986448174330434</v>
      </c>
      <c r="E23" s="72">
        <f t="shared" si="0"/>
        <v>1.8114489320486957</v>
      </c>
      <c r="G23" s="20">
        <v>6007600114</v>
      </c>
      <c r="H23" s="20">
        <v>6201576661</v>
      </c>
      <c r="I23" s="20">
        <v>1783532767</v>
      </c>
      <c r="J23" s="21">
        <f t="shared" si="1"/>
        <v>0.9845890410958904</v>
      </c>
      <c r="K23" s="72">
        <v>115</v>
      </c>
    </row>
    <row r="24" spans="1:11" x14ac:dyDescent="0.75">
      <c r="B24" s="20">
        <v>5</v>
      </c>
      <c r="C24" s="72">
        <f t="shared" si="0"/>
        <v>4.2499381059667538</v>
      </c>
      <c r="D24" s="72">
        <f t="shared" si="0"/>
        <v>5.1947402608293958</v>
      </c>
      <c r="E24" s="72">
        <f t="shared" si="0"/>
        <v>5.6791755529098866</v>
      </c>
      <c r="G24" s="20">
        <v>4158971965</v>
      </c>
      <c r="H24" s="20">
        <v>5083551471</v>
      </c>
      <c r="I24" s="20">
        <v>5557617857</v>
      </c>
      <c r="J24" s="21">
        <f t="shared" si="1"/>
        <v>0.97859589041095896</v>
      </c>
      <c r="K24" s="72">
        <v>114.3</v>
      </c>
    </row>
    <row r="25" spans="1:11" x14ac:dyDescent="0.75">
      <c r="B25" s="20">
        <v>6</v>
      </c>
      <c r="C25" s="72">
        <f t="shared" si="0"/>
        <v>2.5950824328772844</v>
      </c>
      <c r="D25" s="72">
        <f t="shared" si="0"/>
        <v>1.8825368276692775</v>
      </c>
      <c r="E25" s="72">
        <f t="shared" si="0"/>
        <v>8.5605940782872061</v>
      </c>
      <c r="G25" s="20">
        <v>2552867907</v>
      </c>
      <c r="H25" s="20">
        <v>1851913369</v>
      </c>
      <c r="I25" s="20">
        <v>8421337839</v>
      </c>
      <c r="J25" s="21">
        <f t="shared" si="1"/>
        <v>0.98373287671232879</v>
      </c>
      <c r="K25" s="72">
        <v>114.9</v>
      </c>
    </row>
    <row r="26" spans="1:11" x14ac:dyDescent="0.75">
      <c r="B26" s="20">
        <v>7</v>
      </c>
      <c r="C26" s="72">
        <f t="shared" si="0"/>
        <v>4.8171147914639167</v>
      </c>
      <c r="D26" s="72">
        <f t="shared" si="0"/>
        <v>3.454403593292096</v>
      </c>
      <c r="E26" s="72">
        <f t="shared" si="0"/>
        <v>11.60028122549828</v>
      </c>
      <c r="G26" s="20">
        <v>4800617823</v>
      </c>
      <c r="H26" s="20">
        <v>3442573444</v>
      </c>
      <c r="I26" s="20">
        <v>11560554235</v>
      </c>
      <c r="J26" s="21">
        <f t="shared" si="1"/>
        <v>0.99657534246575352</v>
      </c>
      <c r="K26" s="72">
        <v>116.4</v>
      </c>
    </row>
    <row r="27" spans="1:11" x14ac:dyDescent="0.75">
      <c r="B27" s="20">
        <v>8</v>
      </c>
      <c r="C27" s="72">
        <f t="shared" si="0"/>
        <v>5.9909058087147757</v>
      </c>
      <c r="D27" s="72">
        <f t="shared" si="0"/>
        <v>5.0126202727835043</v>
      </c>
      <c r="E27" s="72">
        <f t="shared" si="0"/>
        <v>12.337813282213057</v>
      </c>
      <c r="G27" s="20">
        <v>5970389008</v>
      </c>
      <c r="H27" s="20">
        <v>4995453765</v>
      </c>
      <c r="I27" s="20">
        <v>12295560497</v>
      </c>
      <c r="J27" s="21">
        <f t="shared" si="1"/>
        <v>0.99657534246575352</v>
      </c>
      <c r="K27" s="72">
        <v>116.4</v>
      </c>
    </row>
    <row r="28" spans="1:11" x14ac:dyDescent="0.75">
      <c r="B28" s="20">
        <v>9</v>
      </c>
      <c r="C28" s="72">
        <f t="shared" si="0"/>
        <v>5.5134578444734137</v>
      </c>
      <c r="D28" s="72">
        <f t="shared" si="0"/>
        <v>8.9355562410017164</v>
      </c>
      <c r="E28" s="72">
        <f t="shared" si="0"/>
        <v>13.562853460144083</v>
      </c>
      <c r="G28" s="20">
        <v>5504016992</v>
      </c>
      <c r="H28" s="20">
        <v>8920255631</v>
      </c>
      <c r="I28" s="20">
        <v>13539629396</v>
      </c>
      <c r="J28" s="21">
        <f t="shared" si="1"/>
        <v>0.99828767123287665</v>
      </c>
      <c r="K28" s="72">
        <v>116.6</v>
      </c>
    </row>
    <row r="29" spans="1:11" x14ac:dyDescent="0.75">
      <c r="B29" s="20">
        <v>10</v>
      </c>
      <c r="C29" s="72">
        <f t="shared" si="0"/>
        <v>7.8614481339999998</v>
      </c>
      <c r="D29" s="72">
        <f t="shared" si="0"/>
        <v>11.512078145</v>
      </c>
      <c r="E29" s="72">
        <f t="shared" si="0"/>
        <v>18.105889766000001</v>
      </c>
      <c r="G29" s="20">
        <v>7861448134</v>
      </c>
      <c r="H29" s="20">
        <v>11512078145</v>
      </c>
      <c r="I29" s="20">
        <v>18105889766</v>
      </c>
      <c r="J29" s="21">
        <f t="shared" si="1"/>
        <v>1</v>
      </c>
      <c r="K29" s="72">
        <v>116.8</v>
      </c>
    </row>
    <row r="31" spans="1:11" x14ac:dyDescent="0.75">
      <c r="C31" s="21"/>
      <c r="D31" s="21"/>
      <c r="E31" s="21"/>
    </row>
    <row r="32" spans="1:11" x14ac:dyDescent="0.75">
      <c r="A32" s="20" t="s">
        <v>285</v>
      </c>
      <c r="C32" s="21"/>
      <c r="D32" s="21"/>
      <c r="E32" s="21"/>
    </row>
    <row r="33" spans="3:5" x14ac:dyDescent="0.75">
      <c r="C33" s="21"/>
      <c r="D33" s="21"/>
      <c r="E33" s="21"/>
    </row>
    <row r="36" spans="3:5" x14ac:dyDescent="0.75">
      <c r="E36" s="2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41" zoomScaleNormal="41" workbookViewId="0">
      <pane xSplit="1" ySplit="8" topLeftCell="B11" activePane="bottomRight" state="frozen"/>
      <selection pane="topRight" activeCell="E1" sqref="E1"/>
      <selection pane="bottomLeft" activeCell="A9" sqref="A9"/>
      <selection pane="bottomRight" activeCell="O7" sqref="O7"/>
    </sheetView>
  </sheetViews>
  <sheetFormatPr defaultRowHeight="14.75" x14ac:dyDescent="0.75"/>
  <cols>
    <col min="1" max="11" width="8.7265625" style="20"/>
    <col min="12" max="16" width="15.76953125" style="20" bestFit="1" customWidth="1"/>
    <col min="17" max="17" width="16.81640625" style="20" bestFit="1" customWidth="1"/>
    <col min="18" max="18" width="15.76953125" style="20" bestFit="1" customWidth="1"/>
    <col min="19" max="19" width="15.76953125" style="20" customWidth="1"/>
    <col min="20" max="21" width="15.76953125" style="20" bestFit="1" customWidth="1"/>
    <col min="22" max="22" width="8.7265625" style="21"/>
    <col min="23" max="23" width="8.7265625" style="72"/>
    <col min="24" max="16384" width="8.7265625" style="20"/>
  </cols>
  <sheetData>
    <row r="1" spans="1:23" ht="26" x14ac:dyDescent="1.2">
      <c r="A1" s="1" t="s">
        <v>286</v>
      </c>
    </row>
    <row r="2" spans="1:23" x14ac:dyDescent="0.75">
      <c r="A2" s="20" t="s">
        <v>287</v>
      </c>
    </row>
    <row r="5" spans="1:23" x14ac:dyDescent="0.75">
      <c r="L5" s="20" t="s">
        <v>116</v>
      </c>
    </row>
    <row r="6" spans="1:23" x14ac:dyDescent="0.75">
      <c r="L6" s="20" t="s">
        <v>109</v>
      </c>
    </row>
    <row r="7" spans="1:23" x14ac:dyDescent="0.75">
      <c r="L7" s="20" t="s">
        <v>117</v>
      </c>
      <c r="M7" s="20" t="s">
        <v>118</v>
      </c>
      <c r="N7" s="20" t="s">
        <v>119</v>
      </c>
      <c r="O7" s="20" t="s">
        <v>120</v>
      </c>
      <c r="P7" s="20" t="s">
        <v>121</v>
      </c>
      <c r="Q7" s="20" t="s">
        <v>122</v>
      </c>
      <c r="R7" s="20" t="s">
        <v>123</v>
      </c>
      <c r="S7" s="20" t="s">
        <v>124</v>
      </c>
      <c r="T7" s="20" t="s">
        <v>125</v>
      </c>
      <c r="U7" s="20" t="s">
        <v>126</v>
      </c>
    </row>
    <row r="8" spans="1:23" x14ac:dyDescent="0.75">
      <c r="B8" s="20" t="s">
        <v>127</v>
      </c>
      <c r="C8" s="20" t="s">
        <v>128</v>
      </c>
      <c r="D8" s="20" t="s">
        <v>129</v>
      </c>
      <c r="E8" s="20" t="s">
        <v>130</v>
      </c>
      <c r="F8" s="20" t="s">
        <v>131</v>
      </c>
      <c r="G8" s="20" t="s">
        <v>132</v>
      </c>
      <c r="H8" s="20" t="s">
        <v>133</v>
      </c>
      <c r="I8" s="20" t="s">
        <v>134</v>
      </c>
      <c r="J8" s="20" t="s">
        <v>135</v>
      </c>
      <c r="V8" s="21" t="s">
        <v>136</v>
      </c>
      <c r="W8" s="72" t="s">
        <v>11</v>
      </c>
    </row>
    <row r="9" spans="1:23" x14ac:dyDescent="0.75">
      <c r="A9" s="20" t="s">
        <v>137</v>
      </c>
      <c r="B9" s="72">
        <v>1.6475085764487292</v>
      </c>
      <c r="C9" s="72">
        <v>2.2310303577353201</v>
      </c>
      <c r="D9" s="72">
        <v>0.89703526746362838</v>
      </c>
      <c r="E9" s="72">
        <v>2.6032596379456616</v>
      </c>
      <c r="F9" s="72">
        <v>4.3381023649009638</v>
      </c>
      <c r="G9" s="72">
        <v>4.2201033089991231</v>
      </c>
      <c r="H9" s="72">
        <v>7.109967545479404</v>
      </c>
      <c r="I9" s="72">
        <v>9.0710733980297995</v>
      </c>
      <c r="J9" s="72">
        <v>6.4509907633163897</v>
      </c>
      <c r="L9" s="20">
        <v>8861382489</v>
      </c>
      <c r="M9" s="20">
        <v>2543081547</v>
      </c>
      <c r="N9" s="20">
        <v>2179456882</v>
      </c>
      <c r="O9" s="20">
        <v>6945610419</v>
      </c>
      <c r="P9" s="20">
        <v>876299007</v>
      </c>
      <c r="Q9" s="20">
        <v>6301866833</v>
      </c>
      <c r="R9" s="20">
        <v>4122549551</v>
      </c>
      <c r="S9" s="20">
        <v>1609424046</v>
      </c>
      <c r="T9" s="20">
        <v>4237820889</v>
      </c>
      <c r="U9" s="20">
        <v>5847244935</v>
      </c>
      <c r="V9" s="21">
        <v>0.97688356164383561</v>
      </c>
      <c r="W9" s="72">
        <v>114.1</v>
      </c>
    </row>
    <row r="10" spans="1:23" x14ac:dyDescent="0.75">
      <c r="A10" s="20" t="s">
        <v>138</v>
      </c>
      <c r="B10" s="72">
        <v>1.9458275854027778</v>
      </c>
      <c r="C10" s="72">
        <v>1.7704756531388888</v>
      </c>
      <c r="D10" s="72">
        <v>1.9073020838055554</v>
      </c>
      <c r="E10" s="72">
        <v>2.7077318704027773</v>
      </c>
      <c r="F10" s="72">
        <v>3.5990079538194442</v>
      </c>
      <c r="G10" s="72">
        <v>4.0008589003055555</v>
      </c>
      <c r="H10" s="72">
        <v>5.4254401722499992</v>
      </c>
      <c r="I10" s="72">
        <v>7.6818905321527771</v>
      </c>
      <c r="J10" s="72">
        <v>8.1557362088194445</v>
      </c>
      <c r="L10" s="20">
        <v>7576659155</v>
      </c>
      <c r="M10" s="20">
        <v>2670639653</v>
      </c>
      <c r="N10" s="20">
        <v>1746222562</v>
      </c>
      <c r="O10" s="20">
        <v>5351119074</v>
      </c>
      <c r="P10" s="20">
        <v>1881174658</v>
      </c>
      <c r="Q10" s="20">
        <v>8044013795</v>
      </c>
      <c r="R10" s="20">
        <v>3946052614</v>
      </c>
      <c r="S10" s="20">
        <v>1919172413</v>
      </c>
      <c r="T10" s="20">
        <v>3549706475</v>
      </c>
      <c r="U10" s="20">
        <v>5468878888</v>
      </c>
      <c r="V10" s="21">
        <v>0.98630136986301375</v>
      </c>
      <c r="W10" s="72">
        <v>115.2</v>
      </c>
    </row>
    <row r="11" spans="1:23" x14ac:dyDescent="0.75">
      <c r="A11" s="20" t="s">
        <v>139</v>
      </c>
      <c r="B11" s="72">
        <v>2.1857425419930796</v>
      </c>
      <c r="C11" s="72">
        <v>1.9701823343252596</v>
      </c>
      <c r="D11" s="72">
        <v>2.505675705550173</v>
      </c>
      <c r="E11" s="72">
        <v>2.9319699095224916</v>
      </c>
      <c r="F11" s="72">
        <v>3.8458290654532874</v>
      </c>
      <c r="G11" s="72">
        <v>3.8359671312110728</v>
      </c>
      <c r="H11" s="72">
        <v>5.7740538904775081</v>
      </c>
      <c r="I11" s="72">
        <v>7.1234756183391008</v>
      </c>
      <c r="J11" s="72">
        <v>10.04486477651211</v>
      </c>
      <c r="L11" s="20">
        <v>7050289225</v>
      </c>
      <c r="M11" s="20">
        <v>2901846931</v>
      </c>
      <c r="N11" s="20">
        <v>1949940735</v>
      </c>
      <c r="O11" s="20">
        <v>5714731419</v>
      </c>
      <c r="P11" s="20">
        <v>2479932462</v>
      </c>
      <c r="Q11" s="20">
        <v>9941664111</v>
      </c>
      <c r="R11" s="20">
        <v>3796556510</v>
      </c>
      <c r="S11" s="20">
        <v>2163286283</v>
      </c>
      <c r="T11" s="20">
        <v>3806317123</v>
      </c>
      <c r="U11" s="20">
        <v>5969603406</v>
      </c>
      <c r="V11" s="21">
        <v>0.98972602739726023</v>
      </c>
      <c r="W11" s="72">
        <v>115.6</v>
      </c>
    </row>
    <row r="12" spans="1:23" x14ac:dyDescent="0.75">
      <c r="A12" s="20" t="s">
        <v>140</v>
      </c>
      <c r="B12" s="72">
        <v>0.48982765689043478</v>
      </c>
      <c r="C12" s="72">
        <v>0.72071383021913049</v>
      </c>
      <c r="D12" s="72">
        <v>0</v>
      </c>
      <c r="E12" s="72">
        <v>0.9818080535652175</v>
      </c>
      <c r="F12" s="72">
        <v>1.2471553732034784</v>
      </c>
      <c r="G12" s="72">
        <v>1.6345141250086956</v>
      </c>
      <c r="H12" s="72">
        <v>3.39354927136</v>
      </c>
      <c r="I12" s="72">
        <v>6.7317667517634776</v>
      </c>
      <c r="J12" s="72">
        <v>0.60775097631999997</v>
      </c>
      <c r="L12" s="20">
        <v>6628023771</v>
      </c>
      <c r="M12" s="20">
        <v>966677450</v>
      </c>
      <c r="N12" s="20">
        <v>709606939</v>
      </c>
      <c r="O12" s="20">
        <v>3341251423</v>
      </c>
      <c r="P12" s="20">
        <v>0</v>
      </c>
      <c r="Q12" s="20">
        <v>598384951</v>
      </c>
      <c r="R12" s="20">
        <v>1609324695</v>
      </c>
      <c r="S12" s="20">
        <v>482278943</v>
      </c>
      <c r="T12" s="20">
        <v>1227935513</v>
      </c>
      <c r="U12" s="20">
        <v>1710214456</v>
      </c>
      <c r="V12" s="21">
        <v>0.9845890410958904</v>
      </c>
      <c r="W12" s="72">
        <v>115</v>
      </c>
    </row>
    <row r="13" spans="1:23" x14ac:dyDescent="0.75">
      <c r="A13" s="20" t="s">
        <v>141</v>
      </c>
      <c r="B13" s="72">
        <v>1.9663409052248468</v>
      </c>
      <c r="C13" s="72">
        <v>1.7574654030866141</v>
      </c>
      <c r="D13" s="72">
        <v>0.83682684857392819</v>
      </c>
      <c r="E13" s="72">
        <v>3.6377247921049864</v>
      </c>
      <c r="F13" s="72">
        <v>4.2616091186001741</v>
      </c>
      <c r="G13" s="72">
        <v>3.6071246452073491</v>
      </c>
      <c r="H13" s="72">
        <v>5.3959869081224845</v>
      </c>
      <c r="I13" s="72">
        <v>6.8290148277585301</v>
      </c>
      <c r="J13" s="72">
        <v>8.9092621361189845</v>
      </c>
      <c r="L13" s="20">
        <v>6682845846</v>
      </c>
      <c r="M13" s="20">
        <v>3559862532</v>
      </c>
      <c r="N13" s="20">
        <v>1719848421</v>
      </c>
      <c r="O13" s="20">
        <v>5280490613</v>
      </c>
      <c r="P13" s="20">
        <v>818915315</v>
      </c>
      <c r="Q13" s="20">
        <v>8718567313</v>
      </c>
      <c r="R13" s="20">
        <v>3529917354</v>
      </c>
      <c r="S13" s="20">
        <v>1924253129</v>
      </c>
      <c r="T13" s="20">
        <v>4170393170</v>
      </c>
      <c r="U13" s="20">
        <v>6094646299</v>
      </c>
      <c r="V13" s="21">
        <v>0.97859589041095896</v>
      </c>
      <c r="W13" s="72">
        <v>114.3</v>
      </c>
    </row>
    <row r="14" spans="1:23" x14ac:dyDescent="0.75">
      <c r="A14" s="20" t="s">
        <v>142</v>
      </c>
      <c r="B14" s="72">
        <v>2.0097773113037425</v>
      </c>
      <c r="C14" s="72">
        <v>2.9476226947815491</v>
      </c>
      <c r="D14" s="72">
        <v>1.520445168</v>
      </c>
      <c r="E14" s="72">
        <v>4.1874598110078329</v>
      </c>
      <c r="F14" s="72">
        <v>3.9182876513002611</v>
      </c>
      <c r="G14" s="72">
        <v>5.7969130960208881</v>
      </c>
      <c r="H14" s="72">
        <v>5.085175497761532</v>
      </c>
      <c r="I14" s="72">
        <v>7.3228338642854656</v>
      </c>
      <c r="J14" s="72">
        <v>10.710934172713664</v>
      </c>
      <c r="L14" s="20">
        <v>7203712423</v>
      </c>
      <c r="M14" s="20">
        <v>4119341886</v>
      </c>
      <c r="N14" s="20">
        <v>2899673353</v>
      </c>
      <c r="O14" s="20">
        <v>5002454321</v>
      </c>
      <c r="P14" s="20">
        <v>1495711899</v>
      </c>
      <c r="Q14" s="20">
        <v>10536698086</v>
      </c>
      <c r="R14" s="20">
        <v>5702613996</v>
      </c>
      <c r="S14" s="20">
        <v>1977084016</v>
      </c>
      <c r="T14" s="20">
        <v>3854548383</v>
      </c>
      <c r="U14" s="20">
        <v>5831632399</v>
      </c>
      <c r="V14" s="21">
        <v>0.98373287671232879</v>
      </c>
      <c r="W14" s="72">
        <v>114.9</v>
      </c>
    </row>
    <row r="15" spans="1:23" x14ac:dyDescent="0.75">
      <c r="A15" s="20" t="s">
        <v>143</v>
      </c>
      <c r="B15" s="72">
        <v>1.6787259294020616</v>
      </c>
      <c r="C15" s="72">
        <v>1.6179146666529207</v>
      </c>
      <c r="D15" s="72">
        <v>1.6096439974432988</v>
      </c>
      <c r="E15" s="72">
        <v>4.8462809425429549</v>
      </c>
      <c r="F15" s="72">
        <v>2.9800280364673539</v>
      </c>
      <c r="G15" s="72">
        <v>3.5895482825704463</v>
      </c>
      <c r="H15" s="72">
        <v>4.6922889858281787</v>
      </c>
      <c r="I15" s="72">
        <v>8.1051634169621991</v>
      </c>
      <c r="J15" s="72">
        <v>9.5656435291821289</v>
      </c>
      <c r="L15" s="20">
        <v>8077406008</v>
      </c>
      <c r="M15" s="20">
        <v>4829684090</v>
      </c>
      <c r="N15" s="20">
        <v>1612373863</v>
      </c>
      <c r="O15" s="20">
        <v>4676219503</v>
      </c>
      <c r="P15" s="20">
        <v>1604131518</v>
      </c>
      <c r="Q15" s="20">
        <v>9532884476</v>
      </c>
      <c r="R15" s="20">
        <v>3577255309</v>
      </c>
      <c r="S15" s="20">
        <v>1672976868</v>
      </c>
      <c r="T15" s="20">
        <v>2969822461</v>
      </c>
      <c r="U15" s="20">
        <v>4642799329</v>
      </c>
      <c r="V15" s="21">
        <v>0.99657534246575352</v>
      </c>
      <c r="W15" s="72">
        <v>116.4</v>
      </c>
    </row>
    <row r="16" spans="1:23" x14ac:dyDescent="0.75">
      <c r="A16" s="20" t="s">
        <v>144</v>
      </c>
      <c r="B16" s="72">
        <v>1.738701199161512</v>
      </c>
      <c r="C16" s="72">
        <v>2.0387762524536077</v>
      </c>
      <c r="D16" s="72">
        <v>2.2686491594364258</v>
      </c>
      <c r="E16" s="72">
        <v>3.9300294208659787</v>
      </c>
      <c r="F16" s="72">
        <v>2.8697935470927836</v>
      </c>
      <c r="G16" s="72">
        <v>5.4619272623505157</v>
      </c>
      <c r="H16" s="72">
        <v>4.8172831610721643</v>
      </c>
      <c r="I16" s="72">
        <v>8.2215656367010297</v>
      </c>
      <c r="J16" s="72">
        <v>11.897829467326458</v>
      </c>
      <c r="L16" s="20">
        <v>8193409590</v>
      </c>
      <c r="M16" s="20">
        <v>3916570416</v>
      </c>
      <c r="N16" s="20">
        <v>2031794142</v>
      </c>
      <c r="O16" s="20">
        <v>4800785616</v>
      </c>
      <c r="P16" s="20">
        <v>2260879813</v>
      </c>
      <c r="Q16" s="20">
        <v>11857083476</v>
      </c>
      <c r="R16" s="20">
        <v>5443222032</v>
      </c>
      <c r="S16" s="20">
        <v>1732746743</v>
      </c>
      <c r="T16" s="20">
        <v>2859965487</v>
      </c>
      <c r="U16" s="20">
        <v>4592712230</v>
      </c>
      <c r="V16" s="21">
        <v>0.99657534246575352</v>
      </c>
      <c r="W16" s="72">
        <v>116.4</v>
      </c>
    </row>
    <row r="17" spans="1:23" x14ac:dyDescent="0.75">
      <c r="A17" s="20" t="s">
        <v>145</v>
      </c>
      <c r="B17" s="72">
        <v>2.0673492946689538</v>
      </c>
      <c r="C17" s="72">
        <v>2.7217471930154375</v>
      </c>
      <c r="D17" s="72">
        <v>1.9997105689331047</v>
      </c>
      <c r="E17" s="72">
        <v>3.5832420734819901</v>
      </c>
      <c r="F17" s="72">
        <v>3.3454266072178389</v>
      </c>
      <c r="G17" s="72">
        <v>5.4737660450634653</v>
      </c>
      <c r="H17" s="72">
        <v>5.2835364865180106</v>
      </c>
      <c r="I17" s="72">
        <v>9.9102141678078901</v>
      </c>
      <c r="J17" s="72">
        <v>11.660322210154375</v>
      </c>
      <c r="L17" s="20">
        <v>9893244623</v>
      </c>
      <c r="M17" s="20">
        <v>3577106385</v>
      </c>
      <c r="N17" s="20">
        <v>2717086667</v>
      </c>
      <c r="O17" s="20">
        <v>5274489335</v>
      </c>
      <c r="P17" s="20">
        <v>1996286407</v>
      </c>
      <c r="Q17" s="20">
        <v>11640355905</v>
      </c>
      <c r="R17" s="20">
        <v>5464393158</v>
      </c>
      <c r="S17" s="20">
        <v>2063809313</v>
      </c>
      <c r="T17" s="20">
        <v>3339698137</v>
      </c>
      <c r="U17" s="20">
        <v>5403507450</v>
      </c>
      <c r="V17" s="21">
        <v>0.99828767123287665</v>
      </c>
      <c r="W17" s="72">
        <v>116.6</v>
      </c>
    </row>
    <row r="18" spans="1:23" x14ac:dyDescent="0.75">
      <c r="A18" s="20" t="s">
        <v>146</v>
      </c>
      <c r="B18" s="72">
        <v>1.7605288990000001</v>
      </c>
      <c r="C18" s="72">
        <v>2.5067137829999999</v>
      </c>
      <c r="D18" s="72">
        <v>3.9196532849999999</v>
      </c>
      <c r="E18" s="72">
        <v>4.0433977280000004</v>
      </c>
      <c r="F18" s="72">
        <v>4.7515241330000002</v>
      </c>
      <c r="G18" s="72">
        <v>5.0678752019999997</v>
      </c>
      <c r="H18" s="72">
        <v>5.7340704770000004</v>
      </c>
      <c r="I18" s="72">
        <v>7.4589267210000001</v>
      </c>
      <c r="J18" s="72">
        <v>11.803921745</v>
      </c>
      <c r="L18" s="20">
        <v>7458926721</v>
      </c>
      <c r="M18" s="20">
        <v>4043397728</v>
      </c>
      <c r="N18" s="20">
        <v>2506713783</v>
      </c>
      <c r="O18" s="20">
        <v>5734070477</v>
      </c>
      <c r="P18" s="20">
        <v>3919653285</v>
      </c>
      <c r="Q18" s="20">
        <v>11803921745</v>
      </c>
      <c r="R18" s="20">
        <v>5067875202</v>
      </c>
      <c r="S18" s="20">
        <v>1760528899</v>
      </c>
      <c r="T18" s="20">
        <v>4751524133</v>
      </c>
      <c r="U18" s="20">
        <v>6512053032</v>
      </c>
      <c r="V18" s="21">
        <v>1</v>
      </c>
      <c r="W18" s="72">
        <v>116.8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zoomScale="58" zoomScaleNormal="58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4.75" x14ac:dyDescent="0.75"/>
  <cols>
    <col min="1" max="1" width="21.04296875" customWidth="1"/>
    <col min="2" max="12" width="10.40625" customWidth="1"/>
    <col min="13" max="15" width="13.1328125" customWidth="1"/>
    <col min="16" max="19" width="14.31640625" bestFit="1" customWidth="1"/>
    <col min="20" max="20" width="12.81640625" customWidth="1"/>
  </cols>
  <sheetData>
    <row r="1" spans="1:23" ht="26" x14ac:dyDescent="1.2">
      <c r="A1" s="1" t="s">
        <v>199</v>
      </c>
    </row>
    <row r="2" spans="1:23" x14ac:dyDescent="0.75">
      <c r="A2" t="s">
        <v>200</v>
      </c>
      <c r="B2" t="s">
        <v>81</v>
      </c>
    </row>
    <row r="3" spans="1:23" x14ac:dyDescent="0.75">
      <c r="B3" s="26">
        <v>43525</v>
      </c>
      <c r="C3" s="26">
        <v>43831</v>
      </c>
      <c r="D3" s="26">
        <v>43862</v>
      </c>
      <c r="E3" s="26">
        <v>43891</v>
      </c>
      <c r="F3" s="26">
        <v>43922</v>
      </c>
      <c r="G3" s="26">
        <v>43952</v>
      </c>
      <c r="H3" s="26">
        <v>43983</v>
      </c>
      <c r="I3" s="26">
        <v>44013</v>
      </c>
      <c r="J3" s="26">
        <v>44044</v>
      </c>
      <c r="K3" s="26">
        <v>44075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x14ac:dyDescent="0.75">
      <c r="A4" s="61" t="s">
        <v>96</v>
      </c>
      <c r="B4" s="60">
        <v>209.96085212072072</v>
      </c>
      <c r="C4" s="60">
        <v>200.20843058895704</v>
      </c>
      <c r="D4" s="60">
        <v>202.59602735243053</v>
      </c>
      <c r="E4" s="60">
        <v>190.75879726816609</v>
      </c>
      <c r="F4" s="60">
        <v>103.56340620521738</v>
      </c>
      <c r="G4" s="60">
        <v>142.0283208031496</v>
      </c>
      <c r="H4" s="60">
        <v>167.64901741514359</v>
      </c>
      <c r="I4" s="60">
        <v>175.92029908419244</v>
      </c>
      <c r="J4" s="60">
        <v>184.65710302577315</v>
      </c>
      <c r="K4" s="60">
        <v>191.128648</v>
      </c>
      <c r="L4" s="60"/>
      <c r="M4" s="61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6" x14ac:dyDescent="0.75">
      <c r="E5" s="21"/>
      <c r="F5" s="21"/>
      <c r="H5" s="21"/>
      <c r="K5" s="21"/>
      <c r="M5" s="64"/>
      <c r="N5" s="65"/>
      <c r="R5" s="65"/>
      <c r="V5" s="66"/>
    </row>
    <row r="6" spans="1:23" x14ac:dyDescent="0.75">
      <c r="A6" t="s">
        <v>245</v>
      </c>
      <c r="B6" s="21"/>
      <c r="C6" s="21"/>
      <c r="D6" s="21"/>
      <c r="E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60" zoomScaleNormal="60" workbookViewId="0">
      <selection activeCell="A31" sqref="A31"/>
    </sheetView>
  </sheetViews>
  <sheetFormatPr defaultRowHeight="14.75" x14ac:dyDescent="0.75"/>
  <cols>
    <col min="2" max="2" width="9.6796875" customWidth="1"/>
  </cols>
  <sheetData>
    <row r="1" spans="1:10" ht="26" x14ac:dyDescent="1.2">
      <c r="A1" s="1" t="s">
        <v>288</v>
      </c>
    </row>
    <row r="2" spans="1:10" x14ac:dyDescent="0.75">
      <c r="A2" t="s">
        <v>81</v>
      </c>
    </row>
    <row r="3" spans="1:10" x14ac:dyDescent="0.75">
      <c r="A3" t="s">
        <v>257</v>
      </c>
    </row>
    <row r="5" spans="1:10" x14ac:dyDescent="0.75">
      <c r="B5" t="s">
        <v>179</v>
      </c>
      <c r="C5" t="s">
        <v>177</v>
      </c>
      <c r="D5" t="s">
        <v>178</v>
      </c>
      <c r="E5" t="s">
        <v>64</v>
      </c>
      <c r="F5" t="s">
        <v>155</v>
      </c>
      <c r="G5" t="s">
        <v>99</v>
      </c>
      <c r="H5" t="s">
        <v>46</v>
      </c>
      <c r="I5" t="s">
        <v>65</v>
      </c>
    </row>
    <row r="6" spans="1:10" x14ac:dyDescent="0.75">
      <c r="A6" s="17" t="s">
        <v>170</v>
      </c>
      <c r="B6" s="20">
        <f>(B27/B12)/4/1000</f>
        <v>37.613903993385549</v>
      </c>
      <c r="C6" s="20">
        <f t="shared" ref="C6:I6" si="0">(C27/C12)/4/1000</f>
        <v>37.407061718009636</v>
      </c>
      <c r="D6" s="20">
        <f t="shared" si="0"/>
        <v>35.778648233477156</v>
      </c>
      <c r="E6" s="20">
        <f t="shared" si="0"/>
        <v>34.288306072331764</v>
      </c>
      <c r="F6" s="20">
        <f t="shared" si="0"/>
        <v>32.669639685496541</v>
      </c>
      <c r="G6" s="20">
        <f t="shared" si="0"/>
        <v>32.4904112028238</v>
      </c>
      <c r="H6" s="20">
        <f t="shared" si="0"/>
        <v>33.661569852940154</v>
      </c>
      <c r="I6" s="20">
        <f t="shared" si="0"/>
        <v>34.45467032008964</v>
      </c>
    </row>
    <row r="7" spans="1:10" x14ac:dyDescent="0.75">
      <c r="A7" s="17" t="s">
        <v>180</v>
      </c>
      <c r="B7" s="20">
        <f t="shared" ref="B7:I8" si="1">(B28/B13)/4/1000</f>
        <v>34.395042895560017</v>
      </c>
      <c r="C7" s="20">
        <f t="shared" si="1"/>
        <v>35.719475805628534</v>
      </c>
      <c r="D7" s="20">
        <f t="shared" si="1"/>
        <v>34.593484026218647</v>
      </c>
      <c r="E7" s="20">
        <f t="shared" si="1"/>
        <v>34.656110425441099</v>
      </c>
      <c r="F7" s="20">
        <f t="shared" si="1"/>
        <v>34.634023114968961</v>
      </c>
      <c r="G7" s="20">
        <f t="shared" si="1"/>
        <v>33.436568806511971</v>
      </c>
      <c r="H7" s="20">
        <f t="shared" si="1"/>
        <v>21.502249178567077</v>
      </c>
      <c r="I7" s="20">
        <f t="shared" si="1"/>
        <v>22.353578133489989</v>
      </c>
    </row>
    <row r="8" spans="1:10" x14ac:dyDescent="0.75">
      <c r="A8" s="17" t="s">
        <v>172</v>
      </c>
      <c r="B8" s="20">
        <f t="shared" si="1"/>
        <v>168.1876495485165</v>
      </c>
      <c r="C8" s="20">
        <f t="shared" si="1"/>
        <v>164.55574589269378</v>
      </c>
      <c r="D8" s="20">
        <f t="shared" si="1"/>
        <v>170.77011741214355</v>
      </c>
      <c r="E8" s="20">
        <f t="shared" si="1"/>
        <v>174.68058668721412</v>
      </c>
      <c r="F8" s="20">
        <f t="shared" si="1"/>
        <v>170.00500666797032</v>
      </c>
      <c r="G8" s="20">
        <f t="shared" si="1"/>
        <v>159.42690241866762</v>
      </c>
      <c r="H8" s="20">
        <f t="shared" si="1"/>
        <v>124.09045095399274</v>
      </c>
      <c r="I8" s="20">
        <f t="shared" si="1"/>
        <v>133.31210506686037</v>
      </c>
      <c r="J8" s="32"/>
    </row>
    <row r="9" spans="1:10" x14ac:dyDescent="0.75">
      <c r="B9" s="32"/>
      <c r="C9" s="32"/>
      <c r="D9" s="32"/>
      <c r="E9" s="32"/>
      <c r="F9" s="32"/>
      <c r="G9" s="32"/>
      <c r="H9" s="32"/>
      <c r="I9" s="32"/>
    </row>
    <row r="11" spans="1:10" x14ac:dyDescent="0.75">
      <c r="A11" t="s">
        <v>176</v>
      </c>
    </row>
    <row r="12" spans="1:10" x14ac:dyDescent="0.75">
      <c r="A12" s="17" t="s">
        <v>170</v>
      </c>
      <c r="B12" s="21">
        <f>B16/$I16</f>
        <v>0.96865537543613167</v>
      </c>
      <c r="C12" s="21">
        <f t="shared" ref="C12:I12" si="2">C16/$I16</f>
        <v>0.96805877992444722</v>
      </c>
      <c r="D12" s="21">
        <f t="shared" si="2"/>
        <v>0.97939554451775535</v>
      </c>
      <c r="E12" s="21">
        <f t="shared" si="2"/>
        <v>0.98583737652828973</v>
      </c>
      <c r="F12" s="21">
        <f t="shared" si="2"/>
        <v>0.98738372219294401</v>
      </c>
      <c r="G12" s="21">
        <f t="shared" si="2"/>
        <v>0.98713282879015019</v>
      </c>
      <c r="H12" s="21">
        <f t="shared" si="2"/>
        <v>0.9904402236012616</v>
      </c>
      <c r="I12" s="21">
        <f t="shared" si="2"/>
        <v>1</v>
      </c>
    </row>
    <row r="13" spans="1:10" x14ac:dyDescent="0.75">
      <c r="A13" s="17" t="s">
        <v>171</v>
      </c>
      <c r="B13" s="21">
        <f t="shared" ref="B13:I14" si="3">B17/$I17</f>
        <v>0.95883811560355636</v>
      </c>
      <c r="C13" s="21">
        <f t="shared" si="3"/>
        <v>0.9551862252736486</v>
      </c>
      <c r="D13" s="21">
        <f t="shared" si="3"/>
        <v>0.96844158190533891</v>
      </c>
      <c r="E13" s="21">
        <f t="shared" si="3"/>
        <v>0.96786794094394013</v>
      </c>
      <c r="F13" s="21">
        <f t="shared" si="3"/>
        <v>0.97477835638227206</v>
      </c>
      <c r="G13" s="21">
        <f t="shared" si="3"/>
        <v>0.98527567027321972</v>
      </c>
      <c r="H13" s="21">
        <f t="shared" si="3"/>
        <v>0.97242546782381312</v>
      </c>
      <c r="I13" s="21">
        <f t="shared" si="3"/>
        <v>1</v>
      </c>
    </row>
    <row r="14" spans="1:10" x14ac:dyDescent="0.75">
      <c r="A14" s="17" t="s">
        <v>172</v>
      </c>
      <c r="B14" s="21">
        <f t="shared" si="3"/>
        <v>0.92664182905945425</v>
      </c>
      <c r="C14" s="21">
        <f t="shared" si="3"/>
        <v>0.92692284997822327</v>
      </c>
      <c r="D14" s="21">
        <f t="shared" si="3"/>
        <v>0.93686845540254104</v>
      </c>
      <c r="E14" s="21">
        <f t="shared" si="3"/>
        <v>0.93786309674192614</v>
      </c>
      <c r="F14" s="21">
        <f t="shared" si="3"/>
        <v>0.94287899754035265</v>
      </c>
      <c r="G14" s="21">
        <f t="shared" si="3"/>
        <v>0.95848007299976423</v>
      </c>
      <c r="H14" s="21">
        <f t="shared" si="3"/>
        <v>0.9676740678784771</v>
      </c>
      <c r="I14" s="21">
        <f t="shared" si="3"/>
        <v>1</v>
      </c>
    </row>
    <row r="15" spans="1:10" x14ac:dyDescent="0.75">
      <c r="A15" t="s">
        <v>175</v>
      </c>
    </row>
    <row r="16" spans="1:10" x14ac:dyDescent="0.75">
      <c r="A16" s="17" t="s">
        <v>170</v>
      </c>
      <c r="B16" s="21">
        <f>B27/B22</f>
        <v>1.5103414302831977</v>
      </c>
      <c r="C16" s="21">
        <f t="shared" ref="C16:I16" si="4">C27/C22</f>
        <v>1.5094112099579222</v>
      </c>
      <c r="D16" s="21">
        <f t="shared" si="4"/>
        <v>1.5270876567984011</v>
      </c>
      <c r="E16" s="21">
        <f t="shared" si="4"/>
        <v>1.5371318541663803</v>
      </c>
      <c r="F16" s="21">
        <f t="shared" si="4"/>
        <v>1.5395429386264388</v>
      </c>
      <c r="G16" s="21">
        <f t="shared" si="4"/>
        <v>1.5391517420146885</v>
      </c>
      <c r="H16" s="21">
        <f t="shared" si="4"/>
        <v>1.5443086796998546</v>
      </c>
      <c r="I16" s="21">
        <f t="shared" si="4"/>
        <v>1.559214420921553</v>
      </c>
    </row>
    <row r="17" spans="1:9" x14ac:dyDescent="0.75">
      <c r="A17" s="17" t="s">
        <v>171</v>
      </c>
      <c r="B17" s="21">
        <f t="shared" ref="B17:I18" si="5">B28/B23</f>
        <v>1.5210265853515845</v>
      </c>
      <c r="C17" s="21">
        <f t="shared" si="5"/>
        <v>1.515233509139672</v>
      </c>
      <c r="D17" s="21">
        <f t="shared" si="5"/>
        <v>1.536260781112925</v>
      </c>
      <c r="E17" s="21">
        <f t="shared" si="5"/>
        <v>1.5353508014838977</v>
      </c>
      <c r="F17" s="21">
        <f t="shared" si="5"/>
        <v>1.5463129497615666</v>
      </c>
      <c r="G17" s="21">
        <f t="shared" si="5"/>
        <v>1.5629650761665139</v>
      </c>
      <c r="H17" s="21">
        <f t="shared" si="5"/>
        <v>1.5425805094345226</v>
      </c>
      <c r="I17" s="21">
        <f t="shared" si="5"/>
        <v>1.5863226133789534</v>
      </c>
    </row>
    <row r="18" spans="1:9" x14ac:dyDescent="0.75">
      <c r="A18" s="17" t="s">
        <v>172</v>
      </c>
      <c r="B18" s="21">
        <f t="shared" si="5"/>
        <v>1.4790240503432766</v>
      </c>
      <c r="C18" s="21">
        <f t="shared" si="5"/>
        <v>1.4794725911758557</v>
      </c>
      <c r="D18" s="21">
        <f t="shared" si="5"/>
        <v>1.4953468903457097</v>
      </c>
      <c r="E18" s="21">
        <f t="shared" si="5"/>
        <v>1.4969344492236738</v>
      </c>
      <c r="F18" s="21">
        <f t="shared" si="5"/>
        <v>1.5049403881769572</v>
      </c>
      <c r="G18" s="21">
        <f t="shared" si="5"/>
        <v>1.5298414503695743</v>
      </c>
      <c r="H18" s="21">
        <f t="shared" si="5"/>
        <v>1.5445160950034686</v>
      </c>
      <c r="I18" s="21">
        <f t="shared" si="5"/>
        <v>1.5961118999392601</v>
      </c>
    </row>
    <row r="20" spans="1:9" x14ac:dyDescent="0.75">
      <c r="A20" t="s">
        <v>173</v>
      </c>
    </row>
    <row r="21" spans="1:9" x14ac:dyDescent="0.75">
      <c r="A21" s="17"/>
      <c r="B21" s="74">
        <v>43435</v>
      </c>
      <c r="C21" s="74">
        <v>43555</v>
      </c>
      <c r="D21" s="74">
        <v>43646</v>
      </c>
      <c r="E21" s="74">
        <v>43709</v>
      </c>
      <c r="F21" s="74">
        <v>43800</v>
      </c>
      <c r="G21" s="74">
        <v>43921</v>
      </c>
      <c r="H21" s="74">
        <v>44012</v>
      </c>
      <c r="I21" s="74">
        <v>44075</v>
      </c>
    </row>
    <row r="22" spans="1:9" x14ac:dyDescent="0.75">
      <c r="A22" s="17" t="s">
        <v>170</v>
      </c>
      <c r="B22" s="18">
        <v>96494.500021759275</v>
      </c>
      <c r="C22" s="27">
        <v>95963.867999375449</v>
      </c>
      <c r="D22" s="27">
        <v>91786.345106609937</v>
      </c>
      <c r="E22" s="27">
        <v>87963.029618636065</v>
      </c>
      <c r="F22" s="27">
        <v>83810.511876070464</v>
      </c>
      <c r="G22" s="18">
        <v>83350.720123844862</v>
      </c>
      <c r="H22" s="18">
        <v>86355.204008554341</v>
      </c>
      <c r="I22" s="18">
        <v>88389.81953418738</v>
      </c>
    </row>
    <row r="23" spans="1:9" x14ac:dyDescent="0.75">
      <c r="A23" s="17" t="s">
        <v>171</v>
      </c>
      <c r="B23" s="18">
        <v>86728.998516377964</v>
      </c>
      <c r="C23" s="27">
        <v>90068.629178888426</v>
      </c>
      <c r="D23" s="27">
        <v>87229.378776950412</v>
      </c>
      <c r="E23" s="27">
        <v>87387.294698199359</v>
      </c>
      <c r="F23" s="27">
        <v>87331.600326106709</v>
      </c>
      <c r="G23" s="18">
        <v>84312.153214005462</v>
      </c>
      <c r="H23" s="18">
        <v>54219.107758329475</v>
      </c>
      <c r="I23" s="18">
        <v>56365.780692933964</v>
      </c>
    </row>
    <row r="24" spans="1:9" x14ac:dyDescent="0.75">
      <c r="A24" s="17" t="s">
        <v>172</v>
      </c>
      <c r="B24" s="18">
        <v>421493.3791419433</v>
      </c>
      <c r="C24" s="27">
        <v>412391.50187140622</v>
      </c>
      <c r="D24" s="27">
        <v>427965.2759149085</v>
      </c>
      <c r="E24" s="27">
        <v>437765.26368573931</v>
      </c>
      <c r="F24" s="27">
        <v>426047.8395642307</v>
      </c>
      <c r="G24" s="18">
        <v>399538.15875875519</v>
      </c>
      <c r="H24" s="18">
        <v>310981.83268658043</v>
      </c>
      <c r="I24" s="18">
        <v>334092.12743024732</v>
      </c>
    </row>
    <row r="25" spans="1:9" x14ac:dyDescent="0.75">
      <c r="A25" s="79" t="s">
        <v>53</v>
      </c>
      <c r="B25" s="19">
        <v>604716.87768008048</v>
      </c>
      <c r="C25" s="73">
        <v>598423.99904967006</v>
      </c>
      <c r="D25" s="73">
        <v>606980.99979846878</v>
      </c>
      <c r="E25" s="73">
        <v>613115.58800257475</v>
      </c>
      <c r="F25" s="73">
        <v>597189.95176640782</v>
      </c>
      <c r="G25" s="73">
        <v>567201.03209660552</v>
      </c>
      <c r="H25" s="73">
        <v>451556.14445346425</v>
      </c>
      <c r="I25" s="73">
        <v>478847.72765736864</v>
      </c>
    </row>
    <row r="26" spans="1:9" x14ac:dyDescent="0.75">
      <c r="A26" s="17" t="s">
        <v>174</v>
      </c>
    </row>
    <row r="27" spans="1:9" x14ac:dyDescent="0.75">
      <c r="A27" s="17" t="s">
        <v>170</v>
      </c>
      <c r="B27" s="18">
        <v>145739.64117732595</v>
      </c>
      <c r="C27" s="18">
        <v>144848.93810917964</v>
      </c>
      <c r="D27" s="18">
        <v>140165.79467494236</v>
      </c>
      <c r="E27" s="18">
        <v>135210.77481578628</v>
      </c>
      <c r="F27" s="18">
        <v>129029.88174147157</v>
      </c>
      <c r="G27" s="18">
        <v>128289.40607679458</v>
      </c>
      <c r="H27" s="18">
        <v>133359.09108766215</v>
      </c>
      <c r="I27" s="18">
        <v>137818.68128035855</v>
      </c>
    </row>
    <row r="28" spans="1:9" x14ac:dyDescent="0.75">
      <c r="A28" s="17" t="s">
        <v>171</v>
      </c>
      <c r="B28" s="18">
        <v>131917.11246432902</v>
      </c>
      <c r="C28" s="18">
        <v>136475.00505412696</v>
      </c>
      <c r="D28" s="18">
        <v>134007.07357587304</v>
      </c>
      <c r="E28" s="18">
        <v>134170.15295438995</v>
      </c>
      <c r="F28" s="18">
        <v>135041.98450766027</v>
      </c>
      <c r="G28" s="18">
        <v>131776.95096989084</v>
      </c>
      <c r="H28" s="18">
        <v>83637.33886692916</v>
      </c>
      <c r="I28" s="18">
        <v>89414.312533959965</v>
      </c>
    </row>
    <row r="29" spans="1:9" x14ac:dyDescent="0.75">
      <c r="A29" s="17" t="s">
        <v>172</v>
      </c>
      <c r="B29" s="18">
        <v>623398.84481139132</v>
      </c>
      <c r="C29" s="18">
        <v>610121.92385259212</v>
      </c>
      <c r="D29" s="18">
        <v>639956.54451530206</v>
      </c>
      <c r="E29" s="18">
        <v>655305.90388466849</v>
      </c>
      <c r="F29" s="18">
        <v>641176.60105574736</v>
      </c>
      <c r="G29" s="18">
        <v>611230.0362734833</v>
      </c>
      <c r="H29" s="18">
        <v>480316.44583809923</v>
      </c>
      <c r="I29" s="18">
        <v>533248.42026744143</v>
      </c>
    </row>
    <row r="31" spans="1:9" x14ac:dyDescent="0.75">
      <c r="A31" t="s">
        <v>305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63" zoomScaleNormal="63" workbookViewId="0">
      <selection activeCell="A17" sqref="A17"/>
    </sheetView>
  </sheetViews>
  <sheetFormatPr defaultRowHeight="14.75" x14ac:dyDescent="0.75"/>
  <cols>
    <col min="16" max="16" width="9.6328125" bestFit="1" customWidth="1"/>
    <col min="17" max="17" width="10" bestFit="1" customWidth="1"/>
  </cols>
  <sheetData>
    <row r="1" spans="1:23" ht="26" x14ac:dyDescent="1.2">
      <c r="A1" s="1" t="s">
        <v>3</v>
      </c>
      <c r="B1" s="22"/>
      <c r="C1" s="22"/>
      <c r="D1" s="22"/>
      <c r="E1" s="22"/>
      <c r="F1" s="22"/>
    </row>
    <row r="2" spans="1:23" x14ac:dyDescent="0.75">
      <c r="A2" s="23" t="s">
        <v>4</v>
      </c>
      <c r="B2" s="22"/>
      <c r="C2" s="22"/>
      <c r="D2" s="22"/>
      <c r="E2" s="22"/>
      <c r="F2" s="22"/>
    </row>
    <row r="3" spans="1:23" x14ac:dyDescent="0.75">
      <c r="A3" s="33" t="s">
        <v>7</v>
      </c>
      <c r="B3" s="22"/>
      <c r="C3" s="22"/>
      <c r="D3" s="22"/>
      <c r="E3" s="22"/>
      <c r="F3" s="22"/>
    </row>
    <row r="4" spans="1:23" s="37" customFormat="1" x14ac:dyDescent="0.75">
      <c r="A4" s="22"/>
      <c r="B4" s="34"/>
      <c r="C4" s="34"/>
      <c r="D4" s="34"/>
      <c r="E4" s="34"/>
      <c r="F4" s="34"/>
      <c r="G4" s="36" t="s">
        <v>5</v>
      </c>
      <c r="H4" s="36"/>
      <c r="I4" s="36"/>
      <c r="J4" s="36"/>
      <c r="K4" s="36"/>
      <c r="L4" s="36"/>
      <c r="M4" s="36" t="s">
        <v>6</v>
      </c>
      <c r="N4" s="36"/>
      <c r="O4" s="36"/>
      <c r="P4" s="36"/>
      <c r="Q4" s="36"/>
    </row>
    <row r="5" spans="1:23" s="40" customFormat="1" x14ac:dyDescent="0.75">
      <c r="A5" s="38"/>
      <c r="B5" s="35" t="s">
        <v>19</v>
      </c>
      <c r="C5" s="35" t="s">
        <v>20</v>
      </c>
      <c r="D5" s="35" t="s">
        <v>21</v>
      </c>
      <c r="E5" s="35" t="s">
        <v>22</v>
      </c>
      <c r="F5" s="38"/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5"/>
      <c r="M5" s="35" t="s">
        <v>19</v>
      </c>
      <c r="N5" s="35" t="s">
        <v>20</v>
      </c>
      <c r="O5" s="35" t="s">
        <v>21</v>
      </c>
      <c r="P5" s="35" t="s">
        <v>22</v>
      </c>
      <c r="Q5" s="35" t="s">
        <v>23</v>
      </c>
      <c r="R5" s="35"/>
      <c r="S5" s="35"/>
      <c r="T5" s="35"/>
      <c r="U5" s="35"/>
      <c r="V5" s="35"/>
      <c r="W5" s="35"/>
    </row>
    <row r="6" spans="1:23" s="40" customFormat="1" x14ac:dyDescent="0.75">
      <c r="A6" s="38">
        <v>2011</v>
      </c>
      <c r="B6" s="85">
        <f>G6/M6</f>
        <v>5.0624372634428899E-2</v>
      </c>
      <c r="C6" s="85">
        <f>H6/N6</f>
        <v>8.7485199016303847E-2</v>
      </c>
      <c r="D6" s="85">
        <f>I6/O6</f>
        <v>2.1313525793194985E-2</v>
      </c>
      <c r="E6" s="85">
        <f>J6/P6</f>
        <v>5.8355325378033868E-2</v>
      </c>
      <c r="F6" s="38"/>
      <c r="G6" s="35">
        <v>21989</v>
      </c>
      <c r="H6" s="35">
        <v>30736</v>
      </c>
      <c r="I6" s="35">
        <v>835</v>
      </c>
      <c r="J6" s="35">
        <f>K6-I6-H6-G6</f>
        <v>60654</v>
      </c>
      <c r="K6" s="35">
        <v>114214</v>
      </c>
      <c r="L6" s="35"/>
      <c r="M6" s="39">
        <v>434356</v>
      </c>
      <c r="N6">
        <v>351328</v>
      </c>
      <c r="O6">
        <v>39177</v>
      </c>
      <c r="P6" s="39">
        <f>Q6-O6-N6-M6</f>
        <v>1039391</v>
      </c>
      <c r="Q6" s="39">
        <v>1864252</v>
      </c>
      <c r="R6" s="39"/>
      <c r="S6" s="39"/>
      <c r="T6" s="39"/>
      <c r="U6" s="39"/>
      <c r="V6" s="39"/>
      <c r="W6" s="39"/>
    </row>
    <row r="7" spans="1:23" s="40" customFormat="1" x14ac:dyDescent="0.75">
      <c r="A7" s="38">
        <v>2012</v>
      </c>
      <c r="B7" s="85">
        <f t="shared" ref="B7:E15" si="0">G7/M7</f>
        <v>5.5504578157795512E-2</v>
      </c>
      <c r="C7" s="85">
        <f t="shared" si="0"/>
        <v>0.1009750175568488</v>
      </c>
      <c r="D7" s="85">
        <f t="shared" si="0"/>
        <v>8.304055342212055E-2</v>
      </c>
      <c r="E7" s="85">
        <f t="shared" si="0"/>
        <v>6.8460955605085097E-2</v>
      </c>
      <c r="F7" s="38"/>
      <c r="G7" s="39">
        <v>25466</v>
      </c>
      <c r="H7" s="39">
        <v>37096</v>
      </c>
      <c r="I7" s="39">
        <v>3049</v>
      </c>
      <c r="J7" s="35">
        <f t="shared" ref="J7:J15" si="1">K7-I7-H7-G7</f>
        <v>77251</v>
      </c>
      <c r="K7" s="39">
        <v>142862</v>
      </c>
      <c r="L7" s="35"/>
      <c r="M7" s="39">
        <v>458809</v>
      </c>
      <c r="N7">
        <v>367378</v>
      </c>
      <c r="O7">
        <v>36717</v>
      </c>
      <c r="P7" s="39">
        <f t="shared" ref="P7:P15" si="2">Q7-O7-N7-M7</f>
        <v>1128395</v>
      </c>
      <c r="Q7" s="39">
        <v>1991299</v>
      </c>
      <c r="R7" s="39"/>
      <c r="S7" s="39"/>
      <c r="T7" s="39"/>
      <c r="U7" s="39"/>
      <c r="V7" s="39"/>
      <c r="W7" s="39"/>
    </row>
    <row r="8" spans="1:23" s="40" customFormat="1" x14ac:dyDescent="0.75">
      <c r="A8" s="38">
        <v>2013</v>
      </c>
      <c r="B8" s="85">
        <f t="shared" si="0"/>
        <v>1.408548542032184E-2</v>
      </c>
      <c r="C8" s="85">
        <f t="shared" si="0"/>
        <v>8.9338591738768305E-2</v>
      </c>
      <c r="D8" s="85">
        <f t="shared" si="0"/>
        <v>0.2112632474665429</v>
      </c>
      <c r="E8" s="85">
        <f t="shared" si="0"/>
        <v>7.2685100908705294E-2</v>
      </c>
      <c r="F8" s="38"/>
      <c r="G8" s="39">
        <v>7097</v>
      </c>
      <c r="H8" s="39">
        <v>34002</v>
      </c>
      <c r="I8" s="39">
        <v>5462</v>
      </c>
      <c r="J8" s="35">
        <f t="shared" si="1"/>
        <v>83451</v>
      </c>
      <c r="K8" s="39">
        <v>130012</v>
      </c>
      <c r="L8" s="35"/>
      <c r="M8" s="39">
        <v>503852</v>
      </c>
      <c r="N8">
        <v>380597</v>
      </c>
      <c r="O8">
        <v>25854</v>
      </c>
      <c r="P8" s="39">
        <f t="shared" si="2"/>
        <v>1148117</v>
      </c>
      <c r="Q8" s="39">
        <v>2058420</v>
      </c>
      <c r="R8" s="39"/>
      <c r="S8" s="39"/>
      <c r="T8" s="39"/>
      <c r="U8" s="39"/>
      <c r="V8" s="39"/>
      <c r="W8" s="39"/>
    </row>
    <row r="9" spans="1:23" s="40" customFormat="1" x14ac:dyDescent="0.75">
      <c r="A9" s="38">
        <v>2014</v>
      </c>
      <c r="B9" s="85">
        <f t="shared" si="0"/>
        <v>2.0343846938204783E-2</v>
      </c>
      <c r="C9" s="85">
        <f t="shared" si="0"/>
        <v>7.9227718649844125E-2</v>
      </c>
      <c r="D9" s="85">
        <f t="shared" si="0"/>
        <v>7.8575331238901786E-2</v>
      </c>
      <c r="E9" s="85">
        <f t="shared" si="0"/>
        <v>6.8901598852213516E-2</v>
      </c>
      <c r="F9" s="38"/>
      <c r="G9" s="39">
        <v>9457</v>
      </c>
      <c r="H9" s="39">
        <v>30826</v>
      </c>
      <c r="I9" s="39">
        <v>2301</v>
      </c>
      <c r="J9" s="35">
        <f t="shared" si="1"/>
        <v>92110</v>
      </c>
      <c r="K9" s="39">
        <v>134694</v>
      </c>
      <c r="L9" s="35"/>
      <c r="M9" s="39">
        <v>464858</v>
      </c>
      <c r="N9">
        <v>389081</v>
      </c>
      <c r="O9">
        <v>29284</v>
      </c>
      <c r="P9" s="39">
        <f t="shared" si="2"/>
        <v>1336834</v>
      </c>
      <c r="Q9" s="39">
        <v>2220057</v>
      </c>
      <c r="R9" s="39"/>
      <c r="S9" s="39"/>
      <c r="T9" s="39"/>
      <c r="U9" s="39"/>
      <c r="V9" s="39"/>
      <c r="W9" s="39"/>
    </row>
    <row r="10" spans="1:23" s="40" customFormat="1" x14ac:dyDescent="0.75">
      <c r="A10" s="38">
        <v>2015</v>
      </c>
      <c r="B10" s="85">
        <f t="shared" si="0"/>
        <v>-2.3141481917620287E-2</v>
      </c>
      <c r="C10" s="85">
        <f t="shared" si="0"/>
        <v>0.10210479279679754</v>
      </c>
      <c r="D10" s="85">
        <f t="shared" si="0"/>
        <v>0.13246065139473273</v>
      </c>
      <c r="E10" s="85">
        <f t="shared" si="0"/>
        <v>5.4120223511683656E-2</v>
      </c>
      <c r="F10" s="38"/>
      <c r="G10" s="39">
        <v>-11909</v>
      </c>
      <c r="H10" s="39">
        <v>44101</v>
      </c>
      <c r="I10" s="39">
        <v>5950</v>
      </c>
      <c r="J10" s="35">
        <f t="shared" si="1"/>
        <v>79624</v>
      </c>
      <c r="K10" s="39">
        <v>117766</v>
      </c>
      <c r="L10" s="35"/>
      <c r="M10" s="39">
        <v>514617</v>
      </c>
      <c r="N10">
        <v>431919</v>
      </c>
      <c r="O10">
        <v>44919</v>
      </c>
      <c r="P10" s="39">
        <f t="shared" si="2"/>
        <v>1471243</v>
      </c>
      <c r="Q10" s="39">
        <v>2462698</v>
      </c>
      <c r="R10" s="39"/>
      <c r="S10" s="39"/>
      <c r="T10" s="39"/>
      <c r="U10" s="39"/>
      <c r="V10" s="39"/>
      <c r="W10" s="39"/>
    </row>
    <row r="11" spans="1:23" s="40" customFormat="1" x14ac:dyDescent="0.75">
      <c r="A11" s="38">
        <v>2016</v>
      </c>
      <c r="B11" s="85">
        <f t="shared" si="0"/>
        <v>2.2104576730164083E-2</v>
      </c>
      <c r="C11" s="85">
        <f t="shared" si="0"/>
        <v>8.671178179321587E-2</v>
      </c>
      <c r="D11" s="85">
        <f t="shared" si="0"/>
        <v>2.2898637648873274E-2</v>
      </c>
      <c r="E11" s="85">
        <f t="shared" si="0"/>
        <v>5.4577408457357472E-2</v>
      </c>
      <c r="F11" s="38"/>
      <c r="G11" s="39">
        <v>10881</v>
      </c>
      <c r="H11" s="39">
        <v>43194</v>
      </c>
      <c r="I11" s="39">
        <v>1069</v>
      </c>
      <c r="J11" s="35">
        <f t="shared" si="1"/>
        <v>93816</v>
      </c>
      <c r="K11" s="39">
        <v>148960</v>
      </c>
      <c r="L11" s="35"/>
      <c r="M11" s="39">
        <v>492251</v>
      </c>
      <c r="N11">
        <v>498133</v>
      </c>
      <c r="O11">
        <v>46684</v>
      </c>
      <c r="P11" s="39">
        <f t="shared" si="2"/>
        <v>1718953</v>
      </c>
      <c r="Q11" s="39">
        <v>2756021</v>
      </c>
      <c r="R11" s="39"/>
      <c r="S11" s="39"/>
      <c r="T11" s="39"/>
      <c r="U11" s="39"/>
      <c r="V11" s="39"/>
      <c r="W11" s="39"/>
    </row>
    <row r="12" spans="1:23" s="40" customFormat="1" x14ac:dyDescent="0.75">
      <c r="A12" s="38">
        <v>2017</v>
      </c>
      <c r="B12" s="85">
        <f t="shared" si="0"/>
        <v>-2.0897905513290127E-2</v>
      </c>
      <c r="C12" s="85">
        <f t="shared" si="0"/>
        <v>9.8603724253637601E-2</v>
      </c>
      <c r="D12" s="85">
        <f t="shared" si="0"/>
        <v>2.3756678997122894E-2</v>
      </c>
      <c r="E12" s="85">
        <f t="shared" si="0"/>
        <v>0.1091071395608281</v>
      </c>
      <c r="F12" s="38"/>
      <c r="G12" s="39">
        <v>-9790</v>
      </c>
      <c r="H12" s="39">
        <v>46312</v>
      </c>
      <c r="I12" s="39">
        <v>867</v>
      </c>
      <c r="J12" s="35">
        <f t="shared" si="1"/>
        <v>230516</v>
      </c>
      <c r="K12" s="39">
        <v>267905</v>
      </c>
      <c r="L12" s="35"/>
      <c r="M12" s="39">
        <v>468468</v>
      </c>
      <c r="N12" s="42">
        <v>469678</v>
      </c>
      <c r="O12">
        <v>36495</v>
      </c>
      <c r="P12" s="39">
        <f t="shared" si="2"/>
        <v>2112749</v>
      </c>
      <c r="Q12" s="39">
        <v>3087390</v>
      </c>
      <c r="R12" s="39"/>
      <c r="S12" s="39"/>
      <c r="T12" s="39"/>
      <c r="U12" s="39"/>
      <c r="V12" s="39"/>
      <c r="W12" s="39"/>
    </row>
    <row r="13" spans="1:23" x14ac:dyDescent="0.75">
      <c r="A13" s="38">
        <v>2018</v>
      </c>
      <c r="B13" s="85">
        <f t="shared" si="0"/>
        <v>-1.39073998956945E-2</v>
      </c>
      <c r="C13" s="85">
        <f t="shared" si="0"/>
        <v>5.9351503661604861E-2</v>
      </c>
      <c r="D13" s="85">
        <f t="shared" si="0"/>
        <v>5.533596837944664E-2</v>
      </c>
      <c r="E13" s="85">
        <f t="shared" si="0"/>
        <v>3.9445764814969503E-2</v>
      </c>
      <c r="F13" s="25"/>
      <c r="G13" s="39">
        <v>-6480</v>
      </c>
      <c r="H13" s="39">
        <v>28520</v>
      </c>
      <c r="I13" s="39">
        <v>1890</v>
      </c>
      <c r="J13" s="35">
        <f t="shared" si="1"/>
        <v>84529</v>
      </c>
      <c r="K13" s="39">
        <v>108459</v>
      </c>
      <c r="M13" s="39">
        <v>465939</v>
      </c>
      <c r="N13">
        <v>480527</v>
      </c>
      <c r="O13">
        <v>34155</v>
      </c>
      <c r="P13" s="39">
        <f t="shared" si="2"/>
        <v>2142917</v>
      </c>
      <c r="Q13" s="39">
        <v>3123538</v>
      </c>
    </row>
    <row r="14" spans="1:23" x14ac:dyDescent="0.75">
      <c r="A14" s="38">
        <v>2019</v>
      </c>
      <c r="B14" s="85">
        <f t="shared" si="0"/>
        <v>4.482056201683185E-2</v>
      </c>
      <c r="C14" s="85">
        <f t="shared" si="0"/>
        <v>6.5055871776765237E-2</v>
      </c>
      <c r="D14" s="85">
        <f t="shared" si="0"/>
        <v>7.9575335261635557E-2</v>
      </c>
      <c r="E14" s="85">
        <f t="shared" si="0"/>
        <v>4.5589603178097279E-2</v>
      </c>
      <c r="F14" s="25"/>
      <c r="G14" s="39">
        <v>21585</v>
      </c>
      <c r="H14" s="39">
        <v>31968</v>
      </c>
      <c r="I14" s="39">
        <v>2421</v>
      </c>
      <c r="J14" s="35">
        <f t="shared" si="1"/>
        <v>97339</v>
      </c>
      <c r="K14" s="39">
        <v>153313</v>
      </c>
      <c r="M14" s="39">
        <v>481587</v>
      </c>
      <c r="N14" s="39">
        <v>491393</v>
      </c>
      <c r="O14" s="39">
        <v>30424</v>
      </c>
      <c r="P14" s="39">
        <f t="shared" si="2"/>
        <v>2135114</v>
      </c>
      <c r="Q14" s="39">
        <v>3138518</v>
      </c>
    </row>
    <row r="15" spans="1:23" x14ac:dyDescent="0.75">
      <c r="A15" s="38">
        <v>2020</v>
      </c>
      <c r="B15" s="85">
        <f t="shared" si="0"/>
        <v>3.8372259693101554E-2</v>
      </c>
      <c r="C15" s="85">
        <f t="shared" si="0"/>
        <v>7.1628580939513209E-3</v>
      </c>
      <c r="D15" s="85">
        <f t="shared" si="0"/>
        <v>4.2670590399117157E-2</v>
      </c>
      <c r="E15" s="85">
        <f t="shared" si="0"/>
        <v>8.4050946217707426E-3</v>
      </c>
      <c r="F15" s="25"/>
      <c r="G15" s="39">
        <v>19275</v>
      </c>
      <c r="H15" s="39">
        <v>3658</v>
      </c>
      <c r="I15" s="39">
        <v>1160</v>
      </c>
      <c r="J15" s="35">
        <f t="shared" si="1"/>
        <v>21353</v>
      </c>
      <c r="K15" s="39">
        <v>45446</v>
      </c>
      <c r="M15" s="39">
        <v>502316</v>
      </c>
      <c r="N15" s="20">
        <v>510690</v>
      </c>
      <c r="O15" s="20">
        <v>27185</v>
      </c>
      <c r="P15" s="39">
        <f t="shared" si="2"/>
        <v>2540483</v>
      </c>
      <c r="Q15" s="20">
        <v>3580674</v>
      </c>
      <c r="S15" s="32"/>
      <c r="U15" s="20"/>
    </row>
    <row r="16" spans="1:23" x14ac:dyDescent="0.75">
      <c r="A16" s="38"/>
      <c r="B16" s="41"/>
      <c r="C16" s="41"/>
      <c r="D16" s="41"/>
      <c r="E16" s="41"/>
      <c r="F16" s="25"/>
      <c r="G16" s="39"/>
      <c r="H16" s="39"/>
      <c r="I16" s="39"/>
      <c r="J16" s="39"/>
      <c r="K16" s="39"/>
      <c r="M16" s="39"/>
      <c r="P16" s="39"/>
      <c r="Q16" s="39"/>
    </row>
    <row r="17" spans="1:6" x14ac:dyDescent="0.75">
      <c r="A17" s="24" t="s">
        <v>289</v>
      </c>
      <c r="B17" s="25"/>
      <c r="C17" s="25"/>
      <c r="D17" s="22"/>
      <c r="E17" s="22"/>
      <c r="F17" s="22"/>
    </row>
  </sheetData>
  <conditionalFormatting sqref="F13:F16">
    <cfRule type="cellIs" dxfId="14" priority="15" stopIfTrue="1" operator="lessThan">
      <formula>0</formula>
    </cfRule>
  </conditionalFormatting>
  <conditionalFormatting sqref="R8">
    <cfRule type="cellIs" dxfId="13" priority="4" stopIfTrue="1" operator="lessThan">
      <formula>0</formula>
    </cfRule>
  </conditionalFormatting>
  <conditionalFormatting sqref="A10 F10">
    <cfRule type="cellIs" dxfId="12" priority="14" stopIfTrue="1" operator="lessThan">
      <formula>0</formula>
    </cfRule>
  </conditionalFormatting>
  <conditionalFormatting sqref="A8 F8">
    <cfRule type="cellIs" dxfId="11" priority="13" stopIfTrue="1" operator="lessThan">
      <formula>0</formula>
    </cfRule>
  </conditionalFormatting>
  <conditionalFormatting sqref="V10">
    <cfRule type="cellIs" dxfId="10" priority="12" stopIfTrue="1" operator="lessThan">
      <formula>0</formula>
    </cfRule>
  </conditionalFormatting>
  <conditionalFormatting sqref="V8">
    <cfRule type="cellIs" dxfId="9" priority="11" stopIfTrue="1" operator="lessThan">
      <formula>0</formula>
    </cfRule>
  </conditionalFormatting>
  <conditionalFormatting sqref="U8">
    <cfRule type="cellIs" dxfId="8" priority="10" stopIfTrue="1" operator="lessThan">
      <formula>0</formula>
    </cfRule>
  </conditionalFormatting>
  <conditionalFormatting sqref="U10">
    <cfRule type="cellIs" dxfId="7" priority="9" stopIfTrue="1" operator="lessThan">
      <formula>0</formula>
    </cfRule>
  </conditionalFormatting>
  <conditionalFormatting sqref="U11">
    <cfRule type="cellIs" dxfId="6" priority="8" stopIfTrue="1" operator="lessThan">
      <formula>0</formula>
    </cfRule>
  </conditionalFormatting>
  <conditionalFormatting sqref="W8">
    <cfRule type="cellIs" dxfId="5" priority="7" stopIfTrue="1" operator="lessThan">
      <formula>0</formula>
    </cfRule>
  </conditionalFormatting>
  <conditionalFormatting sqref="W10">
    <cfRule type="cellIs" dxfId="4" priority="6" stopIfTrue="1" operator="lessThan">
      <formula>0</formula>
    </cfRule>
  </conditionalFormatting>
  <conditionalFormatting sqref="W11">
    <cfRule type="cellIs" dxfId="3" priority="5" stopIfTrue="1" operator="lessThan">
      <formula>0</formula>
    </cfRule>
  </conditionalFormatting>
  <conditionalFormatting sqref="R10">
    <cfRule type="cellIs" dxfId="2" priority="3" stopIfTrue="1" operator="lessThan">
      <formula>0</formula>
    </cfRule>
  </conditionalFormatting>
  <conditionalFormatting sqref="R11">
    <cfRule type="cellIs" dxfId="1" priority="2" stopIfTrue="1" operator="lessThan">
      <formula>0</formula>
    </cfRule>
  </conditionalFormatting>
  <conditionalFormatting sqref="R1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64" zoomScaleNormal="64" workbookViewId="0">
      <pane xSplit="1" ySplit="5" topLeftCell="B27" activePane="bottomRight" state="frozen"/>
      <selection pane="topRight" activeCell="B1" sqref="B1"/>
      <selection pane="bottomLeft" activeCell="A4" sqref="A4"/>
      <selection pane="bottomRight"/>
    </sheetView>
  </sheetViews>
  <sheetFormatPr defaultRowHeight="14.75" x14ac:dyDescent="0.75"/>
  <cols>
    <col min="2" max="5" width="8.81640625" bestFit="1" customWidth="1"/>
    <col min="7" max="7" width="10.7265625" bestFit="1" customWidth="1"/>
    <col min="8" max="8" width="10.1796875" bestFit="1" customWidth="1"/>
    <col min="9" max="9" width="9.08984375" bestFit="1" customWidth="1"/>
    <col min="10" max="11" width="11.1796875" bestFit="1" customWidth="1"/>
    <col min="13" max="13" width="10.7265625" bestFit="1" customWidth="1"/>
    <col min="14" max="14" width="11.1796875" bestFit="1" customWidth="1"/>
    <col min="15" max="15" width="9.08984375" bestFit="1" customWidth="1"/>
    <col min="16" max="16" width="11.1796875" bestFit="1" customWidth="1"/>
    <col min="17" max="17" width="8.81640625" bestFit="1" customWidth="1"/>
    <col min="18" max="18" width="8.7265625" style="21"/>
  </cols>
  <sheetData>
    <row r="1" spans="1:22" ht="26" x14ac:dyDescent="1.2">
      <c r="A1" s="1" t="s">
        <v>1</v>
      </c>
    </row>
    <row r="2" spans="1:22" x14ac:dyDescent="0.75">
      <c r="A2" t="s">
        <v>290</v>
      </c>
    </row>
    <row r="3" spans="1:22" ht="26" x14ac:dyDescent="1.2">
      <c r="A3" s="1"/>
    </row>
    <row r="4" spans="1:22" x14ac:dyDescent="0.75">
      <c r="B4" t="s">
        <v>8</v>
      </c>
      <c r="G4" t="s">
        <v>9</v>
      </c>
      <c r="M4" t="s">
        <v>10</v>
      </c>
      <c r="Q4" t="s">
        <v>11</v>
      </c>
      <c r="R4" s="21" t="s">
        <v>12</v>
      </c>
      <c r="V4" t="s">
        <v>12</v>
      </c>
    </row>
    <row r="5" spans="1:22" x14ac:dyDescent="0.75">
      <c r="B5" t="s">
        <v>13</v>
      </c>
      <c r="C5" t="s">
        <v>14</v>
      </c>
      <c r="D5" t="s">
        <v>15</v>
      </c>
      <c r="E5" t="s">
        <v>16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M5" t="s">
        <v>13</v>
      </c>
      <c r="N5" t="s">
        <v>14</v>
      </c>
      <c r="O5" t="s">
        <v>15</v>
      </c>
      <c r="P5" t="s">
        <v>16</v>
      </c>
      <c r="R5" s="21" t="s">
        <v>18</v>
      </c>
      <c r="U5" t="s">
        <v>11</v>
      </c>
      <c r="V5" t="s">
        <v>18</v>
      </c>
    </row>
    <row r="6" spans="1:22" x14ac:dyDescent="0.75">
      <c r="A6">
        <v>2010</v>
      </c>
      <c r="B6" s="16">
        <f>M6/1000</f>
        <v>15.714123622424538</v>
      </c>
      <c r="C6" s="16">
        <f>N6/1000</f>
        <v>44.686626736942991</v>
      </c>
      <c r="D6" s="16">
        <f>O6/1000</f>
        <v>3.6630004791566853</v>
      </c>
      <c r="E6" s="16">
        <f>P6/1000</f>
        <v>89.351813128893156</v>
      </c>
      <c r="F6" s="16"/>
      <c r="G6" s="20">
        <v>9528</v>
      </c>
      <c r="H6" s="20">
        <v>27095</v>
      </c>
      <c r="I6" s="20">
        <v>2221</v>
      </c>
      <c r="J6" s="20">
        <f>K6-I6-H6-G6</f>
        <v>54177</v>
      </c>
      <c r="K6" s="20">
        <v>93021</v>
      </c>
      <c r="L6" s="20"/>
      <c r="M6" s="20">
        <f t="shared" ref="M6:M47" si="0">G6/R6</f>
        <v>15714.123622424537</v>
      </c>
      <c r="N6" s="20">
        <f t="shared" ref="N6:N47" si="1">H6/R6</f>
        <v>44686.626736942992</v>
      </c>
      <c r="O6" s="20">
        <f t="shared" ref="O6:O47" si="2">I6/R6</f>
        <v>3663.0004791566853</v>
      </c>
      <c r="P6" s="20">
        <f t="shared" ref="P6:P47" si="3">J6/R6</f>
        <v>89351.813128893162</v>
      </c>
      <c r="Q6" s="16">
        <v>69.566666666666663</v>
      </c>
      <c r="R6" s="21">
        <f>Q6/$Q$47</f>
        <v>0.60633352701917476</v>
      </c>
      <c r="U6" s="16">
        <v>69.566666666666663</v>
      </c>
      <c r="V6" s="58">
        <f>U6/$U$47</f>
        <v>0.60633352701917476</v>
      </c>
    </row>
    <row r="7" spans="1:22" x14ac:dyDescent="0.75">
      <c r="A7">
        <v>2</v>
      </c>
      <c r="B7" s="16">
        <f t="shared" ref="B7:E47" si="4">M7/1000</f>
        <v>30.664348362600862</v>
      </c>
      <c r="C7" s="16">
        <f t="shared" si="4"/>
        <v>46.524992880873285</v>
      </c>
      <c r="D7" s="16">
        <f t="shared" si="4"/>
        <v>7.2809653535832952</v>
      </c>
      <c r="E7" s="16">
        <f t="shared" si="4"/>
        <v>90.860958709065031</v>
      </c>
      <c r="F7" s="16"/>
      <c r="G7" s="20">
        <v>18771</v>
      </c>
      <c r="H7" s="20">
        <v>28480</v>
      </c>
      <c r="I7" s="20">
        <v>4457</v>
      </c>
      <c r="J7" s="20">
        <f t="shared" ref="J7:J47" si="5">K7-I7-H7-G7</f>
        <v>55620</v>
      </c>
      <c r="K7" s="20">
        <v>107328</v>
      </c>
      <c r="L7" s="20"/>
      <c r="M7" s="20">
        <f t="shared" si="0"/>
        <v>30664.34836260086</v>
      </c>
      <c r="N7" s="20">
        <f t="shared" si="1"/>
        <v>46524.992880873288</v>
      </c>
      <c r="O7" s="20">
        <f t="shared" si="2"/>
        <v>7280.9653535832949</v>
      </c>
      <c r="P7" s="20">
        <f t="shared" si="3"/>
        <v>90860.958709065031</v>
      </c>
      <c r="Q7" s="16">
        <v>70.233333333333334</v>
      </c>
      <c r="R7" s="21">
        <f t="shared" ref="R7:R47" si="6">Q7/$Q$47</f>
        <v>0.61214410226612426</v>
      </c>
      <c r="U7" s="16">
        <v>70.233333333333334</v>
      </c>
      <c r="V7" s="58">
        <f t="shared" ref="V7:V47" si="7">U7/$U$47</f>
        <v>0.61214410226612426</v>
      </c>
    </row>
    <row r="8" spans="1:22" x14ac:dyDescent="0.75">
      <c r="A8">
        <v>3</v>
      </c>
      <c r="B8" s="16">
        <f t="shared" si="4"/>
        <v>27.714258003766485</v>
      </c>
      <c r="C8" s="16">
        <f t="shared" si="4"/>
        <v>45.601638418079105</v>
      </c>
      <c r="D8" s="16">
        <f t="shared" si="4"/>
        <v>5.3947354048964238</v>
      </c>
      <c r="E8" s="16">
        <f t="shared" si="4"/>
        <v>101.41097834274956</v>
      </c>
      <c r="F8" s="16"/>
      <c r="G8" s="20">
        <v>17102</v>
      </c>
      <c r="H8" s="20">
        <v>28140</v>
      </c>
      <c r="I8" s="20">
        <v>3329</v>
      </c>
      <c r="J8" s="20">
        <f t="shared" si="5"/>
        <v>62579</v>
      </c>
      <c r="K8" s="20">
        <v>111150</v>
      </c>
      <c r="L8" s="20"/>
      <c r="M8" s="20">
        <f t="shared" si="0"/>
        <v>27714.258003766485</v>
      </c>
      <c r="N8" s="20">
        <f t="shared" si="1"/>
        <v>45601.638418079106</v>
      </c>
      <c r="O8" s="20">
        <f t="shared" si="2"/>
        <v>5394.7354048964235</v>
      </c>
      <c r="P8" s="20">
        <f t="shared" si="3"/>
        <v>101410.97834274956</v>
      </c>
      <c r="Q8" s="16">
        <v>70.8</v>
      </c>
      <c r="R8" s="21">
        <f t="shared" si="6"/>
        <v>0.61708309122603122</v>
      </c>
      <c r="U8" s="16">
        <v>70.8</v>
      </c>
      <c r="V8" s="58">
        <f t="shared" si="7"/>
        <v>0.61708309122603122</v>
      </c>
    </row>
    <row r="9" spans="1:22" x14ac:dyDescent="0.75">
      <c r="A9">
        <v>4</v>
      </c>
      <c r="B9" s="16">
        <f t="shared" si="4"/>
        <v>45.428590717299578</v>
      </c>
      <c r="C9" s="16">
        <f t="shared" si="4"/>
        <v>59.658105954055323</v>
      </c>
      <c r="D9" s="16">
        <f t="shared" si="4"/>
        <v>5.8189648382559778</v>
      </c>
      <c r="E9" s="16">
        <f t="shared" si="4"/>
        <v>97.386169714017811</v>
      </c>
      <c r="F9" s="16"/>
      <c r="G9" s="20">
        <v>28152</v>
      </c>
      <c r="H9" s="20">
        <v>36970</v>
      </c>
      <c r="I9" s="20">
        <v>3606</v>
      </c>
      <c r="J9" s="20">
        <f t="shared" si="5"/>
        <v>60350</v>
      </c>
      <c r="K9" s="20">
        <v>129078</v>
      </c>
      <c r="L9" s="20"/>
      <c r="M9" s="20">
        <f t="shared" si="0"/>
        <v>45428.590717299579</v>
      </c>
      <c r="N9" s="20">
        <f t="shared" si="1"/>
        <v>59658.105954055325</v>
      </c>
      <c r="O9" s="20">
        <f t="shared" si="2"/>
        <v>5818.9648382559781</v>
      </c>
      <c r="P9" s="20">
        <f t="shared" si="3"/>
        <v>97386.169714017815</v>
      </c>
      <c r="Q9" s="16">
        <v>71.100000000000009</v>
      </c>
      <c r="R9" s="21">
        <f t="shared" si="6"/>
        <v>0.61969785008715861</v>
      </c>
      <c r="U9" s="16">
        <v>71.100000000000009</v>
      </c>
      <c r="V9" s="58">
        <f t="shared" si="7"/>
        <v>0.61969785008715861</v>
      </c>
    </row>
    <row r="10" spans="1:22" x14ac:dyDescent="0.75">
      <c r="A10">
        <v>2011</v>
      </c>
      <c r="B10" s="16">
        <f t="shared" si="4"/>
        <v>31.698196766743653</v>
      </c>
      <c r="C10" s="16">
        <f t="shared" si="4"/>
        <v>48.130765819861438</v>
      </c>
      <c r="D10" s="16">
        <f t="shared" si="4"/>
        <v>1.9618605080831411</v>
      </c>
      <c r="E10" s="16">
        <f t="shared" si="4"/>
        <v>108.531903926097</v>
      </c>
      <c r="F10" s="16"/>
      <c r="G10" s="20">
        <v>19938</v>
      </c>
      <c r="H10" s="20">
        <v>30274</v>
      </c>
      <c r="I10" s="20">
        <v>1234</v>
      </c>
      <c r="J10" s="20">
        <f t="shared" si="5"/>
        <v>68266</v>
      </c>
      <c r="K10" s="20">
        <v>119712</v>
      </c>
      <c r="L10" s="20"/>
      <c r="M10" s="20">
        <f t="shared" si="0"/>
        <v>31698.196766743651</v>
      </c>
      <c r="N10" s="20">
        <f t="shared" si="1"/>
        <v>48130.765819861437</v>
      </c>
      <c r="O10" s="20">
        <f t="shared" si="2"/>
        <v>1961.860508083141</v>
      </c>
      <c r="P10" s="20">
        <f t="shared" si="3"/>
        <v>108531.903926097</v>
      </c>
      <c r="Q10" s="16">
        <v>72.166666666666671</v>
      </c>
      <c r="R10" s="21">
        <f t="shared" si="6"/>
        <v>0.6289947704822777</v>
      </c>
      <c r="U10" s="16">
        <v>72.166666666666671</v>
      </c>
      <c r="V10" s="58">
        <f t="shared" si="7"/>
        <v>0.6289947704822777</v>
      </c>
    </row>
    <row r="11" spans="1:22" x14ac:dyDescent="0.75">
      <c r="A11">
        <v>2</v>
      </c>
      <c r="B11" s="16">
        <f t="shared" si="4"/>
        <v>34.324779138321993</v>
      </c>
      <c r="C11" s="16">
        <f t="shared" si="4"/>
        <v>47.978826303854873</v>
      </c>
      <c r="D11" s="16">
        <f t="shared" si="4"/>
        <v>1.3034331065759639</v>
      </c>
      <c r="E11" s="16">
        <f t="shared" si="4"/>
        <v>94.680756462585038</v>
      </c>
      <c r="F11" s="16"/>
      <c r="G11" s="20">
        <v>21989</v>
      </c>
      <c r="H11" s="20">
        <v>30736</v>
      </c>
      <c r="I11" s="20">
        <v>835</v>
      </c>
      <c r="J11" s="20">
        <f t="shared" si="5"/>
        <v>60654</v>
      </c>
      <c r="K11" s="20">
        <v>114214</v>
      </c>
      <c r="L11" s="20"/>
      <c r="M11" s="20">
        <f t="shared" si="0"/>
        <v>34324.779138321996</v>
      </c>
      <c r="N11" s="20">
        <f t="shared" si="1"/>
        <v>47978.826303854876</v>
      </c>
      <c r="O11" s="20">
        <f t="shared" si="2"/>
        <v>1303.4331065759638</v>
      </c>
      <c r="P11" s="20">
        <f t="shared" si="3"/>
        <v>94680.756462585035</v>
      </c>
      <c r="Q11" s="16">
        <v>73.5</v>
      </c>
      <c r="R11" s="21">
        <f t="shared" si="6"/>
        <v>0.64061592097617659</v>
      </c>
      <c r="U11" s="16">
        <v>73.5</v>
      </c>
      <c r="V11" s="58">
        <f t="shared" si="7"/>
        <v>0.64061592097617659</v>
      </c>
    </row>
    <row r="12" spans="1:22" x14ac:dyDescent="0.75">
      <c r="A12">
        <v>3</v>
      </c>
      <c r="B12" s="16">
        <f t="shared" si="4"/>
        <v>37.743628405538189</v>
      </c>
      <c r="C12" s="16">
        <f t="shared" si="4"/>
        <v>53.451692719964271</v>
      </c>
      <c r="D12" s="16">
        <f t="shared" si="4"/>
        <v>5.8862965609647171</v>
      </c>
      <c r="E12" s="16">
        <f t="shared" si="4"/>
        <v>141.87527378293885</v>
      </c>
      <c r="F12" s="16"/>
      <c r="G12" s="20">
        <v>24552</v>
      </c>
      <c r="H12" s="20">
        <v>34770</v>
      </c>
      <c r="I12" s="20">
        <v>3829</v>
      </c>
      <c r="J12" s="20">
        <f t="shared" si="5"/>
        <v>92289</v>
      </c>
      <c r="K12" s="20">
        <v>155440</v>
      </c>
      <c r="L12" s="20"/>
      <c r="M12" s="20">
        <f t="shared" si="0"/>
        <v>37743.628405538191</v>
      </c>
      <c r="N12" s="20">
        <f t="shared" si="1"/>
        <v>53451.692719964274</v>
      </c>
      <c r="O12" s="20">
        <f t="shared" si="2"/>
        <v>5886.2965609647172</v>
      </c>
      <c r="P12" s="20">
        <f t="shared" si="3"/>
        <v>141875.27378293884</v>
      </c>
      <c r="Q12" s="16">
        <v>74.63333333333334</v>
      </c>
      <c r="R12" s="21">
        <f t="shared" si="6"/>
        <v>0.65049389889599063</v>
      </c>
      <c r="U12" s="16">
        <v>74.63333333333334</v>
      </c>
      <c r="V12" s="58">
        <f t="shared" si="7"/>
        <v>0.65049389889599063</v>
      </c>
    </row>
    <row r="13" spans="1:22" x14ac:dyDescent="0.75">
      <c r="A13">
        <v>4</v>
      </c>
      <c r="B13" s="16">
        <f t="shared" si="4"/>
        <v>38.870600176522508</v>
      </c>
      <c r="C13" s="16">
        <f t="shared" si="4"/>
        <v>63.499279788172991</v>
      </c>
      <c r="D13" s="16">
        <f t="shared" si="4"/>
        <v>3.5164298323036185</v>
      </c>
      <c r="E13" s="16">
        <f t="shared" si="4"/>
        <v>123.4806107678729</v>
      </c>
      <c r="F13" s="16"/>
      <c r="G13" s="20">
        <v>25590</v>
      </c>
      <c r="H13" s="20">
        <v>41804</v>
      </c>
      <c r="I13" s="20">
        <v>2315</v>
      </c>
      <c r="J13" s="20">
        <f t="shared" si="5"/>
        <v>81292</v>
      </c>
      <c r="K13" s="20">
        <v>151001</v>
      </c>
      <c r="L13" s="20"/>
      <c r="M13" s="20">
        <f t="shared" si="0"/>
        <v>38870.600176522508</v>
      </c>
      <c r="N13" s="20">
        <f t="shared" si="1"/>
        <v>63499.279788172993</v>
      </c>
      <c r="O13" s="20">
        <f t="shared" si="2"/>
        <v>3516.4298323036187</v>
      </c>
      <c r="P13" s="20">
        <f t="shared" si="3"/>
        <v>123480.6107678729</v>
      </c>
      <c r="Q13" s="16">
        <v>75.533333333333346</v>
      </c>
      <c r="R13" s="21">
        <f t="shared" si="6"/>
        <v>0.65833817547937246</v>
      </c>
      <c r="U13" s="16">
        <v>75.533333333333346</v>
      </c>
      <c r="V13" s="58">
        <f t="shared" si="7"/>
        <v>0.65833817547937246</v>
      </c>
    </row>
    <row r="14" spans="1:22" x14ac:dyDescent="0.75">
      <c r="A14">
        <v>2012</v>
      </c>
      <c r="B14" s="16">
        <f t="shared" si="4"/>
        <v>31.728083514571562</v>
      </c>
      <c r="C14" s="16">
        <f t="shared" si="4"/>
        <v>58.798462809917368</v>
      </c>
      <c r="D14" s="16">
        <f t="shared" si="4"/>
        <v>1.8010987385819925</v>
      </c>
      <c r="E14" s="16">
        <f t="shared" si="4"/>
        <v>104.74369812962159</v>
      </c>
      <c r="F14" s="16"/>
      <c r="G14" s="20">
        <v>21192</v>
      </c>
      <c r="H14" s="20">
        <v>39273</v>
      </c>
      <c r="I14" s="20">
        <v>1203</v>
      </c>
      <c r="J14" s="20">
        <f t="shared" si="5"/>
        <v>69961</v>
      </c>
      <c r="K14" s="20">
        <v>131629</v>
      </c>
      <c r="L14" s="20"/>
      <c r="M14" s="20">
        <f t="shared" si="0"/>
        <v>31728.083514571561</v>
      </c>
      <c r="N14" s="20">
        <f t="shared" si="1"/>
        <v>58798.462809917364</v>
      </c>
      <c r="O14" s="20">
        <f t="shared" si="2"/>
        <v>1801.0987385819926</v>
      </c>
      <c r="P14" s="20">
        <f t="shared" si="3"/>
        <v>104743.6981296216</v>
      </c>
      <c r="Q14" s="16">
        <v>76.633333333333326</v>
      </c>
      <c r="R14" s="21">
        <f t="shared" si="6"/>
        <v>0.66792562463683891</v>
      </c>
      <c r="U14" s="16">
        <v>76.633333333333326</v>
      </c>
      <c r="V14" s="58">
        <f t="shared" si="7"/>
        <v>0.66792562463683891</v>
      </c>
    </row>
    <row r="15" spans="1:22" x14ac:dyDescent="0.75">
      <c r="A15">
        <v>2</v>
      </c>
      <c r="B15" s="16">
        <f t="shared" si="4"/>
        <v>37.555257926306773</v>
      </c>
      <c r="C15" s="16">
        <f t="shared" si="4"/>
        <v>54.706269065981161</v>
      </c>
      <c r="D15" s="16">
        <f t="shared" si="4"/>
        <v>4.4964258783204807</v>
      </c>
      <c r="E15" s="16">
        <f t="shared" si="4"/>
        <v>113.92371122536422</v>
      </c>
      <c r="F15" s="16"/>
      <c r="G15" s="20">
        <v>25466</v>
      </c>
      <c r="H15" s="20">
        <v>37096</v>
      </c>
      <c r="I15" s="20">
        <v>3049</v>
      </c>
      <c r="J15" s="20">
        <f t="shared" si="5"/>
        <v>77251</v>
      </c>
      <c r="K15" s="20">
        <v>142862</v>
      </c>
      <c r="L15" s="20"/>
      <c r="M15" s="20">
        <f t="shared" si="0"/>
        <v>37555.257926306775</v>
      </c>
      <c r="N15" s="20">
        <f t="shared" si="1"/>
        <v>54706.269065981163</v>
      </c>
      <c r="O15" s="20">
        <f t="shared" si="2"/>
        <v>4496.4258783204805</v>
      </c>
      <c r="P15" s="20">
        <f t="shared" si="3"/>
        <v>113923.71122536421</v>
      </c>
      <c r="Q15" s="16">
        <v>77.8</v>
      </c>
      <c r="R15" s="21">
        <f t="shared" si="6"/>
        <v>0.67809413131900043</v>
      </c>
      <c r="U15" s="16">
        <v>77.8</v>
      </c>
      <c r="V15" s="58">
        <f t="shared" si="7"/>
        <v>0.67809413131900043</v>
      </c>
    </row>
    <row r="16" spans="1:22" x14ac:dyDescent="0.75">
      <c r="A16">
        <v>3</v>
      </c>
      <c r="B16" s="16">
        <f t="shared" si="4"/>
        <v>17.04338089171975</v>
      </c>
      <c r="C16" s="16">
        <f t="shared" si="4"/>
        <v>56.187178768577503</v>
      </c>
      <c r="D16" s="16">
        <f t="shared" si="4"/>
        <v>6.9234624203821671</v>
      </c>
      <c r="E16" s="16">
        <f t="shared" si="4"/>
        <v>140.57098768577498</v>
      </c>
      <c r="F16" s="16"/>
      <c r="G16" s="20">
        <v>11661</v>
      </c>
      <c r="H16" s="20">
        <v>38443</v>
      </c>
      <c r="I16" s="20">
        <v>4737</v>
      </c>
      <c r="J16" s="20">
        <f t="shared" si="5"/>
        <v>96178</v>
      </c>
      <c r="K16" s="20">
        <v>151019</v>
      </c>
      <c r="L16" s="20"/>
      <c r="M16" s="20">
        <f t="shared" si="0"/>
        <v>17043.380891719749</v>
      </c>
      <c r="N16" s="20">
        <f t="shared" si="1"/>
        <v>56187.178768577505</v>
      </c>
      <c r="O16" s="20">
        <f t="shared" si="2"/>
        <v>6923.4624203821668</v>
      </c>
      <c r="P16" s="20">
        <f t="shared" si="3"/>
        <v>140570.98768577498</v>
      </c>
      <c r="Q16" s="16">
        <v>78.5</v>
      </c>
      <c r="R16" s="21">
        <f t="shared" si="6"/>
        <v>0.6841952353282974</v>
      </c>
      <c r="U16" s="16">
        <v>78.5</v>
      </c>
      <c r="V16" s="58">
        <f t="shared" si="7"/>
        <v>0.6841952353282974</v>
      </c>
    </row>
    <row r="17" spans="1:22" x14ac:dyDescent="0.75">
      <c r="A17">
        <v>4</v>
      </c>
      <c r="B17" s="16">
        <f t="shared" si="4"/>
        <v>7.1038855949895625</v>
      </c>
      <c r="C17" s="16">
        <f t="shared" si="4"/>
        <v>54.829119832985391</v>
      </c>
      <c r="D17" s="16">
        <f t="shared" si="4"/>
        <v>6.4068626304801679</v>
      </c>
      <c r="E17" s="16">
        <f t="shared" si="4"/>
        <v>112.83580208768269</v>
      </c>
      <c r="F17" s="16"/>
      <c r="G17" s="20">
        <v>4943</v>
      </c>
      <c r="H17" s="20">
        <v>38151</v>
      </c>
      <c r="I17" s="20">
        <v>4458</v>
      </c>
      <c r="J17" s="20">
        <f t="shared" si="5"/>
        <v>78513</v>
      </c>
      <c r="K17" s="20">
        <v>126065</v>
      </c>
      <c r="L17" s="20"/>
      <c r="M17" s="20">
        <f t="shared" si="0"/>
        <v>7103.8855949895624</v>
      </c>
      <c r="N17" s="20">
        <f t="shared" si="1"/>
        <v>54829.119832985394</v>
      </c>
      <c r="O17" s="20">
        <f t="shared" si="2"/>
        <v>6406.8626304801683</v>
      </c>
      <c r="P17" s="20">
        <f t="shared" si="3"/>
        <v>112835.80208768269</v>
      </c>
      <c r="Q17" s="16">
        <v>79.833333333333329</v>
      </c>
      <c r="R17" s="21">
        <f t="shared" si="6"/>
        <v>0.69581638582219629</v>
      </c>
      <c r="U17" s="16">
        <v>79.833333333333329</v>
      </c>
      <c r="V17" s="58">
        <f t="shared" si="7"/>
        <v>0.69581638582219629</v>
      </c>
    </row>
    <row r="18" spans="1:22" x14ac:dyDescent="0.75">
      <c r="A18">
        <v>2013</v>
      </c>
      <c r="B18" s="16">
        <f t="shared" si="4"/>
        <v>21.878557336621455</v>
      </c>
      <c r="C18" s="16">
        <f t="shared" si="4"/>
        <v>54.358983970406904</v>
      </c>
      <c r="D18" s="16">
        <f t="shared" si="4"/>
        <v>0.8742934648581997</v>
      </c>
      <c r="E18" s="16">
        <f t="shared" si="4"/>
        <v>61.838578709412246</v>
      </c>
      <c r="F18" s="16"/>
      <c r="G18" s="20">
        <v>15465</v>
      </c>
      <c r="H18" s="20">
        <v>38424</v>
      </c>
      <c r="I18" s="20">
        <v>618</v>
      </c>
      <c r="J18" s="20">
        <f t="shared" si="5"/>
        <v>43711</v>
      </c>
      <c r="K18" s="20">
        <v>98218</v>
      </c>
      <c r="L18" s="20"/>
      <c r="M18" s="20">
        <f t="shared" si="0"/>
        <v>21878.557336621456</v>
      </c>
      <c r="N18" s="20">
        <f t="shared" si="1"/>
        <v>54358.983970406902</v>
      </c>
      <c r="O18" s="20">
        <f t="shared" si="2"/>
        <v>874.29346485819974</v>
      </c>
      <c r="P18" s="20">
        <f t="shared" si="3"/>
        <v>61838.57870941225</v>
      </c>
      <c r="Q18" s="16">
        <v>81.100000000000009</v>
      </c>
      <c r="R18" s="21">
        <f t="shared" si="6"/>
        <v>0.70685647879140034</v>
      </c>
      <c r="U18" s="16">
        <v>81.100000000000009</v>
      </c>
      <c r="V18" s="58">
        <f t="shared" si="7"/>
        <v>0.70685647879140034</v>
      </c>
    </row>
    <row r="19" spans="1:22" x14ac:dyDescent="0.75">
      <c r="A19">
        <v>2</v>
      </c>
      <c r="B19" s="16">
        <f t="shared" si="4"/>
        <v>9.9098880324543615</v>
      </c>
      <c r="C19" s="16">
        <f t="shared" si="4"/>
        <v>47.47865476673428</v>
      </c>
      <c r="D19" s="16">
        <f t="shared" si="4"/>
        <v>7.6268576064908729</v>
      </c>
      <c r="E19" s="16">
        <f t="shared" si="4"/>
        <v>116.52671075050711</v>
      </c>
      <c r="F19" s="16"/>
      <c r="G19" s="20">
        <v>7097</v>
      </c>
      <c r="H19" s="20">
        <v>34002</v>
      </c>
      <c r="I19" s="20">
        <v>5462</v>
      </c>
      <c r="J19" s="20">
        <f t="shared" si="5"/>
        <v>83451</v>
      </c>
      <c r="K19" s="20">
        <v>130012</v>
      </c>
      <c r="L19" s="20"/>
      <c r="M19" s="20">
        <f t="shared" si="0"/>
        <v>9909.8880324543607</v>
      </c>
      <c r="N19" s="20">
        <f t="shared" si="1"/>
        <v>47478.654766734282</v>
      </c>
      <c r="O19" s="20">
        <f t="shared" si="2"/>
        <v>7626.857606490873</v>
      </c>
      <c r="P19" s="20">
        <f t="shared" si="3"/>
        <v>116526.7107505071</v>
      </c>
      <c r="Q19" s="16">
        <v>82.166666666666671</v>
      </c>
      <c r="R19" s="21">
        <f t="shared" si="6"/>
        <v>0.71615339918651943</v>
      </c>
      <c r="U19" s="16">
        <v>82.166666666666671</v>
      </c>
      <c r="V19" s="58">
        <f t="shared" si="7"/>
        <v>0.71615339918651943</v>
      </c>
    </row>
    <row r="20" spans="1:22" x14ac:dyDescent="0.75">
      <c r="A20">
        <v>3</v>
      </c>
      <c r="B20" s="16">
        <f t="shared" si="4"/>
        <v>0.13476468238114264</v>
      </c>
      <c r="C20" s="16">
        <f t="shared" si="4"/>
        <v>68.263812225329602</v>
      </c>
      <c r="D20" s="16">
        <f t="shared" si="4"/>
        <v>7.9813695565321625</v>
      </c>
      <c r="E20" s="16">
        <f t="shared" si="4"/>
        <v>147.2634190970835</v>
      </c>
      <c r="F20" s="16"/>
      <c r="G20" s="20">
        <v>98</v>
      </c>
      <c r="H20" s="20">
        <v>49641</v>
      </c>
      <c r="I20" s="20">
        <v>5804</v>
      </c>
      <c r="J20" s="20">
        <f t="shared" si="5"/>
        <v>107089</v>
      </c>
      <c r="K20" s="20">
        <v>162632</v>
      </c>
      <c r="L20" s="20"/>
      <c r="M20" s="20">
        <f t="shared" si="0"/>
        <v>134.76468238114265</v>
      </c>
      <c r="N20" s="20">
        <f t="shared" si="1"/>
        <v>68263.812225329602</v>
      </c>
      <c r="O20" s="20">
        <f t="shared" si="2"/>
        <v>7981.3695565321623</v>
      </c>
      <c r="P20" s="20">
        <f t="shared" si="3"/>
        <v>147263.4190970835</v>
      </c>
      <c r="Q20" s="16">
        <v>83.433333333333337</v>
      </c>
      <c r="R20" s="21">
        <f t="shared" si="6"/>
        <v>0.72719349215572338</v>
      </c>
      <c r="U20" s="16">
        <v>83.433333333333337</v>
      </c>
      <c r="V20" s="58">
        <f t="shared" si="7"/>
        <v>0.72719349215572338</v>
      </c>
    </row>
    <row r="21" spans="1:22" x14ac:dyDescent="0.75">
      <c r="A21">
        <v>4</v>
      </c>
      <c r="B21" s="16">
        <f t="shared" si="4"/>
        <v>-2.0401077654516646</v>
      </c>
      <c r="C21" s="16">
        <f t="shared" si="4"/>
        <v>57.713503169572128</v>
      </c>
      <c r="D21" s="16">
        <f t="shared" si="4"/>
        <v>5.6062052297939786</v>
      </c>
      <c r="E21" s="16">
        <f t="shared" si="4"/>
        <v>147.86690174326469</v>
      </c>
      <c r="F21" s="16"/>
      <c r="G21" s="20">
        <v>-1496</v>
      </c>
      <c r="H21" s="20">
        <v>42321</v>
      </c>
      <c r="I21" s="20">
        <v>4111</v>
      </c>
      <c r="J21" s="20">
        <f t="shared" si="5"/>
        <v>108430</v>
      </c>
      <c r="K21" s="20">
        <v>153366</v>
      </c>
      <c r="L21" s="20"/>
      <c r="M21" s="20">
        <f t="shared" si="0"/>
        <v>-2040.1077654516646</v>
      </c>
      <c r="N21" s="20">
        <f t="shared" si="1"/>
        <v>57713.503169572126</v>
      </c>
      <c r="O21" s="20">
        <f t="shared" si="2"/>
        <v>5606.205229793979</v>
      </c>
      <c r="P21" s="20">
        <f t="shared" si="3"/>
        <v>147866.90174326469</v>
      </c>
      <c r="Q21" s="16">
        <v>84.133333333333326</v>
      </c>
      <c r="R21" s="21">
        <f t="shared" si="6"/>
        <v>0.73329459616502013</v>
      </c>
      <c r="U21" s="16">
        <v>84.133333333333326</v>
      </c>
      <c r="V21" s="58">
        <f t="shared" si="7"/>
        <v>0.73329459616502013</v>
      </c>
    </row>
    <row r="22" spans="1:22" x14ac:dyDescent="0.75">
      <c r="A22">
        <v>2014</v>
      </c>
      <c r="B22" s="16">
        <f t="shared" si="4"/>
        <v>26.123657608695655</v>
      </c>
      <c r="C22" s="16">
        <f t="shared" si="4"/>
        <v>54.757997670807462</v>
      </c>
      <c r="D22" s="16">
        <f t="shared" si="4"/>
        <v>2.7525310559006217</v>
      </c>
      <c r="E22" s="16">
        <f t="shared" si="4"/>
        <v>86.935887422360267</v>
      </c>
      <c r="F22" s="16"/>
      <c r="G22" s="20">
        <v>19551</v>
      </c>
      <c r="H22" s="20">
        <v>40981</v>
      </c>
      <c r="I22" s="20">
        <v>2060</v>
      </c>
      <c r="J22" s="20">
        <f t="shared" si="5"/>
        <v>65063</v>
      </c>
      <c r="K22" s="20">
        <v>127655</v>
      </c>
      <c r="L22" s="20"/>
      <c r="M22" s="20">
        <f t="shared" si="0"/>
        <v>26123.657608695656</v>
      </c>
      <c r="N22" s="20">
        <f t="shared" si="1"/>
        <v>54757.997670807461</v>
      </c>
      <c r="O22" s="20">
        <f t="shared" si="2"/>
        <v>2752.5310559006216</v>
      </c>
      <c r="P22" s="20">
        <f t="shared" si="3"/>
        <v>86935.887422360262</v>
      </c>
      <c r="Q22" s="16">
        <v>85.866666666666674</v>
      </c>
      <c r="R22" s="21">
        <f t="shared" si="6"/>
        <v>0.74840209180708883</v>
      </c>
      <c r="U22" s="16">
        <v>85.866666666666674</v>
      </c>
      <c r="V22" s="58">
        <f t="shared" si="7"/>
        <v>0.74840209180708883</v>
      </c>
    </row>
    <row r="23" spans="1:22" x14ac:dyDescent="0.75">
      <c r="A23">
        <v>2</v>
      </c>
      <c r="B23" s="16">
        <f t="shared" si="4"/>
        <v>12.386222983257234</v>
      </c>
      <c r="C23" s="16">
        <f t="shared" si="4"/>
        <v>40.374083713850851</v>
      </c>
      <c r="D23" s="16">
        <f t="shared" si="4"/>
        <v>3.013714611872147</v>
      </c>
      <c r="E23" s="16">
        <f t="shared" si="4"/>
        <v>120.6402663622527</v>
      </c>
      <c r="F23" s="16"/>
      <c r="G23" s="20">
        <v>9457</v>
      </c>
      <c r="H23" s="20">
        <v>30826</v>
      </c>
      <c r="I23" s="20">
        <v>2301</v>
      </c>
      <c r="J23" s="20">
        <f t="shared" si="5"/>
        <v>92110</v>
      </c>
      <c r="K23" s="20">
        <v>134694</v>
      </c>
      <c r="L23" s="20"/>
      <c r="M23" s="20">
        <f t="shared" si="0"/>
        <v>12386.222983257234</v>
      </c>
      <c r="N23" s="20">
        <f t="shared" si="1"/>
        <v>40374.08371385085</v>
      </c>
      <c r="O23" s="20">
        <f t="shared" si="2"/>
        <v>3013.7146118721471</v>
      </c>
      <c r="P23" s="20">
        <f t="shared" si="3"/>
        <v>120640.2663622527</v>
      </c>
      <c r="Q23" s="16">
        <v>87.59999999999998</v>
      </c>
      <c r="R23" s="21">
        <f t="shared" si="6"/>
        <v>0.7635095874491572</v>
      </c>
      <c r="U23" s="16">
        <v>87.59999999999998</v>
      </c>
      <c r="V23" s="58">
        <f t="shared" si="7"/>
        <v>0.7635095874491572</v>
      </c>
    </row>
    <row r="24" spans="1:22" x14ac:dyDescent="0.75">
      <c r="A24">
        <v>3</v>
      </c>
      <c r="B24" s="16">
        <f t="shared" si="4"/>
        <v>15.551064613072878</v>
      </c>
      <c r="C24" s="16">
        <f t="shared" si="4"/>
        <v>52.549332081142005</v>
      </c>
      <c r="D24" s="16">
        <f t="shared" si="4"/>
        <v>2.6519691960931633</v>
      </c>
      <c r="E24" s="16">
        <f t="shared" si="4"/>
        <v>162.49550112697221</v>
      </c>
      <c r="F24" s="16"/>
      <c r="G24" s="20">
        <v>12027</v>
      </c>
      <c r="H24" s="20">
        <v>40641</v>
      </c>
      <c r="I24" s="20">
        <v>2051</v>
      </c>
      <c r="J24" s="20">
        <f t="shared" si="5"/>
        <v>125672</v>
      </c>
      <c r="K24" s="20">
        <v>180391</v>
      </c>
      <c r="L24" s="20"/>
      <c r="M24" s="20">
        <f t="shared" si="0"/>
        <v>15551.064613072878</v>
      </c>
      <c r="N24" s="20">
        <f t="shared" si="1"/>
        <v>52549.332081142005</v>
      </c>
      <c r="O24" s="20">
        <f t="shared" si="2"/>
        <v>2651.9691960931632</v>
      </c>
      <c r="P24" s="20">
        <f t="shared" si="3"/>
        <v>162495.5011269722</v>
      </c>
      <c r="Q24" s="16">
        <v>88.733333333333334</v>
      </c>
      <c r="R24" s="21">
        <f t="shared" si="6"/>
        <v>0.77338756536897146</v>
      </c>
      <c r="U24" s="16">
        <v>88.733333333333334</v>
      </c>
      <c r="V24" s="58">
        <f t="shared" si="7"/>
        <v>0.77338756536897146</v>
      </c>
    </row>
    <row r="25" spans="1:22" x14ac:dyDescent="0.75">
      <c r="A25">
        <v>4</v>
      </c>
      <c r="B25" s="16">
        <f t="shared" si="4"/>
        <v>4.3424932533733136</v>
      </c>
      <c r="C25" s="16">
        <f t="shared" si="4"/>
        <v>43.332044977511252</v>
      </c>
      <c r="D25" s="16">
        <f t="shared" si="4"/>
        <v>2.9040262368815593</v>
      </c>
      <c r="E25" s="16">
        <f t="shared" si="4"/>
        <v>138.18572113943031</v>
      </c>
      <c r="F25" s="16"/>
      <c r="G25" s="20">
        <v>3366</v>
      </c>
      <c r="H25" s="20">
        <v>33588</v>
      </c>
      <c r="I25" s="20">
        <v>2251</v>
      </c>
      <c r="J25" s="20">
        <f t="shared" si="5"/>
        <v>107112</v>
      </c>
      <c r="K25" s="20">
        <v>146317</v>
      </c>
      <c r="L25" s="20"/>
      <c r="M25" s="20">
        <f t="shared" si="0"/>
        <v>4342.4932533733136</v>
      </c>
      <c r="N25" s="20">
        <f t="shared" si="1"/>
        <v>43332.04497751125</v>
      </c>
      <c r="O25" s="20">
        <f t="shared" si="2"/>
        <v>2904.0262368815593</v>
      </c>
      <c r="P25" s="20">
        <f t="shared" si="3"/>
        <v>138185.7211394303</v>
      </c>
      <c r="Q25" s="16">
        <v>88.933333333333337</v>
      </c>
      <c r="R25" s="21">
        <f t="shared" si="6"/>
        <v>0.77513073794305631</v>
      </c>
      <c r="U25" s="16">
        <v>88.933333333333337</v>
      </c>
      <c r="V25" s="58">
        <f t="shared" si="7"/>
        <v>0.77513073794305631</v>
      </c>
    </row>
    <row r="26" spans="1:22" x14ac:dyDescent="0.75">
      <c r="A26">
        <v>2015</v>
      </c>
      <c r="B26" s="16">
        <f t="shared" si="4"/>
        <v>-0.13080625931445608</v>
      </c>
      <c r="C26" s="16">
        <f t="shared" si="4"/>
        <v>44.224057377049192</v>
      </c>
      <c r="D26" s="16">
        <f t="shared" si="4"/>
        <v>6.3735991058122226</v>
      </c>
      <c r="E26" s="16">
        <f t="shared" si="4"/>
        <v>123.36825633383015</v>
      </c>
      <c r="F26" s="16"/>
      <c r="G26" s="20">
        <v>-102</v>
      </c>
      <c r="H26" s="20">
        <v>34485</v>
      </c>
      <c r="I26" s="20">
        <v>4970</v>
      </c>
      <c r="J26" s="20">
        <f t="shared" si="5"/>
        <v>96200</v>
      </c>
      <c r="K26" s="20">
        <v>135553</v>
      </c>
      <c r="L26" s="20"/>
      <c r="M26" s="20">
        <f t="shared" si="0"/>
        <v>-130.80625931445607</v>
      </c>
      <c r="N26" s="20">
        <f t="shared" si="1"/>
        <v>44224.05737704919</v>
      </c>
      <c r="O26" s="20">
        <f t="shared" si="2"/>
        <v>6373.5991058122227</v>
      </c>
      <c r="P26" s="20">
        <f t="shared" si="3"/>
        <v>123368.25633383014</v>
      </c>
      <c r="Q26" s="16">
        <v>89.466666666666654</v>
      </c>
      <c r="R26" s="21">
        <f t="shared" si="6"/>
        <v>0.77977919814061569</v>
      </c>
      <c r="U26" s="16">
        <v>89.466666666666654</v>
      </c>
      <c r="V26" s="58">
        <f t="shared" si="7"/>
        <v>0.77977919814061569</v>
      </c>
    </row>
    <row r="27" spans="1:22" x14ac:dyDescent="0.75">
      <c r="A27">
        <v>2</v>
      </c>
      <c r="B27" s="16">
        <f t="shared" si="4"/>
        <v>-14.927450109249818</v>
      </c>
      <c r="C27" s="16">
        <f t="shared" si="4"/>
        <v>55.278820830298606</v>
      </c>
      <c r="D27" s="16">
        <f t="shared" si="4"/>
        <v>7.4580844865258547</v>
      </c>
      <c r="E27" s="16">
        <f t="shared" si="4"/>
        <v>99.805465404224321</v>
      </c>
      <c r="F27" s="16"/>
      <c r="G27" s="20">
        <v>-11909</v>
      </c>
      <c r="H27" s="20">
        <v>44101</v>
      </c>
      <c r="I27" s="20">
        <v>5950</v>
      </c>
      <c r="J27" s="20">
        <f t="shared" si="5"/>
        <v>79624</v>
      </c>
      <c r="K27" s="20">
        <v>117766</v>
      </c>
      <c r="L27" s="20"/>
      <c r="M27" s="20">
        <f t="shared" si="0"/>
        <v>-14927.450109249818</v>
      </c>
      <c r="N27" s="20">
        <f t="shared" si="1"/>
        <v>55278.82083029861</v>
      </c>
      <c r="O27" s="20">
        <f t="shared" si="2"/>
        <v>7458.084486525855</v>
      </c>
      <c r="P27" s="20">
        <f t="shared" si="3"/>
        <v>99805.46540422432</v>
      </c>
      <c r="Q27" s="16">
        <v>91.533333333333346</v>
      </c>
      <c r="R27" s="21">
        <f t="shared" si="6"/>
        <v>0.79779198140615926</v>
      </c>
      <c r="U27" s="16">
        <v>91.533333333333346</v>
      </c>
      <c r="V27" s="58">
        <f t="shared" si="7"/>
        <v>0.79779198140615926</v>
      </c>
    </row>
    <row r="28" spans="1:22" x14ac:dyDescent="0.75">
      <c r="A28">
        <v>3</v>
      </c>
      <c r="B28" s="16">
        <f t="shared" si="4"/>
        <v>-7.8054121451670859</v>
      </c>
      <c r="C28" s="16">
        <f t="shared" si="4"/>
        <v>53.508691340280272</v>
      </c>
      <c r="D28" s="16">
        <f t="shared" si="4"/>
        <v>7.994641753503414</v>
      </c>
      <c r="E28" s="16">
        <f t="shared" si="4"/>
        <v>127.66814588573483</v>
      </c>
      <c r="F28" s="16"/>
      <c r="G28" s="20">
        <v>-6311</v>
      </c>
      <c r="H28" s="20">
        <v>43264</v>
      </c>
      <c r="I28" s="20">
        <v>6464</v>
      </c>
      <c r="J28" s="20">
        <f t="shared" si="5"/>
        <v>103225</v>
      </c>
      <c r="K28" s="20">
        <v>146642</v>
      </c>
      <c r="L28" s="20"/>
      <c r="M28" s="20">
        <f t="shared" si="0"/>
        <v>-7805.4121451670862</v>
      </c>
      <c r="N28" s="20">
        <f t="shared" si="1"/>
        <v>53508.691340280275</v>
      </c>
      <c r="O28" s="20">
        <f t="shared" si="2"/>
        <v>7994.6417535034143</v>
      </c>
      <c r="P28" s="20">
        <f t="shared" si="3"/>
        <v>127668.14588573483</v>
      </c>
      <c r="Q28" s="16">
        <v>92.766666666666666</v>
      </c>
      <c r="R28" s="21">
        <f t="shared" si="6"/>
        <v>0.80854154561301561</v>
      </c>
      <c r="U28" s="16">
        <v>92.766666666666666</v>
      </c>
      <c r="V28" s="58">
        <f t="shared" si="7"/>
        <v>0.80854154561301561</v>
      </c>
    </row>
    <row r="29" spans="1:22" x14ac:dyDescent="0.75">
      <c r="A29">
        <v>4</v>
      </c>
      <c r="B29" s="16">
        <f t="shared" si="4"/>
        <v>-16.912087267525035</v>
      </c>
      <c r="C29" s="16">
        <f t="shared" si="4"/>
        <v>39.322018597997143</v>
      </c>
      <c r="D29" s="16">
        <f t="shared" si="4"/>
        <v>5.1359170243204577</v>
      </c>
      <c r="E29" s="16">
        <f t="shared" si="4"/>
        <v>123.02564806866953</v>
      </c>
      <c r="F29" s="16"/>
      <c r="G29" s="20">
        <v>-13738</v>
      </c>
      <c r="H29" s="20">
        <v>31942</v>
      </c>
      <c r="I29" s="20">
        <v>4172</v>
      </c>
      <c r="J29" s="20">
        <f t="shared" si="5"/>
        <v>99936</v>
      </c>
      <c r="K29" s="20">
        <v>122312</v>
      </c>
      <c r="L29" s="20"/>
      <c r="M29" s="20">
        <f t="shared" si="0"/>
        <v>-16912.087267525036</v>
      </c>
      <c r="N29" s="20">
        <f t="shared" si="1"/>
        <v>39322.018597997143</v>
      </c>
      <c r="O29" s="20">
        <f t="shared" si="2"/>
        <v>5135.917024320458</v>
      </c>
      <c r="P29" s="20">
        <f t="shared" si="3"/>
        <v>123025.64806866953</v>
      </c>
      <c r="Q29" s="16">
        <v>93.2</v>
      </c>
      <c r="R29" s="21">
        <f t="shared" si="6"/>
        <v>0.81231841952353279</v>
      </c>
      <c r="U29" s="16">
        <v>93.2</v>
      </c>
      <c r="V29" s="58">
        <f t="shared" si="7"/>
        <v>0.81231841952353279</v>
      </c>
    </row>
    <row r="30" spans="1:22" x14ac:dyDescent="0.75">
      <c r="A30">
        <v>2016</v>
      </c>
      <c r="B30" s="16">
        <f t="shared" si="4"/>
        <v>-1.4851146853146855</v>
      </c>
      <c r="C30" s="16">
        <f t="shared" si="4"/>
        <v>44.334404195804197</v>
      </c>
      <c r="D30" s="16">
        <f t="shared" si="4"/>
        <v>7.2618979020979033</v>
      </c>
      <c r="E30" s="16">
        <f t="shared" si="4"/>
        <v>86.098139860139867</v>
      </c>
      <c r="F30" s="16"/>
      <c r="G30" s="20">
        <v>-1234</v>
      </c>
      <c r="H30" s="20">
        <v>36838</v>
      </c>
      <c r="I30" s="20">
        <v>6034</v>
      </c>
      <c r="J30" s="20">
        <f t="shared" si="5"/>
        <v>71540</v>
      </c>
      <c r="K30" s="20">
        <v>113178</v>
      </c>
      <c r="L30" s="20"/>
      <c r="M30" s="20">
        <f t="shared" si="0"/>
        <v>-1485.1146853146854</v>
      </c>
      <c r="N30" s="20">
        <f t="shared" si="1"/>
        <v>44334.4041958042</v>
      </c>
      <c r="O30" s="20">
        <f t="shared" si="2"/>
        <v>7261.8979020979032</v>
      </c>
      <c r="P30" s="20">
        <f t="shared" si="3"/>
        <v>86098.139860139869</v>
      </c>
      <c r="Q30" s="16">
        <v>95.333333333333329</v>
      </c>
      <c r="R30" s="21">
        <f t="shared" si="6"/>
        <v>0.83091226031377097</v>
      </c>
      <c r="U30" s="16">
        <v>95.333333333333329</v>
      </c>
      <c r="V30" s="58">
        <f t="shared" si="7"/>
        <v>0.83091226031377097</v>
      </c>
    </row>
    <row r="31" spans="1:22" x14ac:dyDescent="0.75">
      <c r="A31">
        <v>2</v>
      </c>
      <c r="B31" s="16">
        <f t="shared" si="4"/>
        <v>12.804240000000002</v>
      </c>
      <c r="C31" s="16">
        <f t="shared" si="4"/>
        <v>50.828631794871804</v>
      </c>
      <c r="D31" s="16">
        <f t="shared" si="4"/>
        <v>1.2579480341880345</v>
      </c>
      <c r="E31" s="16">
        <f t="shared" si="4"/>
        <v>110.39817846153848</v>
      </c>
      <c r="F31" s="16"/>
      <c r="G31" s="20">
        <v>10881</v>
      </c>
      <c r="H31" s="20">
        <v>43194</v>
      </c>
      <c r="I31" s="20">
        <v>1069</v>
      </c>
      <c r="J31" s="20">
        <f t="shared" si="5"/>
        <v>93816</v>
      </c>
      <c r="K31" s="20">
        <v>148960</v>
      </c>
      <c r="L31" s="20"/>
      <c r="M31" s="20">
        <f t="shared" si="0"/>
        <v>12804.240000000002</v>
      </c>
      <c r="N31" s="20">
        <f t="shared" si="1"/>
        <v>50828.631794871806</v>
      </c>
      <c r="O31" s="20">
        <f t="shared" si="2"/>
        <v>1257.9480341880344</v>
      </c>
      <c r="P31" s="20">
        <f t="shared" si="3"/>
        <v>110398.17846153848</v>
      </c>
      <c r="Q31" s="16">
        <v>97.5</v>
      </c>
      <c r="R31" s="21">
        <f t="shared" si="6"/>
        <v>0.84979662986635662</v>
      </c>
      <c r="U31" s="16">
        <v>97.5</v>
      </c>
      <c r="V31" s="58">
        <f t="shared" si="7"/>
        <v>0.84979662986635662</v>
      </c>
    </row>
    <row r="32" spans="1:22" x14ac:dyDescent="0.75">
      <c r="A32">
        <v>3</v>
      </c>
      <c r="B32" s="16">
        <f t="shared" si="4"/>
        <v>16.662488348530903</v>
      </c>
      <c r="C32" s="16">
        <f t="shared" si="4"/>
        <v>100.93510976021615</v>
      </c>
      <c r="D32" s="16">
        <f t="shared" si="4"/>
        <v>2.8142796352583588</v>
      </c>
      <c r="E32" s="16">
        <f t="shared" si="4"/>
        <v>135.83403714961162</v>
      </c>
      <c r="F32" s="16"/>
      <c r="G32" s="20">
        <v>14334</v>
      </c>
      <c r="H32" s="20">
        <v>86830</v>
      </c>
      <c r="I32" s="20">
        <v>2421</v>
      </c>
      <c r="J32" s="20">
        <f t="shared" si="5"/>
        <v>116852</v>
      </c>
      <c r="K32" s="20">
        <v>220437</v>
      </c>
      <c r="L32" s="20"/>
      <c r="M32" s="20">
        <f t="shared" si="0"/>
        <v>16662.488348530904</v>
      </c>
      <c r="N32" s="20">
        <f t="shared" si="1"/>
        <v>100935.10976021615</v>
      </c>
      <c r="O32" s="20">
        <f t="shared" si="2"/>
        <v>2814.2796352583587</v>
      </c>
      <c r="P32" s="20">
        <f t="shared" si="3"/>
        <v>135834.03714961163</v>
      </c>
      <c r="Q32" s="16">
        <v>98.7</v>
      </c>
      <c r="R32" s="21">
        <f t="shared" si="6"/>
        <v>0.86025566531086572</v>
      </c>
      <c r="U32" s="16">
        <v>98.7</v>
      </c>
      <c r="V32" s="58">
        <f t="shared" si="7"/>
        <v>0.86025566531086572</v>
      </c>
    </row>
    <row r="33" spans="1:22" x14ac:dyDescent="0.75">
      <c r="A33">
        <v>4</v>
      </c>
      <c r="B33" s="16">
        <f t="shared" si="4"/>
        <v>27.310295081967219</v>
      </c>
      <c r="C33" s="16">
        <f t="shared" si="4"/>
        <v>46.671401137504198</v>
      </c>
      <c r="D33" s="16">
        <f t="shared" si="4"/>
        <v>2.6197892271662768</v>
      </c>
      <c r="E33" s="16">
        <f t="shared" si="4"/>
        <v>120.63467246570762</v>
      </c>
      <c r="F33" s="16"/>
      <c r="G33" s="20">
        <v>23716</v>
      </c>
      <c r="H33" s="20">
        <v>40529</v>
      </c>
      <c r="I33" s="20">
        <v>2275</v>
      </c>
      <c r="J33" s="20">
        <f t="shared" si="5"/>
        <v>104758</v>
      </c>
      <c r="K33" s="20">
        <v>171278</v>
      </c>
      <c r="L33" s="20"/>
      <c r="M33" s="20">
        <f t="shared" si="0"/>
        <v>27310.295081967219</v>
      </c>
      <c r="N33" s="20">
        <f t="shared" si="1"/>
        <v>46671.401137504196</v>
      </c>
      <c r="O33" s="20">
        <f t="shared" si="2"/>
        <v>2619.7892271662768</v>
      </c>
      <c r="P33" s="20">
        <f t="shared" si="3"/>
        <v>120634.67246570763</v>
      </c>
      <c r="Q33" s="16">
        <v>99.633333333333326</v>
      </c>
      <c r="R33" s="21">
        <f t="shared" si="6"/>
        <v>0.8683904706565948</v>
      </c>
      <c r="U33" s="16">
        <v>99.633333333333326</v>
      </c>
      <c r="V33" s="58">
        <f t="shared" si="7"/>
        <v>0.8683904706565948</v>
      </c>
    </row>
    <row r="34" spans="1:22" x14ac:dyDescent="0.75">
      <c r="A34">
        <v>2017</v>
      </c>
      <c r="B34" s="16">
        <f t="shared" si="4"/>
        <v>15.72242298850575</v>
      </c>
      <c r="C34" s="16">
        <f t="shared" si="4"/>
        <v>33.655864696223325</v>
      </c>
      <c r="D34" s="16">
        <f t="shared" si="4"/>
        <v>1.6300045977011499</v>
      </c>
      <c r="E34" s="16">
        <f t="shared" si="4"/>
        <v>82.757209852216761</v>
      </c>
      <c r="F34" s="16"/>
      <c r="G34" s="20">
        <v>13909</v>
      </c>
      <c r="H34" s="20">
        <v>29774</v>
      </c>
      <c r="I34" s="20">
        <v>1442</v>
      </c>
      <c r="J34" s="20">
        <f t="shared" si="5"/>
        <v>73212</v>
      </c>
      <c r="K34" s="20">
        <v>118337</v>
      </c>
      <c r="L34" s="20"/>
      <c r="M34" s="20">
        <f t="shared" si="0"/>
        <v>15722.42298850575</v>
      </c>
      <c r="N34" s="20">
        <f t="shared" si="1"/>
        <v>33655.864696223325</v>
      </c>
      <c r="O34" s="20">
        <f t="shared" si="2"/>
        <v>1630.0045977011498</v>
      </c>
      <c r="P34" s="20">
        <f t="shared" si="3"/>
        <v>82757.209852216765</v>
      </c>
      <c r="Q34" s="16">
        <v>101.5</v>
      </c>
      <c r="R34" s="21">
        <f t="shared" si="6"/>
        <v>0.8846600813480533</v>
      </c>
      <c r="U34" s="16">
        <v>101.5</v>
      </c>
      <c r="V34" s="58">
        <f t="shared" si="7"/>
        <v>0.8846600813480533</v>
      </c>
    </row>
    <row r="35" spans="1:22" x14ac:dyDescent="0.75">
      <c r="A35">
        <v>2</v>
      </c>
      <c r="B35" s="16">
        <f t="shared" si="4"/>
        <v>-10.940642857142858</v>
      </c>
      <c r="C35" s="16">
        <f t="shared" si="4"/>
        <v>51.75516363636364</v>
      </c>
      <c r="D35" s="16">
        <f t="shared" si="4"/>
        <v>0.96890064935064946</v>
      </c>
      <c r="E35" s="16">
        <f t="shared" si="4"/>
        <v>257.60911428571433</v>
      </c>
      <c r="F35" s="16"/>
      <c r="G35" s="20">
        <v>-9790</v>
      </c>
      <c r="H35" s="20">
        <v>46312</v>
      </c>
      <c r="I35" s="20">
        <v>867</v>
      </c>
      <c r="J35" s="20">
        <f t="shared" si="5"/>
        <v>230516</v>
      </c>
      <c r="K35" s="20">
        <v>267905</v>
      </c>
      <c r="L35" s="20"/>
      <c r="M35" s="20">
        <f t="shared" si="0"/>
        <v>-10940.642857142859</v>
      </c>
      <c r="N35" s="20">
        <f t="shared" si="1"/>
        <v>51755.163636363643</v>
      </c>
      <c r="O35" s="20">
        <f t="shared" si="2"/>
        <v>968.90064935064947</v>
      </c>
      <c r="P35" s="20">
        <f t="shared" si="3"/>
        <v>257609.11428571431</v>
      </c>
      <c r="Q35" s="16">
        <v>102.66666666666667</v>
      </c>
      <c r="R35" s="21">
        <f t="shared" si="6"/>
        <v>0.89482858803021492</v>
      </c>
      <c r="U35" s="16">
        <v>102.66666666666667</v>
      </c>
      <c r="V35" s="58">
        <f t="shared" si="7"/>
        <v>0.89482858803021492</v>
      </c>
    </row>
    <row r="36" spans="1:22" x14ac:dyDescent="0.75">
      <c r="A36">
        <v>3</v>
      </c>
      <c r="B36" s="16">
        <f t="shared" si="4"/>
        <v>12.959357396068322</v>
      </c>
      <c r="C36" s="16">
        <f t="shared" si="4"/>
        <v>62.777953593296822</v>
      </c>
      <c r="D36" s="16">
        <f t="shared" si="4"/>
        <v>2.2406832097969711</v>
      </c>
      <c r="E36" s="16">
        <f t="shared" si="4"/>
        <v>135.92960489848537</v>
      </c>
      <c r="F36" s="16"/>
      <c r="G36" s="20">
        <v>11683</v>
      </c>
      <c r="H36" s="20">
        <v>56595</v>
      </c>
      <c r="I36" s="20">
        <v>2020</v>
      </c>
      <c r="J36" s="20">
        <f t="shared" si="5"/>
        <v>122542</v>
      </c>
      <c r="K36" s="20">
        <v>192840</v>
      </c>
      <c r="L36" s="20"/>
      <c r="M36" s="20">
        <f t="shared" si="0"/>
        <v>12959.357396068322</v>
      </c>
      <c r="N36" s="20">
        <f t="shared" si="1"/>
        <v>62777.953593296821</v>
      </c>
      <c r="O36" s="20">
        <f t="shared" si="2"/>
        <v>2240.6832097969709</v>
      </c>
      <c r="P36" s="20">
        <f t="shared" si="3"/>
        <v>135929.60489848536</v>
      </c>
      <c r="Q36" s="16">
        <v>103.43333333333334</v>
      </c>
      <c r="R36" s="21">
        <f t="shared" si="6"/>
        <v>0.90151074956420674</v>
      </c>
      <c r="U36" s="16">
        <v>103.43333333333334</v>
      </c>
      <c r="V36" s="58">
        <f t="shared" si="7"/>
        <v>0.90151074956420674</v>
      </c>
    </row>
    <row r="37" spans="1:22" x14ac:dyDescent="0.75">
      <c r="A37">
        <v>4</v>
      </c>
      <c r="B37" s="16">
        <f t="shared" si="4"/>
        <v>11.450973162939299</v>
      </c>
      <c r="C37" s="16">
        <f t="shared" si="4"/>
        <v>58.311658785942505</v>
      </c>
      <c r="D37" s="16">
        <f t="shared" si="4"/>
        <v>4.1490945686900966</v>
      </c>
      <c r="E37" s="16">
        <f t="shared" si="4"/>
        <v>167.38017124600643</v>
      </c>
      <c r="F37" s="16"/>
      <c r="G37" s="20">
        <v>10413</v>
      </c>
      <c r="H37" s="20">
        <v>53026</v>
      </c>
      <c r="I37" s="20">
        <v>3773</v>
      </c>
      <c r="J37" s="20">
        <f t="shared" si="5"/>
        <v>152208</v>
      </c>
      <c r="K37" s="20">
        <v>219420</v>
      </c>
      <c r="L37" s="20"/>
      <c r="M37" s="20">
        <f t="shared" si="0"/>
        <v>11450.973162939299</v>
      </c>
      <c r="N37" s="20">
        <f t="shared" si="1"/>
        <v>58311.658785942505</v>
      </c>
      <c r="O37" s="20">
        <f t="shared" si="2"/>
        <v>4149.0945686900968</v>
      </c>
      <c r="P37" s="20">
        <f t="shared" si="3"/>
        <v>167380.17124600642</v>
      </c>
      <c r="Q37" s="16">
        <f>(104.1+104.2+104.7)/3</f>
        <v>104.33333333333333</v>
      </c>
      <c r="R37" s="21">
        <f t="shared" si="6"/>
        <v>0.90935502614758845</v>
      </c>
      <c r="U37" s="16">
        <f>(104.1+104.2+104.7)/3</f>
        <v>104.33333333333333</v>
      </c>
      <c r="V37" s="58">
        <f t="shared" si="7"/>
        <v>0.90935502614758845</v>
      </c>
    </row>
    <row r="38" spans="1:22" x14ac:dyDescent="0.75">
      <c r="A38">
        <v>2018</v>
      </c>
      <c r="B38" s="16">
        <f t="shared" si="4"/>
        <v>18.707324290220821</v>
      </c>
      <c r="C38" s="16">
        <f t="shared" si="4"/>
        <v>33.54267003154574</v>
      </c>
      <c r="D38" s="16">
        <f t="shared" si="4"/>
        <v>6.9741217665615149</v>
      </c>
      <c r="E38" s="16">
        <f t="shared" si="4"/>
        <v>92.688608201892762</v>
      </c>
      <c r="F38" s="16"/>
      <c r="G38" s="20">
        <v>17229</v>
      </c>
      <c r="H38" s="20">
        <v>30892</v>
      </c>
      <c r="I38" s="20">
        <v>6423</v>
      </c>
      <c r="J38" s="20">
        <f t="shared" si="5"/>
        <v>85364</v>
      </c>
      <c r="K38" s="20">
        <v>139908</v>
      </c>
      <c r="L38" s="20"/>
      <c r="M38" s="20">
        <f t="shared" si="0"/>
        <v>18707.324290220822</v>
      </c>
      <c r="N38" s="20">
        <f t="shared" si="1"/>
        <v>33542.670031545742</v>
      </c>
      <c r="O38" s="20">
        <f t="shared" si="2"/>
        <v>6974.121766561515</v>
      </c>
      <c r="P38" s="20">
        <f t="shared" si="3"/>
        <v>92688.608201892755</v>
      </c>
      <c r="Q38" s="16">
        <f>(105+105.8+106.2)/3</f>
        <v>105.66666666666667</v>
      </c>
      <c r="R38" s="21">
        <f t="shared" si="6"/>
        <v>0.92097617664148745</v>
      </c>
      <c r="U38" s="16">
        <f>(105+105.8+106.2)/3</f>
        <v>105.66666666666667</v>
      </c>
      <c r="V38" s="58">
        <f t="shared" si="7"/>
        <v>0.92097617664148745</v>
      </c>
    </row>
    <row r="39" spans="1:22" x14ac:dyDescent="0.75">
      <c r="A39">
        <v>2</v>
      </c>
      <c r="B39" s="16">
        <f t="shared" si="4"/>
        <v>-6.9310627719080191</v>
      </c>
      <c r="C39" s="16">
        <f t="shared" si="4"/>
        <v>30.505233064014924</v>
      </c>
      <c r="D39" s="16">
        <f t="shared" si="4"/>
        <v>2.021559975139839</v>
      </c>
      <c r="E39" s="16">
        <f t="shared" si="4"/>
        <v>90.412932877563719</v>
      </c>
      <c r="F39" s="16"/>
      <c r="G39" s="20">
        <v>-6480</v>
      </c>
      <c r="H39" s="20">
        <v>28520</v>
      </c>
      <c r="I39" s="20">
        <v>1890</v>
      </c>
      <c r="J39" s="20">
        <f t="shared" si="5"/>
        <v>84529</v>
      </c>
      <c r="K39" s="20">
        <v>108459</v>
      </c>
      <c r="L39" s="20"/>
      <c r="M39" s="20">
        <f t="shared" si="0"/>
        <v>-6931.0627719080194</v>
      </c>
      <c r="N39" s="20">
        <f t="shared" si="1"/>
        <v>30505.233064014923</v>
      </c>
      <c r="O39" s="20">
        <f t="shared" si="2"/>
        <v>2021.559975139839</v>
      </c>
      <c r="P39" s="20">
        <f t="shared" si="3"/>
        <v>90412.932877563726</v>
      </c>
      <c r="Q39" s="16">
        <f>(107+107.2+107.6)/3</f>
        <v>107.26666666666665</v>
      </c>
      <c r="R39" s="21">
        <f t="shared" si="6"/>
        <v>0.93492155723416592</v>
      </c>
      <c r="U39" s="16">
        <f>(107+107.2+107.6)/3</f>
        <v>107.26666666666665</v>
      </c>
      <c r="V39" s="58">
        <f t="shared" si="7"/>
        <v>0.93492155723416592</v>
      </c>
    </row>
    <row r="40" spans="1:22" x14ac:dyDescent="0.75">
      <c r="A40">
        <v>3</v>
      </c>
      <c r="B40" s="16">
        <f t="shared" si="4"/>
        <v>25.418821362799264</v>
      </c>
      <c r="C40" s="16">
        <f t="shared" si="4"/>
        <v>54.797316144874159</v>
      </c>
      <c r="D40" s="16">
        <f t="shared" si="4"/>
        <v>4.2903505217925115</v>
      </c>
      <c r="E40" s="16">
        <f t="shared" si="4"/>
        <v>98.931616329036217</v>
      </c>
      <c r="F40" s="16"/>
      <c r="G40" s="20">
        <v>24060</v>
      </c>
      <c r="H40" s="20">
        <v>51868</v>
      </c>
      <c r="I40" s="20">
        <v>4061</v>
      </c>
      <c r="J40" s="20">
        <f t="shared" si="5"/>
        <v>93643</v>
      </c>
      <c r="K40" s="20">
        <v>173632</v>
      </c>
      <c r="L40" s="20"/>
      <c r="M40" s="20">
        <f t="shared" si="0"/>
        <v>25418.821362799263</v>
      </c>
      <c r="N40" s="20">
        <f t="shared" si="1"/>
        <v>54797.316144874159</v>
      </c>
      <c r="O40" s="20">
        <f t="shared" si="2"/>
        <v>4290.3505217925112</v>
      </c>
      <c r="P40" s="20">
        <f t="shared" si="3"/>
        <v>98931.616329036216</v>
      </c>
      <c r="Q40" s="16">
        <f>(108.5+108.4+108.9)/3</f>
        <v>108.60000000000001</v>
      </c>
      <c r="R40" s="21">
        <f t="shared" si="6"/>
        <v>0.94654270772806504</v>
      </c>
      <c r="U40" s="16">
        <f>(108.5+108.4+108.9)/3</f>
        <v>108.60000000000001</v>
      </c>
      <c r="V40" s="58">
        <f t="shared" si="7"/>
        <v>0.94654270772806504</v>
      </c>
    </row>
    <row r="41" spans="1:22" x14ac:dyDescent="0.75">
      <c r="A41">
        <v>4</v>
      </c>
      <c r="B41" s="16">
        <f t="shared" si="4"/>
        <v>9.4117845777233793</v>
      </c>
      <c r="C41" s="16">
        <f t="shared" si="4"/>
        <v>42.984976744186056</v>
      </c>
      <c r="D41" s="16">
        <f t="shared" si="4"/>
        <v>3.228191554467565</v>
      </c>
      <c r="E41" s="16">
        <f t="shared" si="4"/>
        <v>86.961055691554478</v>
      </c>
      <c r="F41" s="16"/>
      <c r="G41" s="20">
        <v>8936</v>
      </c>
      <c r="H41" s="20">
        <v>40812</v>
      </c>
      <c r="I41" s="20">
        <v>3065</v>
      </c>
      <c r="J41" s="20">
        <f t="shared" si="5"/>
        <v>82565</v>
      </c>
      <c r="K41" s="20">
        <v>135378</v>
      </c>
      <c r="L41" s="20"/>
      <c r="M41" s="20">
        <f t="shared" si="0"/>
        <v>9411.7845777233797</v>
      </c>
      <c r="N41" s="20">
        <f t="shared" si="1"/>
        <v>42984.976744186053</v>
      </c>
      <c r="O41" s="20">
        <f t="shared" si="2"/>
        <v>3228.1915544675649</v>
      </c>
      <c r="P41" s="20">
        <f t="shared" si="3"/>
        <v>86961.055691554473</v>
      </c>
      <c r="Q41" s="16">
        <f>+(109.6+109.4+107.8)/3</f>
        <v>108.93333333333334</v>
      </c>
      <c r="R41" s="21">
        <f t="shared" si="6"/>
        <v>0.94944799535153968</v>
      </c>
      <c r="U41" s="16">
        <f>+(109.6+109.4+107.8)/3</f>
        <v>108.93333333333334</v>
      </c>
      <c r="V41" s="58">
        <f t="shared" si="7"/>
        <v>0.94944799535153968</v>
      </c>
    </row>
    <row r="42" spans="1:22" x14ac:dyDescent="0.75">
      <c r="A42">
        <v>2019</v>
      </c>
      <c r="B42" s="16">
        <f t="shared" si="4"/>
        <v>21.975445352709659</v>
      </c>
      <c r="C42" s="16">
        <f t="shared" si="4"/>
        <v>32.886053890402671</v>
      </c>
      <c r="D42" s="16">
        <f t="shared" si="4"/>
        <v>2.6781531940660006</v>
      </c>
      <c r="E42" s="16">
        <f t="shared" si="4"/>
        <v>87.071241295791708</v>
      </c>
      <c r="F42" s="16"/>
      <c r="G42" s="20">
        <v>21088</v>
      </c>
      <c r="H42" s="20">
        <v>31558</v>
      </c>
      <c r="I42" s="20">
        <v>2570</v>
      </c>
      <c r="J42" s="20">
        <f t="shared" si="5"/>
        <v>83555</v>
      </c>
      <c r="K42" s="20">
        <v>138771</v>
      </c>
      <c r="L42" s="20"/>
      <c r="M42" s="20">
        <f t="shared" si="0"/>
        <v>21975.445352709659</v>
      </c>
      <c r="N42" s="20">
        <f t="shared" si="1"/>
        <v>32886.053890402669</v>
      </c>
      <c r="O42" s="20">
        <f t="shared" si="2"/>
        <v>2678.1531940660007</v>
      </c>
      <c r="P42" s="20">
        <f t="shared" si="3"/>
        <v>87071.241295791711</v>
      </c>
      <c r="Q42" s="16">
        <f>+(109.2+110.1+111)/3</f>
        <v>110.10000000000001</v>
      </c>
      <c r="R42" s="21">
        <f t="shared" si="6"/>
        <v>0.9596165020337013</v>
      </c>
      <c r="U42" s="16">
        <f>+(109.2+110.1+111)/3</f>
        <v>110.10000000000001</v>
      </c>
      <c r="V42" s="58">
        <f t="shared" si="7"/>
        <v>0.9596165020337013</v>
      </c>
    </row>
    <row r="43" spans="1:22" x14ac:dyDescent="0.75">
      <c r="A43">
        <v>2</v>
      </c>
      <c r="B43" s="16">
        <f t="shared" si="4"/>
        <v>22.105197857780421</v>
      </c>
      <c r="C43" s="16">
        <f t="shared" si="4"/>
        <v>32.738427848854506</v>
      </c>
      <c r="D43" s="16">
        <f t="shared" si="4"/>
        <v>2.4793460279678667</v>
      </c>
      <c r="E43" s="16">
        <f t="shared" si="4"/>
        <v>99.684867003867893</v>
      </c>
      <c r="F43" s="16"/>
      <c r="G43" s="20">
        <v>21585</v>
      </c>
      <c r="H43" s="20">
        <v>31968</v>
      </c>
      <c r="I43" s="20">
        <v>2421</v>
      </c>
      <c r="J43" s="20">
        <f t="shared" si="5"/>
        <v>97339</v>
      </c>
      <c r="K43" s="20">
        <v>153313</v>
      </c>
      <c r="L43" s="20"/>
      <c r="M43" s="20">
        <f t="shared" si="0"/>
        <v>22105.197857780422</v>
      </c>
      <c r="N43" s="20">
        <f t="shared" si="1"/>
        <v>32738.427848854506</v>
      </c>
      <c r="O43" s="20">
        <f t="shared" si="2"/>
        <v>2479.3460279678666</v>
      </c>
      <c r="P43" s="20">
        <f t="shared" si="3"/>
        <v>99684.867003867897</v>
      </c>
      <c r="Q43" s="16">
        <f>+(111.7+112+112.4)/3</f>
        <v>112.03333333333335</v>
      </c>
      <c r="R43" s="21">
        <f t="shared" si="6"/>
        <v>0.97646717024985474</v>
      </c>
      <c r="U43" s="16">
        <f>+(111.7+112+112.4)/3</f>
        <v>112.03333333333335</v>
      </c>
      <c r="V43" s="58">
        <f t="shared" si="7"/>
        <v>0.97646717024985474</v>
      </c>
    </row>
    <row r="44" spans="1:22" x14ac:dyDescent="0.75">
      <c r="A44">
        <v>3</v>
      </c>
      <c r="B44" s="16">
        <f t="shared" si="4"/>
        <v>18.211253757736522</v>
      </c>
      <c r="C44" s="16">
        <f t="shared" si="4"/>
        <v>31.431455349248463</v>
      </c>
      <c r="D44" s="16">
        <f t="shared" si="4"/>
        <v>2.6497211906867086</v>
      </c>
      <c r="E44" s="16">
        <f t="shared" si="4"/>
        <v>106.4980972590628</v>
      </c>
      <c r="F44" s="16"/>
      <c r="G44" s="20">
        <v>17952</v>
      </c>
      <c r="H44" s="20">
        <v>30984</v>
      </c>
      <c r="I44" s="20">
        <v>2612</v>
      </c>
      <c r="J44" s="20">
        <f t="shared" si="5"/>
        <v>104982</v>
      </c>
      <c r="K44" s="20">
        <v>156530</v>
      </c>
      <c r="L44" s="20"/>
      <c r="M44" s="20">
        <f t="shared" si="0"/>
        <v>18211.253757736522</v>
      </c>
      <c r="N44" s="20">
        <f t="shared" si="1"/>
        <v>31431.455349248463</v>
      </c>
      <c r="O44" s="20">
        <f t="shared" si="2"/>
        <v>2649.7211906867087</v>
      </c>
      <c r="P44" s="20">
        <f t="shared" si="3"/>
        <v>106498.09725906281</v>
      </c>
      <c r="Q44" s="16">
        <f>+(112.8+113.1+113.4)/3</f>
        <v>113.09999999999998</v>
      </c>
      <c r="R44" s="21">
        <f t="shared" si="6"/>
        <v>0.9857640906449735</v>
      </c>
      <c r="U44" s="16">
        <f>+(112.8+113.1+113.4)/3</f>
        <v>113.09999999999998</v>
      </c>
      <c r="V44" s="58">
        <f t="shared" si="7"/>
        <v>0.9857640906449735</v>
      </c>
    </row>
    <row r="45" spans="1:22" x14ac:dyDescent="0.75">
      <c r="A45">
        <v>4</v>
      </c>
      <c r="B45" s="16">
        <f t="shared" si="4"/>
        <v>20.508541238626364</v>
      </c>
      <c r="C45" s="16">
        <f t="shared" si="4"/>
        <v>23.74646609920752</v>
      </c>
      <c r="D45" s="16">
        <f t="shared" si="4"/>
        <v>0.91833812738479614</v>
      </c>
      <c r="E45" s="16">
        <f t="shared" si="4"/>
        <v>77.243450542999724</v>
      </c>
      <c r="F45" s="16"/>
      <c r="G45" s="20">
        <v>20300</v>
      </c>
      <c r="H45" s="20">
        <v>23505</v>
      </c>
      <c r="I45" s="20">
        <v>909</v>
      </c>
      <c r="J45" s="20">
        <f t="shared" si="5"/>
        <v>76458</v>
      </c>
      <c r="K45" s="20">
        <v>121172</v>
      </c>
      <c r="L45" s="20"/>
      <c r="M45" s="20">
        <f t="shared" si="0"/>
        <v>20508.541238626363</v>
      </c>
      <c r="N45" s="20">
        <f t="shared" si="1"/>
        <v>23746.466099207519</v>
      </c>
      <c r="O45" s="20">
        <f t="shared" si="2"/>
        <v>918.33812738479617</v>
      </c>
      <c r="P45" s="20">
        <f t="shared" si="3"/>
        <v>77243.450542999723</v>
      </c>
      <c r="Q45" s="16">
        <f>+(113.4+113.5+113.8)/3</f>
        <v>113.56666666666666</v>
      </c>
      <c r="R45" s="21">
        <f t="shared" si="6"/>
        <v>0.98983149331783826</v>
      </c>
      <c r="U45" s="16">
        <f>+(113.4+113.5+113.8)/3</f>
        <v>113.56666666666666</v>
      </c>
      <c r="V45" s="58">
        <f t="shared" si="7"/>
        <v>0.98983149331783826</v>
      </c>
    </row>
    <row r="46" spans="1:22" x14ac:dyDescent="0.75">
      <c r="A46">
        <v>2020</v>
      </c>
      <c r="B46" s="16">
        <f t="shared" si="4"/>
        <v>34.669492606552637</v>
      </c>
      <c r="C46" s="16">
        <f t="shared" si="4"/>
        <v>13.209136561322126</v>
      </c>
      <c r="D46" s="16">
        <f t="shared" si="4"/>
        <v>0.96503740214554978</v>
      </c>
      <c r="E46" s="16">
        <f t="shared" si="4"/>
        <v>35.139536677297777</v>
      </c>
      <c r="F46" s="16"/>
      <c r="G46" s="20">
        <v>34740</v>
      </c>
      <c r="H46" s="20">
        <v>13236</v>
      </c>
      <c r="I46" s="20">
        <v>967</v>
      </c>
      <c r="J46" s="20">
        <f t="shared" si="5"/>
        <v>35211</v>
      </c>
      <c r="K46" s="20">
        <v>84154</v>
      </c>
      <c r="L46" s="20"/>
      <c r="M46" s="20">
        <f t="shared" si="0"/>
        <v>34669.492606552638</v>
      </c>
      <c r="N46" s="20">
        <f t="shared" si="1"/>
        <v>13209.136561322126</v>
      </c>
      <c r="O46" s="20">
        <f t="shared" si="2"/>
        <v>965.03740214554978</v>
      </c>
      <c r="P46" s="20">
        <f t="shared" si="3"/>
        <v>35139.53667729778</v>
      </c>
      <c r="Q46" s="16">
        <f>+(114.1+115.2+115.6)/3</f>
        <v>114.96666666666665</v>
      </c>
      <c r="R46" s="21">
        <f t="shared" si="6"/>
        <v>1.002033701336432</v>
      </c>
      <c r="U46" s="16">
        <f>+(114.1+115.2+115.6)/3</f>
        <v>114.96666666666665</v>
      </c>
      <c r="V46" s="58">
        <f t="shared" si="7"/>
        <v>1.002033701336432</v>
      </c>
    </row>
    <row r="47" spans="1:22" x14ac:dyDescent="0.75">
      <c r="A47">
        <v>2</v>
      </c>
      <c r="B47" s="16">
        <f t="shared" si="4"/>
        <v>19.274999999999999</v>
      </c>
      <c r="C47" s="16">
        <f t="shared" si="4"/>
        <v>3.6579999999999999</v>
      </c>
      <c r="D47" s="16">
        <f t="shared" si="4"/>
        <v>1.1599999999999999</v>
      </c>
      <c r="E47" s="16">
        <f t="shared" si="4"/>
        <v>21.353000000000002</v>
      </c>
      <c r="F47" s="16"/>
      <c r="G47" s="20">
        <v>19275</v>
      </c>
      <c r="H47" s="20">
        <v>3658</v>
      </c>
      <c r="I47" s="20">
        <v>1160</v>
      </c>
      <c r="J47" s="20">
        <f t="shared" si="5"/>
        <v>21353</v>
      </c>
      <c r="K47" s="20">
        <v>45446</v>
      </c>
      <c r="L47" s="20"/>
      <c r="M47" s="20">
        <f t="shared" si="0"/>
        <v>19275</v>
      </c>
      <c r="N47" s="20">
        <f t="shared" si="1"/>
        <v>3658</v>
      </c>
      <c r="O47" s="20">
        <f t="shared" si="2"/>
        <v>1160</v>
      </c>
      <c r="P47" s="20">
        <f t="shared" si="3"/>
        <v>21353</v>
      </c>
      <c r="Q47" s="16">
        <f>+(115+114.3+114.9)/3</f>
        <v>114.73333333333335</v>
      </c>
      <c r="R47" s="21">
        <f t="shared" si="6"/>
        <v>1</v>
      </c>
      <c r="U47" s="16">
        <f>+(115+114.3+114.9)/3</f>
        <v>114.73333333333335</v>
      </c>
      <c r="V47" s="58">
        <f t="shared" si="7"/>
        <v>1</v>
      </c>
    </row>
    <row r="49" spans="1:1" x14ac:dyDescent="0.75">
      <c r="A49" s="24" t="s">
        <v>289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45" zoomScaleNormal="4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RowHeight="14.75" x14ac:dyDescent="0.75"/>
  <cols>
    <col min="1" max="1" width="14.90625" style="20" customWidth="1"/>
    <col min="2" max="20" width="14.90625" style="20" bestFit="1" customWidth="1"/>
    <col min="21" max="16384" width="8.7265625" style="20"/>
  </cols>
  <sheetData>
    <row r="1" spans="1:20" ht="26" x14ac:dyDescent="1.2">
      <c r="A1" s="1" t="s">
        <v>302</v>
      </c>
    </row>
    <row r="4" spans="1:20" s="71" customFormat="1" x14ac:dyDescent="0.75">
      <c r="B4" s="71">
        <v>2001</v>
      </c>
      <c r="C4" s="71">
        <v>2002</v>
      </c>
      <c r="D4" s="71">
        <v>2003</v>
      </c>
      <c r="E4" s="71">
        <v>2004</v>
      </c>
      <c r="F4" s="71">
        <v>2005</v>
      </c>
      <c r="G4" s="71">
        <v>2006</v>
      </c>
      <c r="H4" s="71">
        <v>2007</v>
      </c>
      <c r="I4" s="71">
        <v>2008</v>
      </c>
      <c r="J4" s="71">
        <v>2009</v>
      </c>
      <c r="K4" s="71">
        <v>2010</v>
      </c>
      <c r="L4" s="71">
        <v>2011</v>
      </c>
      <c r="M4" s="71">
        <v>2012</v>
      </c>
      <c r="N4" s="71">
        <v>2013</v>
      </c>
      <c r="O4" s="71">
        <v>2014</v>
      </c>
      <c r="P4" s="71">
        <v>2015</v>
      </c>
      <c r="Q4" s="71">
        <v>2016</v>
      </c>
      <c r="R4" s="71">
        <v>2017</v>
      </c>
      <c r="S4" s="71">
        <v>2018</v>
      </c>
      <c r="T4" s="71">
        <v>2019</v>
      </c>
    </row>
    <row r="5" spans="1:20" x14ac:dyDescent="0.75">
      <c r="A5" s="20" t="s">
        <v>291</v>
      </c>
      <c r="B5" s="20">
        <v>3347331</v>
      </c>
      <c r="C5" s="20">
        <v>0</v>
      </c>
      <c r="D5" s="20">
        <v>3196056</v>
      </c>
      <c r="E5" s="20">
        <v>4637805</v>
      </c>
      <c r="F5" s="20">
        <v>5316238</v>
      </c>
      <c r="G5" s="20">
        <v>8012073</v>
      </c>
      <c r="H5" s="20">
        <v>9823072</v>
      </c>
      <c r="I5" s="20">
        <v>9800956</v>
      </c>
      <c r="J5" s="20">
        <v>6766563</v>
      </c>
      <c r="K5" s="20">
        <v>9331664</v>
      </c>
      <c r="L5" s="20">
        <v>10991038</v>
      </c>
      <c r="M5" s="20">
        <v>7926353</v>
      </c>
      <c r="N5" s="20">
        <v>8411723</v>
      </c>
      <c r="O5" s="20">
        <v>6502021</v>
      </c>
      <c r="P5" s="20">
        <v>6808863</v>
      </c>
      <c r="Q5" s="20">
        <v>6026550</v>
      </c>
      <c r="R5" s="20">
        <v>6576673</v>
      </c>
      <c r="S5" s="20">
        <v>7781919</v>
      </c>
      <c r="T5" s="20">
        <v>8245494</v>
      </c>
    </row>
    <row r="6" spans="1:20" x14ac:dyDescent="0.75">
      <c r="A6" s="20" t="s">
        <v>292</v>
      </c>
      <c r="B6" s="20">
        <v>1485237</v>
      </c>
      <c r="C6" s="20">
        <v>1614703</v>
      </c>
      <c r="D6" s="20">
        <v>2099598</v>
      </c>
      <c r="E6" s="20">
        <v>2455694</v>
      </c>
      <c r="F6" s="20">
        <v>2860197</v>
      </c>
      <c r="G6" s="20">
        <v>2718347</v>
      </c>
      <c r="H6" s="20">
        <v>2635454</v>
      </c>
      <c r="I6" s="20">
        <v>4535552</v>
      </c>
      <c r="J6" s="20">
        <v>3062471</v>
      </c>
      <c r="K6" s="20">
        <v>4595788</v>
      </c>
      <c r="L6" s="20">
        <v>4721037</v>
      </c>
      <c r="M6" s="20">
        <v>4028235</v>
      </c>
      <c r="N6" s="20">
        <v>3654811</v>
      </c>
      <c r="O6" s="20">
        <v>4363488</v>
      </c>
      <c r="P6" s="20">
        <v>5558396</v>
      </c>
      <c r="Q6" s="20">
        <v>5273563</v>
      </c>
      <c r="R6" s="20">
        <v>5660155</v>
      </c>
      <c r="S6" s="20">
        <v>6105164</v>
      </c>
      <c r="T6" s="20">
        <v>6681545</v>
      </c>
    </row>
    <row r="7" spans="1:20" x14ac:dyDescent="0.75">
      <c r="A7" s="20" t="s">
        <v>134</v>
      </c>
      <c r="B7" s="20">
        <v>407232</v>
      </c>
      <c r="C7" s="20">
        <v>418186</v>
      </c>
      <c r="D7" s="20">
        <v>474183</v>
      </c>
      <c r="E7" s="20">
        <v>571697</v>
      </c>
      <c r="F7" s="20">
        <v>942987</v>
      </c>
      <c r="G7" s="20">
        <v>1163730</v>
      </c>
      <c r="H7" s="20">
        <v>1599560</v>
      </c>
      <c r="I7" s="20">
        <v>2395848</v>
      </c>
      <c r="J7" s="20">
        <v>3135276</v>
      </c>
      <c r="K7" s="20">
        <v>5462197</v>
      </c>
      <c r="L7" s="20">
        <v>9007173</v>
      </c>
      <c r="M7" s="20">
        <v>7751174</v>
      </c>
      <c r="N7" s="20">
        <v>8457471</v>
      </c>
      <c r="O7" s="20">
        <v>6878882</v>
      </c>
      <c r="P7" s="20">
        <v>4127922</v>
      </c>
      <c r="Q7" s="20">
        <v>3582305</v>
      </c>
      <c r="R7" s="20">
        <v>4785008</v>
      </c>
      <c r="S7" s="20">
        <v>4224767</v>
      </c>
      <c r="T7" s="20">
        <v>5743361</v>
      </c>
    </row>
    <row r="8" spans="1:20" x14ac:dyDescent="0.75">
      <c r="A8" s="20" t="s">
        <v>133</v>
      </c>
      <c r="B8" s="20">
        <v>1768248</v>
      </c>
      <c r="C8" s="20">
        <v>1839046</v>
      </c>
      <c r="D8" s="20">
        <v>1804165</v>
      </c>
      <c r="E8" s="20">
        <v>2432386</v>
      </c>
      <c r="F8" s="20">
        <v>3269243</v>
      </c>
      <c r="G8" s="20">
        <v>3131496</v>
      </c>
      <c r="H8" s="20">
        <v>3368917</v>
      </c>
      <c r="I8" s="20">
        <v>4760167</v>
      </c>
      <c r="J8" s="20">
        <v>4204248</v>
      </c>
      <c r="K8" s="20">
        <v>5538561</v>
      </c>
      <c r="L8" s="20">
        <v>7525297</v>
      </c>
      <c r="M8" s="20">
        <v>6731271</v>
      </c>
      <c r="N8" s="20">
        <v>5842560</v>
      </c>
      <c r="O8" s="20">
        <v>5082920</v>
      </c>
      <c r="P8" s="20">
        <v>4078119</v>
      </c>
      <c r="Q8" s="20">
        <v>3862059</v>
      </c>
      <c r="R8" s="20">
        <v>5744781</v>
      </c>
      <c r="S8" s="20">
        <v>6238250</v>
      </c>
      <c r="T8" s="20">
        <v>4838972</v>
      </c>
    </row>
    <row r="9" spans="1:20" x14ac:dyDescent="0.75">
      <c r="A9" s="20" t="s">
        <v>135</v>
      </c>
      <c r="B9" s="20">
        <v>4452</v>
      </c>
      <c r="C9" s="20">
        <v>277</v>
      </c>
      <c r="D9" s="20">
        <v>2770</v>
      </c>
      <c r="E9" s="20">
        <v>73426</v>
      </c>
      <c r="F9" s="20">
        <v>235726</v>
      </c>
      <c r="G9" s="20">
        <v>19806</v>
      </c>
      <c r="H9" s="20">
        <v>6016</v>
      </c>
      <c r="I9" s="20">
        <v>1545</v>
      </c>
      <c r="J9" s="20">
        <v>0</v>
      </c>
      <c r="K9" s="20">
        <v>494</v>
      </c>
      <c r="L9" s="20">
        <v>10372463</v>
      </c>
      <c r="M9" s="20">
        <v>8658334</v>
      </c>
      <c r="N9" s="20">
        <v>6571050</v>
      </c>
      <c r="O9" s="20">
        <v>6626810</v>
      </c>
      <c r="P9" s="20">
        <v>4680283</v>
      </c>
      <c r="Q9" s="20">
        <v>3440274</v>
      </c>
      <c r="R9" s="20">
        <v>4983644</v>
      </c>
      <c r="S9" s="20">
        <v>5473975</v>
      </c>
      <c r="T9" s="20">
        <v>4611442</v>
      </c>
    </row>
    <row r="10" spans="1:20" x14ac:dyDescent="0.75">
      <c r="A10" s="20" t="s">
        <v>293</v>
      </c>
      <c r="B10" s="20">
        <v>184827</v>
      </c>
      <c r="C10" s="20">
        <v>224355</v>
      </c>
      <c r="D10" s="20">
        <v>280817</v>
      </c>
      <c r="E10" s="20">
        <v>243702</v>
      </c>
      <c r="F10" s="20">
        <v>497253</v>
      </c>
      <c r="G10" s="20">
        <v>1044503</v>
      </c>
      <c r="H10" s="20">
        <v>1287598</v>
      </c>
      <c r="I10" s="20">
        <v>1602615</v>
      </c>
      <c r="J10" s="20">
        <v>853583</v>
      </c>
      <c r="K10" s="20">
        <v>1500287</v>
      </c>
      <c r="L10" s="20">
        <v>2137503</v>
      </c>
      <c r="M10" s="20">
        <v>3038540</v>
      </c>
      <c r="N10" s="20">
        <v>2972895</v>
      </c>
      <c r="O10" s="20">
        <v>3016910</v>
      </c>
      <c r="P10" s="20">
        <v>2444368</v>
      </c>
      <c r="Q10" s="20">
        <v>2754319</v>
      </c>
      <c r="R10" s="20">
        <v>2959246</v>
      </c>
      <c r="S10" s="20">
        <v>3473122</v>
      </c>
      <c r="T10" s="20">
        <v>3530196</v>
      </c>
    </row>
    <row r="11" spans="1:20" x14ac:dyDescent="0.75">
      <c r="A11" s="20" t="s">
        <v>294</v>
      </c>
      <c r="B11" s="20">
        <v>808030</v>
      </c>
      <c r="C11" s="20">
        <v>1029248</v>
      </c>
      <c r="D11" s="20">
        <v>1626197</v>
      </c>
      <c r="E11" s="20">
        <v>2647406</v>
      </c>
      <c r="F11" s="20">
        <v>2725787</v>
      </c>
      <c r="G11" s="20">
        <v>2322214</v>
      </c>
      <c r="H11" s="20">
        <v>3656874</v>
      </c>
      <c r="I11" s="20">
        <v>5654388</v>
      </c>
      <c r="J11" s="20">
        <v>2657153</v>
      </c>
      <c r="K11" s="20">
        <v>4671820</v>
      </c>
      <c r="L11" s="20">
        <v>4642905</v>
      </c>
      <c r="M11" s="20">
        <v>3581822</v>
      </c>
      <c r="N11" s="20">
        <v>3662534</v>
      </c>
      <c r="O11" s="20">
        <v>4218202</v>
      </c>
      <c r="P11" s="20">
        <v>3546436</v>
      </c>
      <c r="Q11" s="20">
        <v>3508508</v>
      </c>
      <c r="R11" s="20">
        <v>3739079</v>
      </c>
      <c r="S11" s="20">
        <v>3775763</v>
      </c>
      <c r="T11" s="20">
        <v>3262094</v>
      </c>
    </row>
    <row r="12" spans="1:20" x14ac:dyDescent="0.75">
      <c r="A12" s="20" t="s">
        <v>295</v>
      </c>
      <c r="B12" s="20">
        <v>107620</v>
      </c>
      <c r="C12" s="20">
        <v>119303</v>
      </c>
      <c r="D12" s="20">
        <v>118960</v>
      </c>
      <c r="E12" s="20">
        <v>184570</v>
      </c>
      <c r="F12" s="20">
        <v>247151</v>
      </c>
      <c r="G12" s="20">
        <v>261458</v>
      </c>
      <c r="H12" s="20">
        <v>416689</v>
      </c>
      <c r="I12" s="20">
        <v>1896443</v>
      </c>
      <c r="J12" s="20">
        <v>525492</v>
      </c>
      <c r="K12" s="20">
        <v>1420014</v>
      </c>
      <c r="L12" s="20">
        <v>1217308</v>
      </c>
      <c r="M12" s="20">
        <v>1199259</v>
      </c>
      <c r="N12" s="20">
        <v>1567249</v>
      </c>
      <c r="O12" s="20">
        <v>1643561</v>
      </c>
      <c r="P12" s="20">
        <v>1128108</v>
      </c>
      <c r="Q12" s="20">
        <v>1401222</v>
      </c>
      <c r="R12" s="20">
        <v>2527273</v>
      </c>
      <c r="S12" s="20">
        <v>3605482</v>
      </c>
      <c r="T12" s="20">
        <v>3169791</v>
      </c>
    </row>
    <row r="13" spans="1:20" x14ac:dyDescent="0.75">
      <c r="A13" s="20" t="s">
        <v>296</v>
      </c>
      <c r="B13" s="20">
        <v>1089787</v>
      </c>
      <c r="C13" s="20">
        <v>804541</v>
      </c>
      <c r="D13" s="20">
        <v>1143096</v>
      </c>
      <c r="E13" s="20">
        <v>1049687</v>
      </c>
      <c r="F13" s="20">
        <v>1410824</v>
      </c>
      <c r="G13" s="20">
        <v>1133053</v>
      </c>
      <c r="H13" s="20">
        <v>1077233</v>
      </c>
      <c r="I13" s="20">
        <v>1585893</v>
      </c>
      <c r="J13" s="20">
        <v>1115422</v>
      </c>
      <c r="K13" s="20">
        <v>2373363</v>
      </c>
      <c r="L13" s="20">
        <v>2956906</v>
      </c>
      <c r="M13" s="20">
        <v>3497991</v>
      </c>
      <c r="N13" s="20">
        <v>3205056</v>
      </c>
      <c r="O13" s="20">
        <v>3059105</v>
      </c>
      <c r="P13" s="20">
        <v>2634561</v>
      </c>
      <c r="Q13" s="20">
        <v>2034128</v>
      </c>
      <c r="R13" s="20">
        <v>2390529</v>
      </c>
      <c r="S13" s="20">
        <v>2651589</v>
      </c>
      <c r="T13" s="20">
        <v>3017353</v>
      </c>
    </row>
    <row r="14" spans="1:20" x14ac:dyDescent="0.75">
      <c r="A14" s="20" t="s">
        <v>297</v>
      </c>
      <c r="B14" s="20">
        <v>63466</v>
      </c>
      <c r="C14" s="20">
        <v>50646</v>
      </c>
      <c r="D14" s="20">
        <v>57611</v>
      </c>
      <c r="E14" s="20">
        <v>95937</v>
      </c>
      <c r="F14" s="20">
        <v>167747</v>
      </c>
      <c r="G14" s="20">
        <v>307224</v>
      </c>
      <c r="H14" s="20">
        <v>559766</v>
      </c>
      <c r="I14" s="20">
        <v>913586</v>
      </c>
      <c r="J14" s="20">
        <v>647239</v>
      </c>
      <c r="K14" s="20">
        <v>1097931</v>
      </c>
      <c r="L14" s="20">
        <v>1556991</v>
      </c>
      <c r="M14" s="20">
        <v>1139855</v>
      </c>
      <c r="N14" s="20">
        <v>1341778</v>
      </c>
      <c r="O14" s="20">
        <v>1078792</v>
      </c>
      <c r="P14" s="20">
        <v>1271426</v>
      </c>
      <c r="Q14" s="20">
        <v>1274915</v>
      </c>
      <c r="R14" s="20">
        <v>2048390</v>
      </c>
      <c r="S14" s="20">
        <v>1920280</v>
      </c>
      <c r="T14" s="20">
        <v>1954700</v>
      </c>
    </row>
    <row r="15" spans="1:20" x14ac:dyDescent="0.75">
      <c r="A15" s="20" t="s">
        <v>298</v>
      </c>
      <c r="B15" s="20">
        <v>1103103</v>
      </c>
      <c r="C15" s="20">
        <v>967085</v>
      </c>
      <c r="D15" s="20">
        <v>1198510</v>
      </c>
      <c r="E15" s="20">
        <v>1412271</v>
      </c>
      <c r="F15" s="20">
        <v>1680780</v>
      </c>
      <c r="G15" s="20">
        <v>2419871</v>
      </c>
      <c r="H15" s="20">
        <v>3219691</v>
      </c>
      <c r="I15" s="20">
        <v>3127665</v>
      </c>
      <c r="J15" s="20">
        <v>1639060</v>
      </c>
      <c r="K15" s="20">
        <v>2212494</v>
      </c>
      <c r="L15" s="20">
        <v>2879636</v>
      </c>
      <c r="M15" s="20">
        <v>2191966</v>
      </c>
      <c r="N15" s="20">
        <v>2089119</v>
      </c>
      <c r="O15" s="20">
        <v>1974286</v>
      </c>
      <c r="P15" s="20">
        <v>1738184</v>
      </c>
      <c r="Q15" s="20">
        <v>1635535</v>
      </c>
      <c r="R15" s="20">
        <v>1581247</v>
      </c>
      <c r="S15" s="20">
        <v>1682628</v>
      </c>
      <c r="T15" s="20">
        <v>1659872</v>
      </c>
    </row>
    <row r="16" spans="1:20" x14ac:dyDescent="0.75">
      <c r="A16" s="20" t="s">
        <v>129</v>
      </c>
      <c r="B16" s="20">
        <v>1576169</v>
      </c>
      <c r="C16" s="20">
        <v>1543972</v>
      </c>
      <c r="D16" s="20">
        <v>1759306</v>
      </c>
      <c r="E16" s="20">
        <v>2007719</v>
      </c>
      <c r="F16" s="20">
        <v>2642044</v>
      </c>
      <c r="G16" s="20">
        <v>2433297</v>
      </c>
      <c r="H16" s="20">
        <v>2494882</v>
      </c>
      <c r="I16" s="20">
        <v>2283412</v>
      </c>
      <c r="J16" s="20">
        <v>1304163</v>
      </c>
      <c r="K16" s="20">
        <v>1939502</v>
      </c>
      <c r="L16" s="20">
        <v>2164726</v>
      </c>
      <c r="M16" s="20">
        <v>2038633</v>
      </c>
      <c r="N16" s="20">
        <v>2114708</v>
      </c>
      <c r="O16" s="20">
        <v>2422395</v>
      </c>
      <c r="P16" s="20">
        <v>1789620</v>
      </c>
      <c r="Q16" s="20">
        <v>1972814</v>
      </c>
      <c r="R16" s="20">
        <v>1896604</v>
      </c>
      <c r="S16" s="20">
        <v>2131483</v>
      </c>
      <c r="T16" s="20">
        <v>1605959</v>
      </c>
    </row>
    <row r="17" spans="1:20" x14ac:dyDescent="0.75">
      <c r="A17" s="20" t="s">
        <v>299</v>
      </c>
      <c r="B17" s="20">
        <v>204544</v>
      </c>
      <c r="C17" s="20">
        <v>211555</v>
      </c>
      <c r="D17" s="20">
        <v>338305</v>
      </c>
      <c r="E17" s="20">
        <v>453882</v>
      </c>
      <c r="F17" s="20">
        <v>483861</v>
      </c>
      <c r="G17" s="20">
        <v>495039</v>
      </c>
      <c r="H17" s="20">
        <v>607046</v>
      </c>
      <c r="I17" s="20">
        <v>663344</v>
      </c>
      <c r="J17" s="20">
        <v>631099</v>
      </c>
      <c r="K17" s="20">
        <v>917557</v>
      </c>
      <c r="L17" s="20">
        <v>951326</v>
      </c>
      <c r="M17" s="20">
        <v>903434</v>
      </c>
      <c r="N17" s="20">
        <v>972747</v>
      </c>
      <c r="O17" s="20">
        <v>1086834</v>
      </c>
      <c r="P17" s="20">
        <v>1094281</v>
      </c>
      <c r="Q17" s="20">
        <v>1166023</v>
      </c>
      <c r="R17" s="20">
        <v>1399818</v>
      </c>
      <c r="S17" s="20">
        <v>1486097</v>
      </c>
      <c r="T17" s="20">
        <v>1352092</v>
      </c>
    </row>
    <row r="18" spans="1:20" x14ac:dyDescent="0.75">
      <c r="A18" s="20" t="s">
        <v>300</v>
      </c>
      <c r="B18" s="20">
        <v>654687</v>
      </c>
      <c r="C18" s="20">
        <v>704158</v>
      </c>
      <c r="D18" s="20">
        <v>679007</v>
      </c>
      <c r="E18" s="20">
        <v>1019331</v>
      </c>
      <c r="F18" s="20">
        <v>1068286</v>
      </c>
      <c r="G18" s="20">
        <v>1411289</v>
      </c>
      <c r="H18" s="20">
        <v>1608787</v>
      </c>
      <c r="I18" s="20">
        <v>1348375</v>
      </c>
      <c r="J18" s="20">
        <v>1004167</v>
      </c>
      <c r="K18" s="20">
        <v>1235850</v>
      </c>
      <c r="L18" s="20">
        <v>1357599</v>
      </c>
      <c r="M18" s="20">
        <v>968938</v>
      </c>
      <c r="N18" s="20">
        <v>1167939</v>
      </c>
      <c r="O18" s="20">
        <v>1132399</v>
      </c>
      <c r="P18" s="20">
        <v>867837</v>
      </c>
      <c r="Q18" s="20">
        <v>785944</v>
      </c>
      <c r="R18" s="20">
        <v>1024152</v>
      </c>
      <c r="S18" s="20">
        <v>1106164</v>
      </c>
      <c r="T18" s="20">
        <v>1011109</v>
      </c>
    </row>
    <row r="19" spans="1:20" x14ac:dyDescent="0.75">
      <c r="A19" s="20" t="s">
        <v>301</v>
      </c>
      <c r="B19" s="20">
        <v>13192808</v>
      </c>
      <c r="C19" s="20">
        <v>13537349</v>
      </c>
      <c r="D19" s="20">
        <v>16857303</v>
      </c>
      <c r="E19" s="20">
        <v>20978010</v>
      </c>
      <c r="F19" s="20">
        <v>23442918</v>
      </c>
      <c r="G19" s="20">
        <v>25728344</v>
      </c>
      <c r="H19" s="20">
        <v>31665033</v>
      </c>
      <c r="I19" s="20">
        <v>33395735</v>
      </c>
      <c r="J19" s="20">
        <v>26317970</v>
      </c>
      <c r="K19" s="20">
        <v>40333128</v>
      </c>
      <c r="L19" s="20">
        <v>45474430</v>
      </c>
      <c r="M19" s="20">
        <v>45168707</v>
      </c>
      <c r="N19" s="20">
        <v>43031471</v>
      </c>
      <c r="O19" s="20">
        <v>43502895</v>
      </c>
      <c r="P19" s="20">
        <v>38496966</v>
      </c>
      <c r="Q19" s="20">
        <v>35392655</v>
      </c>
      <c r="R19" s="20">
        <v>40951365</v>
      </c>
      <c r="S19" s="20">
        <v>42764852</v>
      </c>
      <c r="T19" s="20">
        <v>39551684</v>
      </c>
    </row>
    <row r="22" spans="1:20" x14ac:dyDescent="0.75">
      <c r="A22" s="20" t="s">
        <v>303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56" zoomScaleNormal="56" workbookViewId="0">
      <pane xSplit="2" ySplit="4" topLeftCell="C12" activePane="bottomRight" state="frozen"/>
      <selection pane="topRight" activeCell="D1" sqref="D1"/>
      <selection pane="bottomLeft" activeCell="A5" sqref="A5"/>
      <selection pane="bottomRight" activeCell="G16" sqref="G16"/>
    </sheetView>
  </sheetViews>
  <sheetFormatPr defaultRowHeight="14.75" x14ac:dyDescent="0.75"/>
  <cols>
    <col min="1" max="1" width="8.7265625" style="20"/>
    <col min="2" max="2" width="15.54296875" customWidth="1"/>
    <col min="3" max="3" width="8.81640625" bestFit="1" customWidth="1"/>
    <col min="4" max="5" width="8.7265625" style="10"/>
    <col min="6" max="6" width="9.81640625" style="20" bestFit="1" customWidth="1"/>
    <col min="7" max="7" width="10.1796875" style="20" bestFit="1" customWidth="1"/>
    <col min="8" max="8" width="11.58984375" style="20" bestFit="1" customWidth="1"/>
    <col min="12" max="12" width="16.86328125" bestFit="1" customWidth="1"/>
  </cols>
  <sheetData>
    <row r="1" spans="1:12" ht="26" x14ac:dyDescent="1.2">
      <c r="A1" s="1" t="s">
        <v>244</v>
      </c>
      <c r="L1" s="20">
        <v>3150000000</v>
      </c>
    </row>
    <row r="3" spans="1:12" x14ac:dyDescent="0.75">
      <c r="B3" s="88"/>
    </row>
    <row r="4" spans="1:12" x14ac:dyDescent="0.75">
      <c r="A4" s="20" t="s">
        <v>201</v>
      </c>
      <c r="B4" s="88" t="s">
        <v>241</v>
      </c>
      <c r="C4" s="72" t="s">
        <v>202</v>
      </c>
      <c r="D4" s="10" t="s">
        <v>240</v>
      </c>
      <c r="F4" s="20" t="s">
        <v>203</v>
      </c>
      <c r="G4" s="20" t="s">
        <v>243</v>
      </c>
      <c r="H4" s="20" t="s">
        <v>242</v>
      </c>
    </row>
    <row r="5" spans="1:12" x14ac:dyDescent="0.75">
      <c r="A5" s="20">
        <v>12</v>
      </c>
      <c r="B5" s="88" t="s">
        <v>204</v>
      </c>
      <c r="C5" s="20">
        <v>4207</v>
      </c>
      <c r="D5" s="8">
        <v>9.4717668488160323E-2</v>
      </c>
      <c r="E5" s="8"/>
      <c r="F5" s="8">
        <v>3.8509010120957754E-2</v>
      </c>
      <c r="G5" s="20">
        <v>3843</v>
      </c>
      <c r="H5" s="20">
        <v>47914</v>
      </c>
    </row>
    <row r="6" spans="1:12" x14ac:dyDescent="0.75">
      <c r="A6" s="20">
        <v>13</v>
      </c>
      <c r="B6" s="88" t="s">
        <v>205</v>
      </c>
      <c r="C6" s="20">
        <v>3672</v>
      </c>
      <c r="D6" s="8">
        <v>-0.11963557899784227</v>
      </c>
      <c r="E6" s="8"/>
      <c r="F6" s="8">
        <v>-0.12716900404088427</v>
      </c>
      <c r="G6" s="20">
        <v>4171</v>
      </c>
      <c r="H6" s="20">
        <v>52085</v>
      </c>
    </row>
    <row r="7" spans="1:12" x14ac:dyDescent="0.75">
      <c r="A7" s="20">
        <v>14</v>
      </c>
      <c r="B7" s="88" t="s">
        <v>206</v>
      </c>
      <c r="C7" s="20">
        <v>3191</v>
      </c>
      <c r="D7" s="8">
        <v>-0.2420427553444181</v>
      </c>
      <c r="E7" s="8"/>
      <c r="F7" s="8">
        <v>-0.13099128540305016</v>
      </c>
      <c r="G7" s="20">
        <v>4210</v>
      </c>
      <c r="H7" s="20">
        <v>56295</v>
      </c>
    </row>
    <row r="8" spans="1:12" x14ac:dyDescent="0.75">
      <c r="A8" s="20">
        <v>15</v>
      </c>
      <c r="B8" s="88" t="s">
        <v>207</v>
      </c>
      <c r="C8" s="20">
        <v>3072</v>
      </c>
      <c r="D8" s="8">
        <v>-0.2776863390547849</v>
      </c>
      <c r="E8" s="8"/>
      <c r="F8" s="8">
        <v>-3.7292384832340986E-2</v>
      </c>
      <c r="G8" s="20">
        <v>4253</v>
      </c>
      <c r="H8" s="20">
        <v>60548</v>
      </c>
    </row>
    <row r="9" spans="1:12" x14ac:dyDescent="0.75">
      <c r="A9" s="20">
        <v>16</v>
      </c>
      <c r="B9" s="88" t="s">
        <v>208</v>
      </c>
      <c r="C9" s="20">
        <v>3120</v>
      </c>
      <c r="D9" s="8">
        <v>-0.25908335312277364</v>
      </c>
      <c r="E9" s="8"/>
      <c r="F9" s="8">
        <v>1.5625E-2</v>
      </c>
      <c r="G9" s="20">
        <v>4211</v>
      </c>
      <c r="H9" s="20">
        <v>64759</v>
      </c>
    </row>
    <row r="10" spans="1:12" x14ac:dyDescent="0.75">
      <c r="A10" s="20">
        <v>17</v>
      </c>
      <c r="B10" s="88" t="s">
        <v>209</v>
      </c>
      <c r="C10" s="20">
        <v>3276</v>
      </c>
      <c r="D10" s="8">
        <v>-0.21268925739005051</v>
      </c>
      <c r="E10" s="8"/>
      <c r="F10" s="8">
        <v>5.0000000000000044E-2</v>
      </c>
      <c r="G10" s="20">
        <v>4161</v>
      </c>
      <c r="H10" s="20">
        <v>68920</v>
      </c>
    </row>
    <row r="11" spans="1:12" x14ac:dyDescent="0.75">
      <c r="A11" s="20">
        <v>18</v>
      </c>
      <c r="B11" s="88" t="s">
        <v>210</v>
      </c>
      <c r="C11" s="20">
        <v>3382</v>
      </c>
      <c r="D11" s="8">
        <v>-0.19360991893180735</v>
      </c>
      <c r="E11" s="8"/>
      <c r="F11" s="8">
        <v>3.2356532356532464E-2</v>
      </c>
      <c r="G11" s="20">
        <v>4194</v>
      </c>
      <c r="H11" s="20">
        <v>73114</v>
      </c>
    </row>
    <row r="12" spans="1:12" x14ac:dyDescent="0.75">
      <c r="A12" s="20">
        <v>19</v>
      </c>
      <c r="B12" s="88" t="s">
        <v>211</v>
      </c>
      <c r="C12" s="20">
        <v>3660</v>
      </c>
      <c r="D12" s="8">
        <v>-0.14645522388059706</v>
      </c>
      <c r="E12" s="8"/>
      <c r="F12" s="8">
        <v>8.2199881726788826E-2</v>
      </c>
      <c r="G12" s="20">
        <v>4288</v>
      </c>
      <c r="H12" s="20">
        <v>77402</v>
      </c>
    </row>
    <row r="13" spans="1:12" x14ac:dyDescent="0.75">
      <c r="A13" s="20">
        <v>20</v>
      </c>
      <c r="B13" s="88" t="s">
        <v>212</v>
      </c>
      <c r="C13" s="20">
        <v>3808</v>
      </c>
      <c r="D13" s="8">
        <v>-0.13158494868871151</v>
      </c>
      <c r="E13" s="8"/>
      <c r="F13" s="8">
        <v>4.0437158469945444E-2</v>
      </c>
      <c r="G13" s="20">
        <v>4385</v>
      </c>
      <c r="H13" s="20">
        <v>81787</v>
      </c>
    </row>
    <row r="14" spans="1:12" x14ac:dyDescent="0.75">
      <c r="A14" s="20">
        <v>21</v>
      </c>
      <c r="B14" s="88" t="s">
        <v>213</v>
      </c>
      <c r="C14" s="20">
        <v>3867</v>
      </c>
      <c r="D14" s="8">
        <v>-0.12033666969972701</v>
      </c>
      <c r="E14" s="8"/>
      <c r="F14" s="8">
        <v>1.5493697478991653E-2</v>
      </c>
      <c r="G14" s="20">
        <v>4396</v>
      </c>
      <c r="H14" s="20">
        <v>86183</v>
      </c>
    </row>
    <row r="15" spans="1:12" x14ac:dyDescent="0.75">
      <c r="A15" s="20">
        <v>22</v>
      </c>
      <c r="B15" s="88" t="s">
        <v>214</v>
      </c>
      <c r="C15" s="20">
        <v>3936</v>
      </c>
      <c r="D15" s="8">
        <v>-0.12630410654827973</v>
      </c>
      <c r="E15" s="8"/>
      <c r="F15" s="8">
        <v>1.7843289371605842E-2</v>
      </c>
      <c r="G15" s="20">
        <v>4505</v>
      </c>
      <c r="H15" s="20">
        <v>90688</v>
      </c>
    </row>
    <row r="16" spans="1:12" x14ac:dyDescent="0.75">
      <c r="A16" s="20">
        <v>23</v>
      </c>
      <c r="B16" s="88" t="s">
        <v>215</v>
      </c>
      <c r="C16" s="20">
        <v>4025</v>
      </c>
      <c r="D16" s="8">
        <v>-8.8954277953825267E-2</v>
      </c>
      <c r="E16" s="8"/>
      <c r="F16" s="8">
        <v>2.2611788617886264E-2</v>
      </c>
      <c r="G16" s="20">
        <v>4418</v>
      </c>
      <c r="H16" s="20">
        <v>95106</v>
      </c>
    </row>
    <row r="17" spans="1:8" x14ac:dyDescent="0.75">
      <c r="A17" s="20">
        <v>24</v>
      </c>
      <c r="B17" s="88" t="s">
        <v>216</v>
      </c>
      <c r="C17" s="20">
        <v>4139</v>
      </c>
      <c r="D17" s="8">
        <v>-6.3998190863862492E-2</v>
      </c>
      <c r="E17" s="8"/>
      <c r="F17" s="8">
        <v>2.832298136645961E-2</v>
      </c>
      <c r="G17" s="20">
        <v>4422</v>
      </c>
      <c r="H17" s="20">
        <v>99528</v>
      </c>
    </row>
    <row r="18" spans="1:8" x14ac:dyDescent="0.75">
      <c r="A18" s="20">
        <v>25</v>
      </c>
      <c r="B18" s="88" t="s">
        <v>217</v>
      </c>
      <c r="C18" s="20">
        <v>4238</v>
      </c>
      <c r="D18" s="8">
        <v>-4.3988269794721369E-2</v>
      </c>
      <c r="E18" s="8"/>
      <c r="F18" s="8">
        <v>2.3918820971249088E-2</v>
      </c>
      <c r="G18" s="20">
        <v>4433</v>
      </c>
      <c r="H18" s="20">
        <v>103961</v>
      </c>
    </row>
    <row r="19" spans="1:8" x14ac:dyDescent="0.75">
      <c r="A19" s="20">
        <v>26</v>
      </c>
      <c r="B19" s="88" t="s">
        <v>218</v>
      </c>
      <c r="C19" s="20">
        <v>4162</v>
      </c>
      <c r="D19" s="8">
        <v>-6.8278486680098505E-2</v>
      </c>
      <c r="E19" s="8"/>
      <c r="F19" s="8">
        <v>-1.7932987258140631E-2</v>
      </c>
      <c r="G19" s="20">
        <v>4467</v>
      </c>
      <c r="H19" s="20">
        <v>108428</v>
      </c>
    </row>
    <row r="20" spans="1:8" x14ac:dyDescent="0.75">
      <c r="A20" s="20">
        <v>27</v>
      </c>
      <c r="B20" s="88" t="s">
        <v>219</v>
      </c>
      <c r="C20" s="20">
        <v>4203</v>
      </c>
      <c r="D20" s="8">
        <v>-4.9095022624434437E-2</v>
      </c>
      <c r="E20" s="8"/>
      <c r="F20" s="8">
        <v>9.8510331571359799E-3</v>
      </c>
      <c r="G20" s="20">
        <v>4420</v>
      </c>
      <c r="H20" s="20">
        <v>112848</v>
      </c>
    </row>
    <row r="21" spans="1:8" x14ac:dyDescent="0.75">
      <c r="A21" s="20">
        <v>28</v>
      </c>
      <c r="B21" s="88" t="s">
        <v>220</v>
      </c>
      <c r="C21" s="20">
        <v>4093</v>
      </c>
      <c r="D21" s="8">
        <v>-7.209249603264567E-2</v>
      </c>
      <c r="E21" s="8"/>
      <c r="F21" s="8">
        <v>-2.6171782060433024E-2</v>
      </c>
      <c r="G21" s="20">
        <v>4411</v>
      </c>
      <c r="H21" s="20">
        <v>117259</v>
      </c>
    </row>
    <row r="22" spans="1:8" x14ac:dyDescent="0.75">
      <c r="A22" s="20">
        <v>29</v>
      </c>
      <c r="B22" s="88" t="s">
        <v>221</v>
      </c>
      <c r="C22" s="20">
        <v>4230</v>
      </c>
      <c r="D22" s="8">
        <v>-3.7761601455868932E-2</v>
      </c>
      <c r="E22" s="8"/>
      <c r="F22" s="8">
        <v>3.3471781089665198E-2</v>
      </c>
      <c r="G22" s="20">
        <v>4396</v>
      </c>
      <c r="H22" s="20">
        <v>121655</v>
      </c>
    </row>
    <row r="23" spans="1:8" x14ac:dyDescent="0.75">
      <c r="A23" s="20">
        <v>30</v>
      </c>
      <c r="B23" s="88" t="s">
        <v>222</v>
      </c>
      <c r="C23" s="20">
        <v>4240</v>
      </c>
      <c r="D23" s="8">
        <v>-3.7457434733257688E-2</v>
      </c>
      <c r="E23" s="8"/>
      <c r="F23" s="8">
        <v>2.3640661938533203E-3</v>
      </c>
      <c r="G23" s="20">
        <v>4405</v>
      </c>
      <c r="H23" s="20">
        <v>126060</v>
      </c>
    </row>
    <row r="24" spans="1:8" x14ac:dyDescent="0.75">
      <c r="A24" s="20">
        <v>31</v>
      </c>
      <c r="B24" s="88" t="s">
        <v>223</v>
      </c>
      <c r="C24" s="20">
        <v>4187</v>
      </c>
      <c r="D24" s="8">
        <v>-2.7409988385598161E-2</v>
      </c>
      <c r="E24" s="8"/>
      <c r="F24" s="8">
        <v>-1.2499999999999956E-2</v>
      </c>
      <c r="G24" s="20">
        <v>4305</v>
      </c>
      <c r="H24" s="20">
        <v>130365</v>
      </c>
    </row>
    <row r="25" spans="1:8" x14ac:dyDescent="0.75">
      <c r="A25" s="20">
        <v>32</v>
      </c>
      <c r="B25" s="88" t="s">
        <v>224</v>
      </c>
      <c r="C25" s="20">
        <v>4104</v>
      </c>
      <c r="D25" s="8">
        <v>-2.1459227467811148E-2</v>
      </c>
      <c r="E25" s="8"/>
      <c r="F25" s="8">
        <v>-1.9823262479101933E-2</v>
      </c>
      <c r="G25" s="20">
        <v>4194</v>
      </c>
      <c r="H25" s="20">
        <v>134559</v>
      </c>
    </row>
    <row r="26" spans="1:8" x14ac:dyDescent="0.75">
      <c r="A26" s="20">
        <v>33</v>
      </c>
      <c r="B26" s="88" t="s">
        <v>225</v>
      </c>
      <c r="C26" s="20">
        <v>4011</v>
      </c>
      <c r="D26" s="8">
        <v>-3.7898776685056368E-2</v>
      </c>
      <c r="E26" s="8"/>
      <c r="F26" s="8">
        <v>-2.266081871345027E-2</v>
      </c>
      <c r="G26" s="20">
        <v>4169</v>
      </c>
      <c r="H26" s="20">
        <v>138728</v>
      </c>
    </row>
    <row r="27" spans="1:8" x14ac:dyDescent="0.75">
      <c r="A27" s="20">
        <v>34</v>
      </c>
      <c r="B27" s="88" t="s">
        <v>226</v>
      </c>
      <c r="C27" s="20">
        <v>4200</v>
      </c>
      <c r="D27" s="8">
        <v>9.1302258529553093E-3</v>
      </c>
      <c r="E27" s="8"/>
      <c r="F27" s="8">
        <v>4.7120418848167533E-2</v>
      </c>
      <c r="G27" s="20">
        <v>4162</v>
      </c>
      <c r="H27" s="20">
        <v>142890</v>
      </c>
    </row>
    <row r="28" spans="1:8" x14ac:dyDescent="0.75">
      <c r="A28" s="20">
        <v>35</v>
      </c>
      <c r="B28" s="88" t="s">
        <v>227</v>
      </c>
      <c r="C28" s="20">
        <v>4029</v>
      </c>
      <c r="D28" s="8">
        <v>-2.1849963583394083E-2</v>
      </c>
      <c r="E28" s="8"/>
      <c r="F28" s="8">
        <v>-4.0714285714285703E-2</v>
      </c>
      <c r="G28" s="20">
        <v>4119</v>
      </c>
      <c r="H28" s="20">
        <v>147009</v>
      </c>
    </row>
    <row r="29" spans="1:8" x14ac:dyDescent="0.75">
      <c r="A29" s="20">
        <v>36</v>
      </c>
      <c r="B29" s="88" t="s">
        <v>228</v>
      </c>
      <c r="C29" s="20">
        <v>4110</v>
      </c>
      <c r="D29" s="8">
        <v>-1.9794896255664218E-2</v>
      </c>
      <c r="E29" s="8"/>
      <c r="F29" s="8">
        <v>2.010424422933732E-2</v>
      </c>
      <c r="G29" s="20">
        <v>4193</v>
      </c>
      <c r="H29" s="20">
        <v>151202</v>
      </c>
    </row>
    <row r="30" spans="1:8" x14ac:dyDescent="0.75">
      <c r="A30" s="20">
        <v>37</v>
      </c>
      <c r="B30" s="88" t="s">
        <v>229</v>
      </c>
      <c r="C30" s="20">
        <v>4003</v>
      </c>
      <c r="D30" s="8">
        <v>-5.34405296760464E-2</v>
      </c>
      <c r="E30" s="8"/>
      <c r="F30" s="8">
        <v>-2.6034063260340634E-2</v>
      </c>
      <c r="G30" s="20">
        <v>4229</v>
      </c>
      <c r="H30" s="20">
        <v>155431</v>
      </c>
    </row>
    <row r="31" spans="1:8" x14ac:dyDescent="0.75">
      <c r="A31" s="20">
        <v>38</v>
      </c>
      <c r="B31" s="88" t="s">
        <v>230</v>
      </c>
      <c r="C31" s="20">
        <v>4050</v>
      </c>
      <c r="D31" s="8">
        <v>-4.5036547983966058E-2</v>
      </c>
      <c r="E31" s="8"/>
      <c r="F31" s="8">
        <v>1.1741194104421648E-2</v>
      </c>
      <c r="G31" s="20">
        <v>4241</v>
      </c>
      <c r="H31" s="20">
        <v>159672</v>
      </c>
    </row>
    <row r="32" spans="1:8" x14ac:dyDescent="0.75">
      <c r="A32" s="20">
        <v>39</v>
      </c>
      <c r="B32" s="88" t="s">
        <v>231</v>
      </c>
      <c r="C32" s="20">
        <v>3974</v>
      </c>
      <c r="D32" s="8">
        <v>-4.3561973525872433E-2</v>
      </c>
      <c r="E32" s="8"/>
      <c r="F32" s="8">
        <v>-1.8765432098765467E-2</v>
      </c>
      <c r="G32" s="20">
        <v>4155</v>
      </c>
      <c r="H32" s="20">
        <v>163827</v>
      </c>
    </row>
    <row r="33" spans="1:8" x14ac:dyDescent="0.75">
      <c r="A33" s="20">
        <v>40</v>
      </c>
      <c r="B33" s="88" t="s">
        <v>232</v>
      </c>
      <c r="C33" s="20">
        <v>4101</v>
      </c>
      <c r="D33" s="8">
        <v>-1.7959770114942541E-2</v>
      </c>
      <c r="E33" s="8"/>
      <c r="F33" s="8">
        <v>3.1957725213890287E-2</v>
      </c>
      <c r="G33" s="20">
        <v>4176</v>
      </c>
      <c r="H33" s="20">
        <v>168003</v>
      </c>
    </row>
    <row r="34" spans="1:8" x14ac:dyDescent="0.75">
      <c r="A34" s="20">
        <v>41</v>
      </c>
      <c r="B34" s="88" t="s">
        <v>233</v>
      </c>
      <c r="C34" s="20">
        <v>4080</v>
      </c>
      <c r="D34" s="8">
        <v>-4.9615653389238346E-2</v>
      </c>
      <c r="E34" s="8"/>
      <c r="F34" s="8">
        <v>-5.1207022677395297E-3</v>
      </c>
      <c r="G34" s="20">
        <v>4293</v>
      </c>
      <c r="H34" s="20">
        <v>172296</v>
      </c>
    </row>
    <row r="35" spans="1:8" x14ac:dyDescent="0.75">
      <c r="A35" s="20">
        <v>42</v>
      </c>
      <c r="B35" s="88" t="s">
        <v>234</v>
      </c>
      <c r="C35" s="20">
        <v>4004</v>
      </c>
      <c r="D35" s="8">
        <v>-5.3427895981087437E-2</v>
      </c>
      <c r="E35" s="8"/>
      <c r="F35" s="8">
        <v>-1.8627450980392202E-2</v>
      </c>
      <c r="G35" s="20">
        <v>4230</v>
      </c>
      <c r="H35" s="20">
        <v>176526</v>
      </c>
    </row>
    <row r="36" spans="1:8" x14ac:dyDescent="0.75">
      <c r="A36" s="20">
        <v>43</v>
      </c>
      <c r="B36" s="88" t="s">
        <v>235</v>
      </c>
      <c r="C36" s="20">
        <v>4051</v>
      </c>
      <c r="D36" s="8">
        <v>-5.4609101516919445E-2</v>
      </c>
      <c r="E36" s="8"/>
      <c r="F36" s="8">
        <v>1.1738261738261757E-2</v>
      </c>
      <c r="G36" s="20">
        <v>4285</v>
      </c>
      <c r="H36" s="20">
        <v>180811</v>
      </c>
    </row>
    <row r="37" spans="1:8" x14ac:dyDescent="0.75">
      <c r="A37" s="20">
        <v>44</v>
      </c>
      <c r="B37" s="88" t="s">
        <v>236</v>
      </c>
      <c r="C37" s="20">
        <v>4051</v>
      </c>
      <c r="D37" s="8">
        <v>-3.981986252666514E-2</v>
      </c>
      <c r="E37" s="8"/>
      <c r="F37" s="8">
        <v>0</v>
      </c>
      <c r="G37" s="20">
        <v>4219</v>
      </c>
      <c r="H37" s="20">
        <v>185030</v>
      </c>
    </row>
    <row r="38" spans="1:8" x14ac:dyDescent="0.75">
      <c r="A38" s="20">
        <v>45</v>
      </c>
      <c r="B38" s="88" t="s">
        <v>237</v>
      </c>
      <c r="C38" s="20">
        <v>3962</v>
      </c>
      <c r="D38" s="8">
        <v>-5.6891216377053078E-2</v>
      </c>
      <c r="E38" s="8"/>
      <c r="F38" s="8">
        <v>-2.196988397926436E-2</v>
      </c>
      <c r="G38" s="20">
        <v>4201</v>
      </c>
      <c r="H38" s="20">
        <v>189231</v>
      </c>
    </row>
    <row r="39" spans="1:8" x14ac:dyDescent="0.75">
      <c r="A39" s="20">
        <v>46</v>
      </c>
      <c r="B39" s="88" t="s">
        <v>238</v>
      </c>
      <c r="C39" s="20">
        <v>4018</v>
      </c>
      <c r="D39" s="8">
        <v>-4.173622704507518E-2</v>
      </c>
      <c r="E39" s="8"/>
      <c r="F39" s="8">
        <v>1.4134275618374659E-2</v>
      </c>
      <c r="G39" s="20">
        <v>4193</v>
      </c>
      <c r="H39" s="20">
        <v>193424</v>
      </c>
    </row>
    <row r="40" spans="1:8" x14ac:dyDescent="0.75">
      <c r="A40" s="20">
        <v>47</v>
      </c>
      <c r="B40" s="88" t="s">
        <v>239</v>
      </c>
      <c r="C40" s="20">
        <v>4003</v>
      </c>
      <c r="D40" s="8">
        <v>-4.8038049940546945E-2</v>
      </c>
      <c r="E40" s="8"/>
      <c r="F40" s="8">
        <v>-3.7332005973120808E-3</v>
      </c>
      <c r="G40" s="20">
        <v>4205</v>
      </c>
      <c r="H40" s="20">
        <v>197629</v>
      </c>
    </row>
    <row r="42" spans="1:8" x14ac:dyDescent="0.75">
      <c r="A42" s="20" t="s">
        <v>246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48" zoomScaleNormal="48" workbookViewId="0">
      <pane xSplit="1" ySplit="5" topLeftCell="B6" activePane="bottomRight" state="frozen"/>
      <selection activeCell="F9" sqref="F9"/>
      <selection pane="topRight" activeCell="F9" sqref="F9"/>
      <selection pane="bottomLeft" activeCell="F9" sqref="F9"/>
      <selection pane="bottomRight" activeCell="A17" sqref="A17"/>
    </sheetView>
  </sheetViews>
  <sheetFormatPr defaultRowHeight="14.75" x14ac:dyDescent="0.75"/>
  <cols>
    <col min="1" max="1" width="19.453125" customWidth="1"/>
    <col min="2" max="6" width="16.31640625" customWidth="1"/>
  </cols>
  <sheetData>
    <row r="1" spans="1:11" ht="26" x14ac:dyDescent="1.2">
      <c r="A1" s="1" t="s">
        <v>247</v>
      </c>
      <c r="B1" s="1"/>
      <c r="C1" s="1"/>
      <c r="D1" s="1"/>
      <c r="E1" s="1"/>
      <c r="F1" s="1"/>
    </row>
    <row r="2" spans="1:11" x14ac:dyDescent="0.75">
      <c r="A2" t="s">
        <v>2</v>
      </c>
    </row>
    <row r="3" spans="1:11" x14ac:dyDescent="0.75">
      <c r="A3" t="s">
        <v>248</v>
      </c>
    </row>
    <row r="4" spans="1:11" ht="15" customHeight="1" x14ac:dyDescent="0.75"/>
    <row r="5" spans="1:11" x14ac:dyDescent="0.75">
      <c r="A5" s="17"/>
      <c r="B5" s="17" t="s">
        <v>155</v>
      </c>
      <c r="C5" s="17" t="s">
        <v>99</v>
      </c>
      <c r="D5" s="17" t="s">
        <v>46</v>
      </c>
      <c r="E5" s="17" t="s">
        <v>65</v>
      </c>
      <c r="F5" s="17"/>
      <c r="G5" s="74"/>
      <c r="H5" s="74"/>
      <c r="I5" s="74"/>
      <c r="J5" s="74"/>
      <c r="K5" s="74"/>
    </row>
    <row r="6" spans="1:11" x14ac:dyDescent="0.75">
      <c r="A6" s="14" t="s">
        <v>33</v>
      </c>
      <c r="B6" s="31">
        <v>-1.9543249638760085E-2</v>
      </c>
      <c r="C6" s="31">
        <v>7.9648860276970934E-2</v>
      </c>
      <c r="D6" s="31">
        <v>4.5838662782438533E-2</v>
      </c>
      <c r="E6" s="31">
        <v>4.3301480624667876E-2</v>
      </c>
      <c r="F6" s="14"/>
      <c r="G6" s="27"/>
      <c r="H6" s="27"/>
      <c r="I6" s="27"/>
      <c r="J6" s="27"/>
      <c r="K6" s="27"/>
    </row>
    <row r="7" spans="1:11" x14ac:dyDescent="0.75">
      <c r="A7" t="s">
        <v>13</v>
      </c>
      <c r="B7" s="31">
        <v>4.5895829571149793E-3</v>
      </c>
      <c r="C7" s="31">
        <v>-5.8855876470511048E-2</v>
      </c>
      <c r="D7" s="31">
        <v>-0.27280342734364749</v>
      </c>
      <c r="E7" s="31">
        <v>0.40374453027139867</v>
      </c>
      <c r="G7" s="27"/>
      <c r="H7" s="27"/>
      <c r="I7" s="27"/>
      <c r="J7" s="27"/>
      <c r="K7" s="27"/>
    </row>
    <row r="8" spans="1:11" ht="29.5" x14ac:dyDescent="0.75">
      <c r="A8" s="14" t="s">
        <v>150</v>
      </c>
      <c r="B8" s="31">
        <v>-4.6320889611408678E-3</v>
      </c>
      <c r="C8" s="31">
        <v>-2.1897563314866808E-2</v>
      </c>
      <c r="D8" s="31">
        <v>-0.29192688431531288</v>
      </c>
      <c r="E8" s="31">
        <v>0.32708538501846074</v>
      </c>
      <c r="F8" s="14"/>
      <c r="G8" s="27"/>
      <c r="H8" s="27"/>
      <c r="I8" s="27"/>
      <c r="J8" s="27"/>
      <c r="K8" s="27"/>
    </row>
    <row r="9" spans="1:11" ht="29.5" x14ac:dyDescent="0.75">
      <c r="A9" s="14" t="s">
        <v>156</v>
      </c>
      <c r="B9" s="31">
        <v>-1.3259982646259272E-2</v>
      </c>
      <c r="C9" s="31">
        <v>-1.2902765409825601E-2</v>
      </c>
      <c r="D9" s="31">
        <v>-0.22826253361896998</v>
      </c>
      <c r="E9" s="31">
        <v>0.13368690269634631</v>
      </c>
      <c r="F9" s="14"/>
      <c r="G9" s="27"/>
      <c r="H9" s="27"/>
      <c r="I9" s="27"/>
      <c r="J9" s="27"/>
      <c r="K9" s="27"/>
    </row>
    <row r="10" spans="1:11" x14ac:dyDescent="0.75">
      <c r="A10" t="s">
        <v>48</v>
      </c>
      <c r="B10" s="31">
        <v>-9.5546163688269292E-3</v>
      </c>
      <c r="C10" s="31">
        <v>-1.8141062294541044E-3</v>
      </c>
      <c r="D10" s="31">
        <v>-0.24574152239622082</v>
      </c>
      <c r="E10" s="31">
        <v>0.24075244909732674</v>
      </c>
      <c r="G10" s="27"/>
      <c r="H10" s="27"/>
      <c r="I10" s="27"/>
      <c r="J10" s="27"/>
      <c r="K10" s="27"/>
    </row>
    <row r="11" spans="1:11" ht="29.5" x14ac:dyDescent="0.75">
      <c r="A11" s="14" t="s">
        <v>151</v>
      </c>
      <c r="B11" s="31">
        <v>-1.8601590596696305E-2</v>
      </c>
      <c r="C11" s="31">
        <v>1.3357518651662126E-3</v>
      </c>
      <c r="D11" s="31">
        <v>-0.25602225801852097</v>
      </c>
      <c r="E11" s="31">
        <v>0.15719384160150796</v>
      </c>
      <c r="F11" s="14"/>
      <c r="G11" s="27"/>
      <c r="H11" s="27"/>
      <c r="I11" s="27"/>
      <c r="J11" s="27"/>
      <c r="K11" s="27"/>
    </row>
    <row r="12" spans="1:11" ht="29.5" x14ac:dyDescent="0.75">
      <c r="A12" s="14" t="s">
        <v>152</v>
      </c>
      <c r="B12" s="31">
        <v>6.7162204875614862E-3</v>
      </c>
      <c r="C12" s="31">
        <v>9.1915741156367581E-3</v>
      </c>
      <c r="D12" s="31">
        <v>-9.9324234317808457E-2</v>
      </c>
      <c r="E12" s="31">
        <v>3.8864861504845472E-2</v>
      </c>
      <c r="F12" s="14"/>
      <c r="G12" s="27"/>
      <c r="H12" s="27"/>
      <c r="I12" s="27"/>
      <c r="J12" s="27"/>
      <c r="K12" s="27"/>
    </row>
    <row r="13" spans="1:11" ht="29.5" x14ac:dyDescent="0.75">
      <c r="A13" s="14" t="s">
        <v>153</v>
      </c>
      <c r="B13" s="31">
        <v>-1.0220135932970109E-3</v>
      </c>
      <c r="C13" s="31">
        <v>2.9852984141236494E-3</v>
      </c>
      <c r="D13" s="31">
        <v>-2.4704642132263865E-3</v>
      </c>
      <c r="E13" s="31">
        <v>2.3592948733872632E-3</v>
      </c>
      <c r="F13" s="14"/>
      <c r="G13" s="27"/>
      <c r="H13" s="27"/>
      <c r="I13" s="27"/>
      <c r="J13" s="27"/>
      <c r="K13" s="27"/>
    </row>
    <row r="14" spans="1:11" ht="29.5" x14ac:dyDescent="0.75">
      <c r="A14" s="14" t="s">
        <v>154</v>
      </c>
      <c r="B14" s="31">
        <v>1.6340389535358657E-3</v>
      </c>
      <c r="C14" s="31">
        <v>1.1571552168345711E-3</v>
      </c>
      <c r="D14" s="31">
        <v>-9.4353173592399253E-2</v>
      </c>
      <c r="E14" s="31">
        <v>8.5080338879597539E-2</v>
      </c>
      <c r="F14" s="14"/>
      <c r="G14" s="27"/>
      <c r="H14" s="27"/>
      <c r="I14" s="27"/>
      <c r="J14" s="27"/>
      <c r="K14" s="27"/>
    </row>
    <row r="17" spans="1:11" x14ac:dyDescent="0.75">
      <c r="A17" t="s">
        <v>305</v>
      </c>
    </row>
    <row r="21" spans="1:11" x14ac:dyDescent="0.75">
      <c r="A21" s="14"/>
      <c r="B21" s="31"/>
      <c r="C21" s="31"/>
      <c r="D21" s="31"/>
      <c r="E21" s="31"/>
      <c r="F21" s="14"/>
      <c r="G21" s="27"/>
      <c r="H21" s="27"/>
      <c r="I21" s="27"/>
      <c r="J21" s="27"/>
      <c r="K21" s="27"/>
    </row>
    <row r="22" spans="1:11" x14ac:dyDescent="0.75">
      <c r="B22" s="31"/>
      <c r="C22" s="31"/>
      <c r="D22" s="31"/>
      <c r="E22" s="31"/>
      <c r="G22" s="27"/>
      <c r="H22" s="27"/>
      <c r="I22" s="27"/>
      <c r="J22" s="27"/>
      <c r="K22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45" zoomScaleNormal="45" workbookViewId="0">
      <selection activeCell="A15" sqref="A15"/>
    </sheetView>
  </sheetViews>
  <sheetFormatPr defaultRowHeight="14.75" x14ac:dyDescent="0.75"/>
  <cols>
    <col min="1" max="1" width="21.04296875" customWidth="1"/>
    <col min="2" max="10" width="10.40625" customWidth="1"/>
    <col min="11" max="11" width="13.1328125" customWidth="1"/>
    <col min="12" max="15" width="14.31640625" bestFit="1" customWidth="1"/>
    <col min="16" max="16" width="18.7265625" customWidth="1"/>
  </cols>
  <sheetData>
    <row r="1" spans="1:18" ht="26" x14ac:dyDescent="1.2">
      <c r="A1" s="1" t="s">
        <v>250</v>
      </c>
    </row>
    <row r="2" spans="1:18" x14ac:dyDescent="0.75">
      <c r="A2" t="s">
        <v>81</v>
      </c>
    </row>
    <row r="3" spans="1:18" x14ac:dyDescent="0.75">
      <c r="A3" t="s">
        <v>80</v>
      </c>
    </row>
    <row r="5" spans="1:18" x14ac:dyDescent="0.75">
      <c r="B5" s="26" t="s">
        <v>139</v>
      </c>
      <c r="C5" s="26" t="s">
        <v>140</v>
      </c>
      <c r="D5" s="26" t="s">
        <v>141</v>
      </c>
      <c r="E5" s="26" t="s">
        <v>142</v>
      </c>
      <c r="F5" s="26" t="s">
        <v>143</v>
      </c>
      <c r="G5" s="26" t="s">
        <v>144</v>
      </c>
      <c r="H5" s="26" t="s">
        <v>145</v>
      </c>
      <c r="I5" s="26" t="s">
        <v>249</v>
      </c>
      <c r="J5" s="26"/>
      <c r="K5" s="26"/>
      <c r="L5" s="26"/>
      <c r="M5" s="26"/>
      <c r="N5" s="26"/>
      <c r="O5" s="26"/>
      <c r="P5" s="26"/>
      <c r="Q5" s="26"/>
      <c r="R5" s="26"/>
    </row>
    <row r="6" spans="1:18" ht="29.5" x14ac:dyDescent="0.75">
      <c r="A6" s="59" t="s">
        <v>82</v>
      </c>
      <c r="B6" s="60">
        <v>48.196160141868518</v>
      </c>
      <c r="C6" s="60">
        <v>37.239597483478256</v>
      </c>
      <c r="D6" s="60">
        <v>40.284918474190725</v>
      </c>
      <c r="E6" s="60">
        <v>48.037874677110523</v>
      </c>
      <c r="F6" s="60">
        <v>43.275468934707902</v>
      </c>
      <c r="G6" s="60">
        <v>48.41635592268041</v>
      </c>
      <c r="H6" s="60">
        <v>49.669449999999998</v>
      </c>
      <c r="I6" s="21">
        <v>1.0305686148812427</v>
      </c>
      <c r="J6" s="21"/>
      <c r="K6" s="61"/>
      <c r="L6" s="20"/>
      <c r="M6" s="20"/>
      <c r="N6" s="20"/>
      <c r="O6" s="20"/>
      <c r="P6" s="20"/>
      <c r="Q6" s="20"/>
      <c r="R6" s="20"/>
    </row>
    <row r="7" spans="1:18" x14ac:dyDescent="0.75">
      <c r="A7" s="62" t="s">
        <v>83</v>
      </c>
      <c r="B7" s="60">
        <v>32.607453257785473</v>
      </c>
      <c r="C7" s="60">
        <v>15.443328311304345</v>
      </c>
      <c r="D7" s="60">
        <v>26.073247338582675</v>
      </c>
      <c r="E7" s="60">
        <v>28.83551386771105</v>
      </c>
      <c r="F7" s="60">
        <v>30.732135783505154</v>
      </c>
      <c r="G7" s="60">
        <v>30.018372489690719</v>
      </c>
      <c r="H7" s="60">
        <v>33.506126999999999</v>
      </c>
      <c r="I7" s="21">
        <v>1.0275603781475928</v>
      </c>
      <c r="J7" s="21"/>
      <c r="K7" s="61"/>
      <c r="L7" s="20"/>
      <c r="M7" s="20"/>
      <c r="N7" s="20"/>
      <c r="O7" s="20"/>
      <c r="P7" s="20"/>
      <c r="Q7" s="20"/>
      <c r="R7" s="20"/>
    </row>
    <row r="8" spans="1:18" ht="29.5" x14ac:dyDescent="0.75">
      <c r="A8" s="63" t="s">
        <v>84</v>
      </c>
      <c r="B8" s="60">
        <v>28.231047762975777</v>
      </c>
      <c r="C8" s="60">
        <v>21.553151074782605</v>
      </c>
      <c r="D8" s="60">
        <v>25.562651552055993</v>
      </c>
      <c r="E8" s="60">
        <v>26.951513596170578</v>
      </c>
      <c r="F8" s="60">
        <v>27.531578977663226</v>
      </c>
      <c r="G8" s="60">
        <v>28.176537252577315</v>
      </c>
      <c r="H8" s="60">
        <v>27.923656000000001</v>
      </c>
      <c r="I8" s="21">
        <v>0.98911157086493573</v>
      </c>
      <c r="J8" s="21"/>
      <c r="K8" s="61"/>
      <c r="L8" s="20"/>
      <c r="M8" s="20"/>
      <c r="N8" s="20"/>
      <c r="O8" s="20"/>
      <c r="P8" s="20"/>
      <c r="Q8" s="20"/>
      <c r="R8" s="20"/>
    </row>
    <row r="9" spans="1:18" ht="29.5" x14ac:dyDescent="0.75">
      <c r="A9" s="59" t="s">
        <v>85</v>
      </c>
      <c r="B9" s="60">
        <v>25.656630714532874</v>
      </c>
      <c r="C9" s="60">
        <v>5.9759101982608689</v>
      </c>
      <c r="D9" s="60">
        <v>11.506849011373578</v>
      </c>
      <c r="E9" s="60">
        <v>17.574916055700609</v>
      </c>
      <c r="F9" s="60">
        <v>23.953290261168384</v>
      </c>
      <c r="G9" s="60">
        <v>23.83210038831615</v>
      </c>
      <c r="H9" s="60">
        <v>25.172073999999999</v>
      </c>
      <c r="I9" s="21">
        <v>0.98111378224505508</v>
      </c>
      <c r="J9" s="21"/>
      <c r="K9" s="61"/>
      <c r="L9" s="20"/>
      <c r="M9" s="20"/>
      <c r="N9" s="20"/>
      <c r="O9" s="20"/>
      <c r="P9" s="20"/>
      <c r="Q9" s="20"/>
      <c r="R9" s="20"/>
    </row>
    <row r="10" spans="1:18" x14ac:dyDescent="0.75">
      <c r="A10" s="62" t="s">
        <v>86</v>
      </c>
      <c r="B10" s="60">
        <v>9.2298240103806233</v>
      </c>
      <c r="C10" s="60">
        <v>7.1590037582608685</v>
      </c>
      <c r="D10" s="60">
        <v>7.6054966614173223</v>
      </c>
      <c r="E10" s="60">
        <v>8.7278753263707554</v>
      </c>
      <c r="F10" s="60">
        <v>9.225571307560136</v>
      </c>
      <c r="G10" s="60">
        <v>9.483238274914088</v>
      </c>
      <c r="H10" s="60">
        <v>9.3880739999999996</v>
      </c>
      <c r="I10" s="21">
        <v>1.0171455045558178</v>
      </c>
      <c r="J10" s="21"/>
      <c r="K10" s="61"/>
      <c r="L10" s="20"/>
      <c r="M10" s="20"/>
      <c r="N10" s="20"/>
      <c r="O10" s="20"/>
      <c r="P10" s="20"/>
      <c r="Q10" s="20"/>
      <c r="R10" s="20"/>
    </row>
    <row r="11" spans="1:18" x14ac:dyDescent="0.75">
      <c r="A11" s="62" t="s">
        <v>87</v>
      </c>
      <c r="B11" s="60">
        <v>10.160485671280277</v>
      </c>
      <c r="C11" s="60">
        <v>4.6805551721739125</v>
      </c>
      <c r="D11" s="60">
        <v>8.4133041137357818</v>
      </c>
      <c r="E11" s="60">
        <v>8.6469372689295021</v>
      </c>
      <c r="F11" s="60">
        <v>10.173616457044671</v>
      </c>
      <c r="G11" s="60">
        <v>9.7065553230240553</v>
      </c>
      <c r="H11" s="60">
        <v>10.409603000000001</v>
      </c>
      <c r="I11" s="21">
        <v>1.0245182500895484</v>
      </c>
      <c r="J11" s="21"/>
      <c r="K11" s="61"/>
      <c r="L11" s="20"/>
      <c r="M11" s="20"/>
      <c r="N11" s="20"/>
      <c r="O11" s="20"/>
      <c r="P11" s="20"/>
      <c r="Q11" s="20"/>
      <c r="R11" s="20"/>
    </row>
    <row r="12" spans="1:18" ht="29.5" x14ac:dyDescent="0.75">
      <c r="A12" s="63" t="s">
        <v>88</v>
      </c>
      <c r="B12" s="60">
        <v>9.2809636003460216</v>
      </c>
      <c r="C12" s="60">
        <v>3.9764675930434779</v>
      </c>
      <c r="D12" s="60">
        <v>5.2428552423447066</v>
      </c>
      <c r="E12" s="60">
        <v>7.8300340156657953</v>
      </c>
      <c r="F12" s="60">
        <v>7.8066755240549819</v>
      </c>
      <c r="G12" s="60">
        <v>8.5156075309278343</v>
      </c>
      <c r="H12" s="60">
        <v>8.545064</v>
      </c>
      <c r="I12" s="21">
        <v>0.92070870741066313</v>
      </c>
      <c r="J12" s="21"/>
      <c r="K12" s="61"/>
      <c r="L12" s="20"/>
      <c r="M12" s="20"/>
      <c r="N12" s="20"/>
      <c r="O12" s="20"/>
      <c r="P12" s="20"/>
      <c r="Q12" s="20"/>
      <c r="R12" s="20"/>
    </row>
    <row r="13" spans="1:18" ht="29.5" x14ac:dyDescent="0.75">
      <c r="A13" s="59" t="s">
        <v>89</v>
      </c>
      <c r="B13" s="60">
        <v>4.9507845588235293</v>
      </c>
      <c r="C13" s="60">
        <v>0.76570206086956516</v>
      </c>
      <c r="D13" s="60">
        <v>3.1167598250218722</v>
      </c>
      <c r="E13" s="60">
        <v>4.5080655126196687</v>
      </c>
      <c r="F13" s="60">
        <v>5.2471412422680404</v>
      </c>
      <c r="G13" s="60">
        <v>5.4883640034364261</v>
      </c>
      <c r="H13" s="60">
        <v>5.7169239999999997</v>
      </c>
      <c r="I13" s="21">
        <v>1.1547511171357718</v>
      </c>
      <c r="J13" s="21"/>
      <c r="K13" s="61"/>
      <c r="L13" s="20"/>
      <c r="M13" s="20"/>
      <c r="N13" s="20"/>
      <c r="O13" s="20"/>
      <c r="P13" s="20"/>
      <c r="Q13" s="20"/>
      <c r="R13" s="20"/>
    </row>
    <row r="14" spans="1:18" ht="29.5" x14ac:dyDescent="0.75">
      <c r="A14" s="59" t="s">
        <v>90</v>
      </c>
      <c r="B14" s="60">
        <v>4.6351314134948094</v>
      </c>
      <c r="C14" s="60">
        <v>1.4413138921739128</v>
      </c>
      <c r="D14" s="60">
        <v>2.8475474610673666</v>
      </c>
      <c r="E14" s="60">
        <v>3.9029297789382063</v>
      </c>
      <c r="F14" s="60">
        <v>4.1145745893470789</v>
      </c>
      <c r="G14" s="60">
        <v>4.7080175017182126</v>
      </c>
      <c r="H14" s="60">
        <v>4.78843</v>
      </c>
      <c r="I14" s="21">
        <v>1.0330731909906317</v>
      </c>
      <c r="J14" s="21"/>
      <c r="K14" s="61"/>
      <c r="L14" s="20"/>
      <c r="M14" s="20"/>
      <c r="N14" s="20"/>
      <c r="O14" s="20"/>
      <c r="P14" s="20"/>
      <c r="Q14" s="20"/>
      <c r="R14" s="20"/>
    </row>
    <row r="15" spans="1:18" ht="29.5" x14ac:dyDescent="0.75">
      <c r="A15" s="59" t="s">
        <v>91</v>
      </c>
      <c r="B15" s="60">
        <v>7.4850674031141873</v>
      </c>
      <c r="C15" s="60">
        <v>1.3638570191304347</v>
      </c>
      <c r="D15" s="60">
        <v>3.7278580787401574</v>
      </c>
      <c r="E15" s="60">
        <v>4.20955124630113</v>
      </c>
      <c r="F15" s="60">
        <v>4.8417128247422676</v>
      </c>
      <c r="G15" s="60">
        <v>6.8050995549828182</v>
      </c>
      <c r="H15" s="60">
        <v>6.3574950000000001</v>
      </c>
      <c r="I15" s="21">
        <v>0.8493570809201989</v>
      </c>
      <c r="J15" s="21"/>
      <c r="K15" s="61"/>
      <c r="L15" s="20"/>
      <c r="M15" s="20"/>
      <c r="N15" s="20"/>
      <c r="O15" s="20"/>
      <c r="P15" s="20"/>
      <c r="Q15" s="20"/>
      <c r="R15" s="20"/>
    </row>
    <row r="16" spans="1:18" ht="29.5" x14ac:dyDescent="0.75">
      <c r="A16" s="59" t="s">
        <v>92</v>
      </c>
      <c r="B16" s="60">
        <v>4.11124337716263</v>
      </c>
      <c r="C16" s="60">
        <v>2.1005713060869566</v>
      </c>
      <c r="D16" s="60">
        <v>3.5671704251968501</v>
      </c>
      <c r="E16" s="60">
        <v>3.8857584247171451</v>
      </c>
      <c r="F16" s="60">
        <v>4.2515755824742261</v>
      </c>
      <c r="G16" s="60">
        <v>4.2815449879725085</v>
      </c>
      <c r="H16" s="60">
        <v>4.5350239999999999</v>
      </c>
      <c r="I16" s="21">
        <v>1.1030784567976226</v>
      </c>
      <c r="J16" s="21"/>
      <c r="K16" s="61"/>
      <c r="L16" s="20"/>
      <c r="M16" s="20"/>
      <c r="N16" s="20"/>
      <c r="O16" s="20"/>
      <c r="P16" s="20"/>
      <c r="Q16" s="20"/>
      <c r="R16" s="20"/>
    </row>
    <row r="17" spans="1:23" x14ac:dyDescent="0.75">
      <c r="A17" s="62" t="s">
        <v>93</v>
      </c>
      <c r="B17" s="60">
        <v>4.1218533719723185</v>
      </c>
      <c r="C17" s="60">
        <v>1.2238832817391303</v>
      </c>
      <c r="D17" s="60">
        <v>2.5055901627296588</v>
      </c>
      <c r="E17" s="60">
        <v>2.5929932184508266</v>
      </c>
      <c r="F17" s="60">
        <v>2.8869689192439858</v>
      </c>
      <c r="G17" s="60">
        <v>3.3591969158075603</v>
      </c>
      <c r="H17" s="60">
        <v>3.134782</v>
      </c>
      <c r="I17" s="21">
        <v>0.76052729612261727</v>
      </c>
      <c r="J17" s="21"/>
      <c r="K17" s="61"/>
      <c r="L17" s="20"/>
      <c r="M17" s="20"/>
      <c r="N17" s="20"/>
      <c r="O17" s="20"/>
      <c r="P17" s="20"/>
      <c r="Q17" s="20"/>
      <c r="R17" s="20"/>
    </row>
    <row r="18" spans="1:23" x14ac:dyDescent="0.75">
      <c r="A18" s="62" t="s">
        <v>94</v>
      </c>
      <c r="B18" s="60">
        <v>2.092150975778547</v>
      </c>
      <c r="C18" s="60">
        <v>0.64006201217391301</v>
      </c>
      <c r="D18" s="60">
        <v>1.5740724566929134</v>
      </c>
      <c r="E18" s="60">
        <v>1.9450534116623148</v>
      </c>
      <c r="F18" s="60">
        <v>1.8799886804123709</v>
      </c>
      <c r="G18" s="60">
        <v>1.8661098745704465</v>
      </c>
      <c r="H18" s="60">
        <v>1.9819450000000001</v>
      </c>
      <c r="I18" s="21">
        <v>0.94732408078841623</v>
      </c>
      <c r="J18" s="21"/>
      <c r="K18" s="61"/>
      <c r="L18" s="20"/>
      <c r="M18" s="20"/>
      <c r="N18" s="20"/>
      <c r="O18" s="20"/>
      <c r="P18" s="20"/>
      <c r="Q18" s="20"/>
      <c r="R18" s="20"/>
    </row>
    <row r="19" spans="1:23" x14ac:dyDescent="0.75">
      <c r="A19" s="62" t="s">
        <v>95</v>
      </c>
      <c r="B19" s="60">
        <v>1.3368896055363322</v>
      </c>
      <c r="C19" s="60">
        <v>0.15213359652173913</v>
      </c>
      <c r="D19" s="60">
        <v>0.36736446894138231</v>
      </c>
      <c r="E19" s="60">
        <v>0.71310083899042642</v>
      </c>
      <c r="F19" s="60">
        <v>0.85279777491408926</v>
      </c>
      <c r="G19" s="60">
        <v>1.1044313934707903</v>
      </c>
      <c r="H19" s="60">
        <v>1.262864</v>
      </c>
      <c r="I19" s="21">
        <v>0.94462848298784197</v>
      </c>
      <c r="J19" s="21"/>
      <c r="K19" s="61"/>
      <c r="L19" s="20"/>
      <c r="M19" s="20"/>
      <c r="N19" s="20"/>
      <c r="O19" s="20"/>
      <c r="P19" s="20"/>
      <c r="Q19" s="20"/>
      <c r="R19" s="20"/>
    </row>
    <row r="20" spans="1:23" x14ac:dyDescent="0.75">
      <c r="A20" s="61" t="s">
        <v>96</v>
      </c>
      <c r="B20" s="60">
        <v>190.75879726816609</v>
      </c>
      <c r="C20" s="60">
        <v>103.56340620521738</v>
      </c>
      <c r="D20" s="60">
        <v>142.0283208031496</v>
      </c>
      <c r="E20" s="60">
        <v>167.64901741514359</v>
      </c>
      <c r="F20" s="60">
        <v>175.92029908419244</v>
      </c>
      <c r="G20" s="60">
        <v>184.65710302577315</v>
      </c>
      <c r="H20" s="60">
        <v>191.128648</v>
      </c>
      <c r="I20" s="21">
        <v>1.0019388397134523</v>
      </c>
      <c r="J20" s="21"/>
      <c r="K20" s="61"/>
      <c r="L20" s="20"/>
      <c r="M20" s="20"/>
      <c r="N20" s="20"/>
      <c r="O20" s="20"/>
      <c r="P20" s="20"/>
      <c r="Q20" s="20"/>
      <c r="R20" s="20"/>
    </row>
    <row r="21" spans="1:23" ht="16" x14ac:dyDescent="0.75">
      <c r="C21" s="89"/>
      <c r="D21" s="89"/>
      <c r="I21" s="21"/>
      <c r="J21" s="21"/>
      <c r="K21" s="64"/>
      <c r="N21" s="65"/>
      <c r="R21" s="66"/>
    </row>
    <row r="22" spans="1:23" x14ac:dyDescent="0.75">
      <c r="A22" t="s">
        <v>245</v>
      </c>
      <c r="B22" s="21"/>
      <c r="C22" s="21"/>
      <c r="D22" s="21"/>
      <c r="E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49" zoomScaleNormal="49" workbookViewId="0">
      <pane xSplit="2" ySplit="5" topLeftCell="C53" activePane="bottomRight" state="frozen"/>
      <selection pane="topRight" activeCell="D1" sqref="D1"/>
      <selection pane="bottomLeft" activeCell="A6" sqref="A6"/>
      <selection pane="bottomRight" activeCell="E66" sqref="E66"/>
    </sheetView>
  </sheetViews>
  <sheetFormatPr defaultRowHeight="14.75" x14ac:dyDescent="0.75"/>
  <sheetData>
    <row r="1" spans="1:8" ht="26" x14ac:dyDescent="1.2">
      <c r="A1" s="1" t="s">
        <v>251</v>
      </c>
      <c r="B1" s="20"/>
      <c r="C1" s="20"/>
      <c r="D1" s="20"/>
      <c r="E1" s="20"/>
      <c r="F1" s="20"/>
      <c r="H1" s="20"/>
    </row>
    <row r="2" spans="1:8" x14ac:dyDescent="0.75">
      <c r="A2" s="20" t="s">
        <v>252</v>
      </c>
      <c r="B2" s="20"/>
      <c r="C2" s="20"/>
      <c r="D2" s="20"/>
      <c r="E2" s="20"/>
      <c r="F2" s="20"/>
      <c r="G2" s="20"/>
      <c r="H2" s="20"/>
    </row>
    <row r="3" spans="1:8" x14ac:dyDescent="0.75">
      <c r="A3" s="20" t="s">
        <v>253</v>
      </c>
      <c r="B3" s="20"/>
      <c r="C3" s="20"/>
      <c r="D3" s="20"/>
      <c r="E3" s="20"/>
      <c r="F3" s="20"/>
      <c r="G3" s="20"/>
      <c r="H3" s="20"/>
    </row>
    <row r="4" spans="1:8" x14ac:dyDescent="0.75">
      <c r="A4" s="20"/>
      <c r="B4" s="20"/>
      <c r="C4" s="20" t="s">
        <v>188</v>
      </c>
      <c r="D4" s="20"/>
      <c r="E4" s="20"/>
      <c r="F4" s="20"/>
      <c r="G4" s="20"/>
      <c r="H4" s="20"/>
    </row>
    <row r="5" spans="1:8" x14ac:dyDescent="0.75">
      <c r="A5" s="20" t="s">
        <v>254</v>
      </c>
      <c r="B5" s="20" t="s">
        <v>255</v>
      </c>
      <c r="C5" t="s">
        <v>187</v>
      </c>
      <c r="D5" t="s">
        <v>306</v>
      </c>
      <c r="F5" s="20"/>
      <c r="G5" s="20"/>
      <c r="H5" s="20"/>
    </row>
    <row r="6" spans="1:8" x14ac:dyDescent="0.75">
      <c r="A6" s="20">
        <v>1</v>
      </c>
      <c r="B6" s="20" t="s">
        <v>186</v>
      </c>
      <c r="C6" s="72">
        <v>5.7044121484814392</v>
      </c>
      <c r="D6" s="72">
        <v>4.4641511811023618</v>
      </c>
      <c r="E6" s="72"/>
      <c r="F6" s="20"/>
      <c r="G6" s="20"/>
      <c r="H6" s="21"/>
    </row>
    <row r="7" spans="1:8" x14ac:dyDescent="0.75">
      <c r="A7" s="20">
        <v>2</v>
      </c>
      <c r="B7" s="20"/>
      <c r="C7" s="72">
        <v>5.5962093959731529</v>
      </c>
      <c r="D7" s="72">
        <v>4.4408823266219235</v>
      </c>
      <c r="E7" s="72"/>
      <c r="F7" s="20"/>
      <c r="G7" s="20"/>
      <c r="H7" s="21"/>
    </row>
    <row r="8" spans="1:8" x14ac:dyDescent="0.75">
      <c r="A8" s="20">
        <v>3</v>
      </c>
      <c r="B8" s="20"/>
      <c r="C8" s="72">
        <v>5.5510262403528117</v>
      </c>
      <c r="D8" s="72">
        <v>4.4825702315325255</v>
      </c>
      <c r="E8" s="72"/>
      <c r="F8" s="20"/>
      <c r="G8" s="20"/>
      <c r="H8" s="21"/>
    </row>
    <row r="9" spans="1:8" x14ac:dyDescent="0.75">
      <c r="A9" s="20">
        <v>4</v>
      </c>
      <c r="B9" s="20"/>
      <c r="C9" s="72">
        <v>5.5853377049180324</v>
      </c>
      <c r="D9" s="72">
        <v>4.5412861202185786</v>
      </c>
      <c r="E9" s="72"/>
      <c r="F9" s="20"/>
      <c r="G9" s="20"/>
      <c r="H9" s="21"/>
    </row>
    <row r="10" spans="1:8" x14ac:dyDescent="0.75">
      <c r="A10" s="20">
        <v>5</v>
      </c>
      <c r="B10" s="20"/>
      <c r="C10" s="72">
        <v>5.442090294438386</v>
      </c>
      <c r="D10" s="72">
        <v>4.5183895310796078</v>
      </c>
      <c r="E10" s="72"/>
      <c r="F10" s="20"/>
      <c r="G10" s="20"/>
      <c r="H10" s="21"/>
    </row>
    <row r="11" spans="1:8" x14ac:dyDescent="0.75">
      <c r="A11" s="20">
        <v>6</v>
      </c>
      <c r="B11" s="20"/>
      <c r="C11" s="72">
        <v>5.5295478827361562</v>
      </c>
      <c r="D11" s="72">
        <v>4.4905224755700326</v>
      </c>
      <c r="E11" s="72"/>
      <c r="F11" s="20"/>
      <c r="G11" s="20"/>
      <c r="H11" s="21"/>
    </row>
    <row r="12" spans="1:8" x14ac:dyDescent="0.75">
      <c r="A12" s="20">
        <v>7</v>
      </c>
      <c r="B12" s="20"/>
      <c r="C12" s="72">
        <v>5.6033890440386678</v>
      </c>
      <c r="D12" s="72">
        <v>4.4558384532760478</v>
      </c>
      <c r="E12" s="72"/>
      <c r="F12" s="20"/>
      <c r="G12" s="20"/>
      <c r="H12" s="21"/>
    </row>
    <row r="13" spans="1:8" x14ac:dyDescent="0.75">
      <c r="A13" s="20">
        <v>8</v>
      </c>
      <c r="B13" s="20"/>
      <c r="C13" s="72">
        <v>5.618443823845328</v>
      </c>
      <c r="D13" s="72">
        <v>4.6338612244897961</v>
      </c>
      <c r="E13" s="72"/>
      <c r="F13" s="20"/>
      <c r="G13" s="20"/>
      <c r="H13" s="21"/>
    </row>
    <row r="14" spans="1:8" x14ac:dyDescent="0.75">
      <c r="A14" s="20">
        <v>9</v>
      </c>
      <c r="B14" s="20"/>
      <c r="C14" s="72">
        <v>5.5387789473684208</v>
      </c>
      <c r="D14" s="72">
        <v>4.5402706766917289</v>
      </c>
      <c r="E14" s="72"/>
      <c r="F14" s="20"/>
      <c r="G14" s="20"/>
      <c r="H14" s="21"/>
    </row>
    <row r="15" spans="1:8" x14ac:dyDescent="0.75">
      <c r="A15" s="20">
        <v>10</v>
      </c>
      <c r="B15" s="20"/>
      <c r="C15" s="72">
        <v>5.5801106109324756</v>
      </c>
      <c r="D15" s="72">
        <v>4.6374482315112546</v>
      </c>
      <c r="E15" s="72"/>
      <c r="F15" s="20"/>
      <c r="G15" s="20"/>
      <c r="H15" s="21"/>
    </row>
    <row r="16" spans="1:8" x14ac:dyDescent="0.75">
      <c r="A16" s="20">
        <v>11</v>
      </c>
      <c r="B16" s="20"/>
      <c r="C16" s="72">
        <v>5.5971460385438965</v>
      </c>
      <c r="D16" s="72">
        <v>4.6626209850107063</v>
      </c>
      <c r="E16" s="72"/>
      <c r="F16" s="20"/>
      <c r="G16" s="20"/>
      <c r="H16" s="21"/>
    </row>
    <row r="17" spans="1:8" x14ac:dyDescent="0.75">
      <c r="A17" s="20">
        <v>12</v>
      </c>
      <c r="B17" s="20"/>
      <c r="C17" s="72">
        <v>5.7668286019210244</v>
      </c>
      <c r="D17" s="72">
        <v>4.8374147278548554</v>
      </c>
      <c r="E17" s="72"/>
      <c r="F17" s="20"/>
      <c r="G17" s="20"/>
      <c r="H17" s="21"/>
    </row>
    <row r="18" spans="1:8" x14ac:dyDescent="0.75">
      <c r="A18" s="20">
        <v>1</v>
      </c>
      <c r="B18" s="20" t="s">
        <v>185</v>
      </c>
      <c r="C18" s="72">
        <v>5.6047915254237282</v>
      </c>
      <c r="D18" s="72">
        <v>4.6744745762711855</v>
      </c>
      <c r="E18" s="72"/>
      <c r="F18" s="20"/>
      <c r="G18" s="20"/>
      <c r="H18" s="21"/>
    </row>
    <row r="19" spans="1:8" x14ac:dyDescent="0.75">
      <c r="A19" s="20">
        <v>2</v>
      </c>
      <c r="B19" s="20"/>
      <c r="C19" s="72">
        <v>5.6342269592476484</v>
      </c>
      <c r="D19" s="72">
        <v>4.7304610240334375</v>
      </c>
      <c r="E19" s="72"/>
      <c r="F19" s="20"/>
      <c r="G19" s="20"/>
      <c r="H19" s="21"/>
    </row>
    <row r="20" spans="1:8" x14ac:dyDescent="0.75">
      <c r="A20" s="20">
        <v>3</v>
      </c>
      <c r="B20" s="20"/>
      <c r="C20" s="72">
        <v>5.6923037344398333</v>
      </c>
      <c r="D20" s="72">
        <v>4.7535419087136921</v>
      </c>
      <c r="E20" s="72"/>
      <c r="F20" s="20"/>
      <c r="G20" s="20"/>
      <c r="H20" s="21"/>
    </row>
    <row r="21" spans="1:8" x14ac:dyDescent="0.75">
      <c r="A21" s="20">
        <v>4</v>
      </c>
      <c r="B21" s="20"/>
      <c r="C21" s="72">
        <v>5.5018567901234574</v>
      </c>
      <c r="D21" s="72">
        <v>4.5708213991769551</v>
      </c>
      <c r="E21" s="72"/>
      <c r="F21" s="20"/>
      <c r="G21" s="20"/>
      <c r="H21" s="21"/>
    </row>
    <row r="22" spans="1:8" x14ac:dyDescent="0.75">
      <c r="A22" s="20">
        <v>5</v>
      </c>
      <c r="B22" s="20"/>
      <c r="C22" s="72">
        <v>5.7214012320328536</v>
      </c>
      <c r="D22" s="72">
        <v>4.7784870636550307</v>
      </c>
      <c r="E22" s="72"/>
      <c r="F22" s="20"/>
      <c r="G22" s="20"/>
      <c r="H22" s="21"/>
    </row>
    <row r="23" spans="1:8" x14ac:dyDescent="0.75">
      <c r="A23" s="20">
        <v>6</v>
      </c>
      <c r="B23" s="20"/>
      <c r="C23" s="72">
        <v>5.5809879468845756</v>
      </c>
      <c r="D23" s="72">
        <v>4.5795383043922362</v>
      </c>
      <c r="E23" s="72"/>
      <c r="F23" s="20"/>
      <c r="G23" s="20"/>
      <c r="H23" s="21"/>
    </row>
    <row r="24" spans="1:8" x14ac:dyDescent="0.75">
      <c r="A24" s="20">
        <v>7</v>
      </c>
      <c r="B24" s="20"/>
      <c r="C24" s="72">
        <v>5.6120802431610937</v>
      </c>
      <c r="D24" s="72">
        <v>4.6350784194528867</v>
      </c>
      <c r="E24" s="72"/>
      <c r="F24" s="20"/>
      <c r="G24" s="20"/>
      <c r="H24" s="21"/>
    </row>
    <row r="25" spans="1:8" x14ac:dyDescent="0.75">
      <c r="A25" s="20">
        <v>8</v>
      </c>
      <c r="B25" s="20"/>
      <c r="C25" s="72">
        <v>5.6693014198782956</v>
      </c>
      <c r="D25" s="72">
        <v>4.5765225152129814</v>
      </c>
      <c r="E25" s="72"/>
      <c r="F25" s="20"/>
      <c r="G25" s="20"/>
      <c r="H25" s="21"/>
    </row>
    <row r="26" spans="1:8" x14ac:dyDescent="0.75">
      <c r="A26" s="20">
        <v>9</v>
      </c>
      <c r="B26" s="20"/>
      <c r="C26" s="72">
        <v>5.7198898785425092</v>
      </c>
      <c r="D26" s="72">
        <v>4.5481068825910924</v>
      </c>
      <c r="E26" s="72"/>
      <c r="F26" s="20"/>
      <c r="G26" s="20"/>
      <c r="H26" s="21"/>
    </row>
    <row r="27" spans="1:8" x14ac:dyDescent="0.75">
      <c r="A27" s="20">
        <v>10</v>
      </c>
      <c r="B27" s="20"/>
      <c r="C27" s="72">
        <v>5.8435287009063437</v>
      </c>
      <c r="D27" s="72">
        <v>4.6712942598187306</v>
      </c>
      <c r="E27" s="72"/>
      <c r="F27" s="20"/>
      <c r="G27" s="20"/>
      <c r="H27" s="21"/>
    </row>
    <row r="28" spans="1:8" x14ac:dyDescent="0.75">
      <c r="A28" s="20">
        <v>11</v>
      </c>
      <c r="B28" s="20"/>
      <c r="C28" s="72">
        <v>5.730353413654619</v>
      </c>
      <c r="D28" s="72">
        <v>4.6286104417670684</v>
      </c>
      <c r="E28" s="72"/>
      <c r="F28" s="20"/>
      <c r="G28" s="20"/>
      <c r="H28" s="21"/>
    </row>
    <row r="29" spans="1:8" x14ac:dyDescent="0.75">
      <c r="A29" s="20">
        <v>12</v>
      </c>
      <c r="B29" s="20"/>
      <c r="C29" s="72">
        <v>5.6958688000000004</v>
      </c>
      <c r="D29" s="72">
        <v>4.4775280000000004</v>
      </c>
      <c r="E29" s="72"/>
      <c r="F29" s="20"/>
      <c r="G29" s="20"/>
      <c r="H29" s="21"/>
    </row>
    <row r="30" spans="1:8" x14ac:dyDescent="0.75">
      <c r="A30" s="20">
        <v>1</v>
      </c>
      <c r="B30" s="20" t="s">
        <v>184</v>
      </c>
      <c r="C30" s="72">
        <v>5.7725439363817097</v>
      </c>
      <c r="D30" s="72">
        <v>4.6372850894632212</v>
      </c>
      <c r="E30" s="72"/>
      <c r="F30" s="20"/>
      <c r="G30" s="20"/>
      <c r="H30" s="21"/>
    </row>
    <row r="31" spans="1:8" x14ac:dyDescent="0.75">
      <c r="A31" s="20">
        <v>2</v>
      </c>
      <c r="B31" s="20"/>
      <c r="C31" s="72">
        <v>5.7125191740412973</v>
      </c>
      <c r="D31" s="72">
        <v>4.6560361848574239</v>
      </c>
      <c r="E31" s="72"/>
      <c r="F31" s="20"/>
      <c r="G31" s="20"/>
      <c r="H31" s="21"/>
    </row>
    <row r="32" spans="1:8" x14ac:dyDescent="0.75">
      <c r="A32" s="20">
        <v>3</v>
      </c>
      <c r="B32" s="20"/>
      <c r="C32" s="72">
        <v>5.563813098729228</v>
      </c>
      <c r="D32" s="72">
        <v>4.554400782013686</v>
      </c>
      <c r="E32" s="72"/>
      <c r="F32" s="20"/>
      <c r="G32" s="20"/>
      <c r="H32" s="21"/>
    </row>
    <row r="33" spans="1:9" x14ac:dyDescent="0.75">
      <c r="A33" s="20">
        <v>4</v>
      </c>
      <c r="B33" s="20"/>
      <c r="C33" s="72">
        <v>5.6667390624999996</v>
      </c>
      <c r="D33" s="72">
        <v>4.5520062499999998</v>
      </c>
      <c r="E33" s="72"/>
      <c r="F33" s="20"/>
      <c r="G33" s="20"/>
      <c r="H33" s="21"/>
    </row>
    <row r="34" spans="1:9" x14ac:dyDescent="0.75">
      <c r="A34" s="20">
        <v>5</v>
      </c>
      <c r="B34" s="20"/>
      <c r="C34" s="72">
        <v>5.6359696202531637</v>
      </c>
      <c r="D34" s="72">
        <v>4.4968568646543323</v>
      </c>
      <c r="E34" s="72"/>
      <c r="F34" s="20"/>
      <c r="G34" s="20"/>
      <c r="H34" s="21"/>
    </row>
    <row r="35" spans="1:9" x14ac:dyDescent="0.75">
      <c r="A35" s="20">
        <v>6</v>
      </c>
      <c r="B35" s="20"/>
      <c r="C35" s="72">
        <v>5.5857414965986392</v>
      </c>
      <c r="D35" s="72">
        <v>4.4534965986394557</v>
      </c>
      <c r="E35" s="72"/>
      <c r="F35" s="20"/>
      <c r="G35" s="20"/>
      <c r="H35" s="21"/>
    </row>
    <row r="36" spans="1:9" x14ac:dyDescent="0.75">
      <c r="A36" s="20">
        <v>7</v>
      </c>
      <c r="B36" s="20"/>
      <c r="C36" s="72">
        <v>5.8251736434108512</v>
      </c>
      <c r="D36" s="72">
        <v>4.6444976744186039</v>
      </c>
      <c r="E36" s="72"/>
      <c r="F36" s="20"/>
      <c r="G36" s="20"/>
      <c r="H36" s="21"/>
    </row>
    <row r="37" spans="1:9" x14ac:dyDescent="0.75">
      <c r="A37" s="20">
        <v>8</v>
      </c>
      <c r="B37" s="20"/>
      <c r="C37" s="72">
        <v>5.8320851887705709</v>
      </c>
      <c r="D37" s="72">
        <v>4.3490757018393031</v>
      </c>
      <c r="E37" s="72"/>
      <c r="F37" s="20"/>
      <c r="G37" s="20"/>
      <c r="H37" s="21"/>
    </row>
    <row r="38" spans="1:9" x14ac:dyDescent="0.75">
      <c r="A38" s="20">
        <v>9</v>
      </c>
      <c r="B38" s="20"/>
      <c r="C38" s="72">
        <v>5.9088647398843932</v>
      </c>
      <c r="D38" s="72">
        <v>4.3652593448940271</v>
      </c>
      <c r="E38" s="72"/>
      <c r="F38" s="20"/>
      <c r="G38" s="20"/>
      <c r="H38" s="21"/>
    </row>
    <row r="39" spans="1:9" x14ac:dyDescent="0.75">
      <c r="A39" s="20">
        <v>10</v>
      </c>
      <c r="B39" s="20"/>
      <c r="C39" s="72">
        <v>5.7904076849183488</v>
      </c>
      <c r="D39" s="72">
        <v>4.4946121037463982</v>
      </c>
      <c r="E39" s="72"/>
      <c r="F39" s="20"/>
      <c r="G39" s="20"/>
      <c r="H39" s="21"/>
    </row>
    <row r="40" spans="1:9" x14ac:dyDescent="0.75">
      <c r="A40" s="20">
        <v>11</v>
      </c>
      <c r="B40" s="20"/>
      <c r="C40" s="72">
        <v>5.9006418426103648</v>
      </c>
      <c r="D40" s="72">
        <v>4.4611547024952012</v>
      </c>
      <c r="E40" s="72"/>
      <c r="F40" s="20"/>
      <c r="G40" s="20"/>
      <c r="H40" s="21"/>
    </row>
    <row r="41" spans="1:9" x14ac:dyDescent="0.75">
      <c r="A41" s="20">
        <v>12</v>
      </c>
      <c r="B41" s="20"/>
      <c r="C41" s="72">
        <v>5.5433703915950341</v>
      </c>
      <c r="D41" s="72">
        <v>4.4797875835721106</v>
      </c>
      <c r="E41" s="72"/>
      <c r="F41" s="20"/>
      <c r="G41" s="20"/>
      <c r="H41" s="21"/>
    </row>
    <row r="42" spans="1:9" ht="16" x14ac:dyDescent="0.75">
      <c r="A42" s="20">
        <v>1</v>
      </c>
      <c r="B42" s="20" t="s">
        <v>183</v>
      </c>
      <c r="C42" s="72">
        <v>5.8309897142857148</v>
      </c>
      <c r="D42" s="72">
        <v>4.5338422857142859</v>
      </c>
      <c r="E42" s="72"/>
      <c r="F42" s="20"/>
      <c r="G42" s="20"/>
      <c r="H42" s="21"/>
      <c r="I42" s="64"/>
    </row>
    <row r="43" spans="1:9" ht="16" x14ac:dyDescent="0.75">
      <c r="A43" s="20">
        <v>2</v>
      </c>
      <c r="B43" s="20"/>
      <c r="C43" s="72">
        <v>5.8581051039697538</v>
      </c>
      <c r="D43" s="72">
        <v>4.3308733459357285</v>
      </c>
      <c r="E43" s="72"/>
      <c r="F43" s="20"/>
      <c r="G43" s="20"/>
      <c r="H43" s="21"/>
      <c r="I43" s="64"/>
    </row>
    <row r="44" spans="1:9" ht="16" x14ac:dyDescent="0.75">
      <c r="A44" s="20">
        <v>3</v>
      </c>
      <c r="B44" s="20"/>
      <c r="C44" s="72">
        <v>5.9359035781544254</v>
      </c>
      <c r="D44" s="72">
        <v>4.3446960451977406</v>
      </c>
      <c r="E44" s="72"/>
      <c r="F44" s="20"/>
      <c r="G44" s="20"/>
      <c r="H44" s="21"/>
      <c r="I44" s="64"/>
    </row>
    <row r="45" spans="1:9" ht="16" x14ac:dyDescent="0.75">
      <c r="A45" s="20">
        <v>4</v>
      </c>
      <c r="B45" s="20"/>
      <c r="C45" s="72">
        <v>6.0164007476635515</v>
      </c>
      <c r="D45" s="72">
        <v>4.3232373831775694</v>
      </c>
      <c r="E45" s="72"/>
      <c r="F45" s="20"/>
      <c r="G45" s="20"/>
      <c r="H45" s="21"/>
      <c r="I45" s="64"/>
    </row>
    <row r="46" spans="1:9" ht="16" x14ac:dyDescent="0.75">
      <c r="A46" s="20">
        <v>5</v>
      </c>
      <c r="B46" s="20"/>
      <c r="C46" s="72">
        <v>5.9460134328358212</v>
      </c>
      <c r="D46" s="72">
        <v>4.2634179104477603</v>
      </c>
      <c r="E46" s="72"/>
      <c r="F46" s="20"/>
      <c r="G46" s="20"/>
      <c r="H46" s="21"/>
      <c r="I46" s="64"/>
    </row>
    <row r="47" spans="1:9" ht="16" x14ac:dyDescent="0.75">
      <c r="A47" s="20">
        <v>6</v>
      </c>
      <c r="B47" s="20"/>
      <c r="C47" s="72">
        <v>5.9914275092936808</v>
      </c>
      <c r="D47" s="72">
        <v>4.3111791821561338</v>
      </c>
      <c r="E47" s="72"/>
      <c r="F47" s="20"/>
      <c r="G47" s="20"/>
      <c r="H47" s="21"/>
      <c r="I47" s="64"/>
    </row>
    <row r="48" spans="1:9" ht="16" x14ac:dyDescent="0.75">
      <c r="A48" s="20">
        <v>7</v>
      </c>
      <c r="B48" s="20"/>
      <c r="C48" s="72">
        <v>6.0903933640552994</v>
      </c>
      <c r="D48" s="72">
        <v>4.3057754838709679</v>
      </c>
      <c r="E48" s="72"/>
      <c r="F48" s="20"/>
      <c r="G48" s="20"/>
      <c r="H48" s="21"/>
      <c r="I48" s="64"/>
    </row>
    <row r="49" spans="1:9" ht="16" x14ac:dyDescent="0.75">
      <c r="A49" s="20">
        <v>8</v>
      </c>
      <c r="B49" s="20"/>
      <c r="C49" s="72">
        <v>6.0806036900368996</v>
      </c>
      <c r="D49" s="72">
        <v>4.2922922509225092</v>
      </c>
      <c r="E49" s="72"/>
      <c r="F49" s="20"/>
      <c r="G49" s="20"/>
      <c r="H49" s="21"/>
      <c r="I49" s="64"/>
    </row>
    <row r="50" spans="1:9" ht="16" x14ac:dyDescent="0.75">
      <c r="A50" s="20">
        <v>9</v>
      </c>
      <c r="B50" s="20"/>
      <c r="C50" s="72">
        <v>6.0778901744719924</v>
      </c>
      <c r="D50" s="72">
        <v>4.3089439853076223</v>
      </c>
      <c r="E50" s="72"/>
      <c r="F50" s="20"/>
      <c r="G50" s="20"/>
      <c r="H50" s="21"/>
      <c r="I50" s="64"/>
    </row>
    <row r="51" spans="1:9" ht="16" x14ac:dyDescent="0.75">
      <c r="A51" s="20">
        <v>10</v>
      </c>
      <c r="B51" s="20"/>
      <c r="C51" s="72">
        <v>6.1541001828153554</v>
      </c>
      <c r="D51" s="72">
        <v>4.2724884826325411</v>
      </c>
      <c r="E51" s="72"/>
      <c r="F51" s="20"/>
      <c r="G51" s="20"/>
      <c r="H51" s="21"/>
      <c r="I51" s="64"/>
    </row>
    <row r="52" spans="1:9" ht="16" x14ac:dyDescent="0.75">
      <c r="A52" s="20">
        <v>11</v>
      </c>
      <c r="B52" s="20"/>
      <c r="C52" s="72">
        <v>6.293132846715328</v>
      </c>
      <c r="D52" s="72">
        <v>4.276521167883212</v>
      </c>
      <c r="E52" s="72"/>
      <c r="F52" s="20"/>
      <c r="G52" s="20"/>
      <c r="H52" s="21"/>
      <c r="I52" s="64"/>
    </row>
    <row r="53" spans="1:9" ht="16" x14ac:dyDescent="0.75">
      <c r="A53" s="20">
        <v>12</v>
      </c>
      <c r="B53" s="20"/>
      <c r="C53" s="72">
        <v>6.1134230347349172</v>
      </c>
      <c r="D53" s="72">
        <v>4.2239107861060328</v>
      </c>
      <c r="E53" s="72"/>
      <c r="F53" s="20"/>
      <c r="G53" s="20"/>
      <c r="H53" s="21"/>
      <c r="I53" s="64"/>
    </row>
    <row r="54" spans="1:9" ht="16" x14ac:dyDescent="0.75">
      <c r="A54" s="20">
        <v>1</v>
      </c>
      <c r="B54" s="20" t="s">
        <v>182</v>
      </c>
      <c r="C54" s="72">
        <v>6.188474725274725</v>
      </c>
      <c r="D54" s="72">
        <v>4.1896117216117208</v>
      </c>
      <c r="E54" s="72"/>
      <c r="F54" s="20"/>
      <c r="G54" s="20"/>
      <c r="H54" s="21"/>
      <c r="I54" s="64"/>
    </row>
    <row r="55" spans="1:9" ht="16" x14ac:dyDescent="0.75">
      <c r="A55" s="20">
        <v>2</v>
      </c>
      <c r="B55" s="20"/>
      <c r="C55" s="72">
        <v>6.221801271571298</v>
      </c>
      <c r="D55" s="72">
        <v>4.1506964577656671</v>
      </c>
      <c r="E55" s="72"/>
      <c r="F55" s="20"/>
      <c r="G55" s="20"/>
      <c r="H55" s="21"/>
      <c r="I55" s="64"/>
    </row>
    <row r="56" spans="1:9" ht="16" x14ac:dyDescent="0.75">
      <c r="A56" s="20">
        <v>3</v>
      </c>
      <c r="B56" s="20"/>
      <c r="C56" s="72">
        <v>6.4107416216216215</v>
      </c>
      <c r="D56" s="72">
        <v>4.250362522522523</v>
      </c>
      <c r="E56" s="72"/>
      <c r="F56" s="20"/>
      <c r="G56" s="20"/>
      <c r="H56" s="21"/>
      <c r="I56" s="64"/>
    </row>
    <row r="57" spans="1:9" ht="16" x14ac:dyDescent="0.75">
      <c r="A57" s="20">
        <v>4</v>
      </c>
      <c r="B57" s="20"/>
      <c r="C57" s="72">
        <v>6.155265890778872</v>
      </c>
      <c r="D57" s="72">
        <v>4.2151520143240822</v>
      </c>
      <c r="E57" s="72"/>
      <c r="F57" s="20"/>
      <c r="G57" s="20"/>
      <c r="H57" s="21"/>
      <c r="I57" s="64"/>
    </row>
    <row r="58" spans="1:9" ht="16" x14ac:dyDescent="0.75">
      <c r="A58" s="20">
        <v>5</v>
      </c>
      <c r="B58" s="20"/>
      <c r="C58" s="72">
        <v>6.1726714285714275</v>
      </c>
      <c r="D58" s="72">
        <v>4.1852985714285715</v>
      </c>
      <c r="E58" s="72"/>
      <c r="F58" s="20"/>
      <c r="G58" s="20"/>
      <c r="H58" s="21"/>
      <c r="I58" s="64"/>
    </row>
    <row r="59" spans="1:9" ht="16" x14ac:dyDescent="0.75">
      <c r="A59" s="20">
        <v>6</v>
      </c>
      <c r="B59" s="20"/>
      <c r="C59" s="72">
        <v>6.2352911032028464</v>
      </c>
      <c r="D59" s="72">
        <v>4.3766747330960856</v>
      </c>
      <c r="E59" s="72"/>
      <c r="F59" s="20"/>
      <c r="G59" s="20"/>
      <c r="H59" s="21"/>
      <c r="I59" s="64"/>
    </row>
    <row r="60" spans="1:9" ht="16" x14ac:dyDescent="0.75">
      <c r="A60" s="20">
        <v>7</v>
      </c>
      <c r="B60" s="20"/>
      <c r="C60" s="72">
        <v>5.9896241134751769</v>
      </c>
      <c r="D60" s="72">
        <v>4.203246808510638</v>
      </c>
      <c r="E60" s="72"/>
      <c r="F60" s="20"/>
      <c r="G60" s="20"/>
      <c r="H60" s="21"/>
      <c r="I60" s="64"/>
    </row>
    <row r="61" spans="1:9" x14ac:dyDescent="0.75">
      <c r="A61" s="20">
        <v>8</v>
      </c>
      <c r="B61" s="20"/>
      <c r="C61" s="72">
        <v>6.1113973474801062</v>
      </c>
      <c r="D61" s="72">
        <v>4.3325467727674623</v>
      </c>
      <c r="E61" s="72"/>
      <c r="F61" s="20"/>
      <c r="G61" s="20"/>
      <c r="H61" s="21"/>
      <c r="I61" s="66"/>
    </row>
    <row r="62" spans="1:9" x14ac:dyDescent="0.75">
      <c r="A62" s="20">
        <v>9</v>
      </c>
      <c r="B62" s="20"/>
      <c r="C62" s="72">
        <v>6.1383858906525566</v>
      </c>
      <c r="D62" s="72">
        <v>4.336225749559083</v>
      </c>
      <c r="E62" s="72"/>
      <c r="F62" s="20"/>
      <c r="G62" s="20"/>
      <c r="H62" s="21"/>
      <c r="I62" s="66"/>
    </row>
    <row r="63" spans="1:9" x14ac:dyDescent="0.75">
      <c r="A63" s="20">
        <v>10</v>
      </c>
      <c r="B63" s="20"/>
      <c r="C63" s="72">
        <v>6.1090313932980598</v>
      </c>
      <c r="D63" s="72">
        <v>4.1595837742504411</v>
      </c>
      <c r="E63" s="72"/>
      <c r="F63" s="20"/>
      <c r="G63" s="20"/>
      <c r="H63" s="21"/>
      <c r="I63" s="66"/>
    </row>
    <row r="64" spans="1:9" x14ac:dyDescent="0.75">
      <c r="A64" s="20">
        <v>11</v>
      </c>
      <c r="B64" s="20"/>
      <c r="C64" s="72">
        <v>6.281370220264316</v>
      </c>
      <c r="D64" s="72">
        <v>4.1515968281938331</v>
      </c>
      <c r="E64" s="72"/>
      <c r="F64" s="20"/>
      <c r="G64" s="20"/>
      <c r="H64" s="21"/>
      <c r="I64" s="66"/>
    </row>
    <row r="65" spans="1:9" x14ac:dyDescent="0.75">
      <c r="A65" s="20">
        <v>12</v>
      </c>
      <c r="B65" s="20"/>
      <c r="C65" s="72">
        <v>6.3049420035149391</v>
      </c>
      <c r="D65" s="72">
        <v>4.1603585237258347</v>
      </c>
      <c r="E65" s="72"/>
      <c r="F65" s="20"/>
      <c r="G65" s="20"/>
      <c r="H65" s="21"/>
      <c r="I65" s="66"/>
    </row>
    <row r="66" spans="1:9" x14ac:dyDescent="0.75">
      <c r="A66" s="20">
        <v>1</v>
      </c>
      <c r="B66" s="20" t="s">
        <v>181</v>
      </c>
      <c r="C66" s="72">
        <v>6.225921121822962</v>
      </c>
      <c r="D66" s="72">
        <v>4.1589398773006145</v>
      </c>
      <c r="E66" s="72"/>
      <c r="F66" s="20"/>
      <c r="G66" s="20"/>
      <c r="H66" s="21"/>
      <c r="I66" s="65"/>
    </row>
    <row r="67" spans="1:9" x14ac:dyDescent="0.75">
      <c r="A67" s="20">
        <v>2</v>
      </c>
      <c r="B67" s="20"/>
      <c r="C67" s="72">
        <v>6.2352138888888886</v>
      </c>
      <c r="D67" s="72">
        <v>4.147616666666667</v>
      </c>
      <c r="E67" s="72"/>
      <c r="F67" s="20"/>
      <c r="G67" s="20"/>
      <c r="H67" s="21"/>
    </row>
    <row r="68" spans="1:9" x14ac:dyDescent="0.75">
      <c r="A68" s="20">
        <v>3</v>
      </c>
      <c r="B68" s="20"/>
      <c r="C68" s="72">
        <v>4.5597467128027684</v>
      </c>
      <c r="D68" s="72">
        <v>2.7590463667820067</v>
      </c>
      <c r="E68" s="72"/>
      <c r="F68" s="20"/>
      <c r="G68" s="20"/>
      <c r="H68" s="21"/>
    </row>
    <row r="69" spans="1:9" x14ac:dyDescent="0.75">
      <c r="A69" s="20">
        <v>4</v>
      </c>
      <c r="B69" s="20"/>
      <c r="C69" s="72">
        <v>0.27910121739130439</v>
      </c>
      <c r="D69" s="72">
        <v>0.12269078260869566</v>
      </c>
      <c r="E69" s="72"/>
      <c r="F69" s="20"/>
      <c r="G69" s="20"/>
      <c r="H69" s="21"/>
    </row>
    <row r="70" spans="1:9" x14ac:dyDescent="0.75">
      <c r="A70" s="20">
        <v>5</v>
      </c>
      <c r="B70" s="20"/>
      <c r="C70" s="72">
        <v>0.79981942257217853</v>
      </c>
      <c r="D70" s="72">
        <v>0.17187891513560802</v>
      </c>
      <c r="E70" s="72"/>
      <c r="F70" s="20"/>
      <c r="G70" s="20"/>
      <c r="H70" s="21"/>
    </row>
    <row r="71" spans="1:9" x14ac:dyDescent="0.75">
      <c r="A71" s="20">
        <v>6</v>
      </c>
      <c r="B71" s="20"/>
      <c r="C71" s="72">
        <v>2.5796637075718012</v>
      </c>
      <c r="D71" s="72">
        <v>0.44188825065274145</v>
      </c>
      <c r="E71" s="72"/>
      <c r="F71" s="20"/>
      <c r="G71" s="20"/>
      <c r="H71" s="21"/>
    </row>
    <row r="72" spans="1:9" x14ac:dyDescent="0.75">
      <c r="A72" s="20">
        <v>7</v>
      </c>
      <c r="B72" s="20"/>
      <c r="C72" s="72">
        <v>2.8699285223367692</v>
      </c>
      <c r="D72" s="72">
        <v>0.50352439862542953</v>
      </c>
      <c r="E72" s="72"/>
      <c r="F72" s="20"/>
      <c r="G72" s="20"/>
      <c r="H72" s="21"/>
    </row>
    <row r="73" spans="1:9" x14ac:dyDescent="0.75">
      <c r="A73" s="20">
        <v>8</v>
      </c>
      <c r="B73" s="20"/>
      <c r="C73" s="72">
        <v>3.3394364261168379</v>
      </c>
      <c r="D73" s="72">
        <v>0.83245085910652916</v>
      </c>
      <c r="E73" s="72"/>
      <c r="F73" s="20"/>
      <c r="G73" s="20"/>
      <c r="H73" s="21"/>
    </row>
    <row r="74" spans="1:9" x14ac:dyDescent="0.75">
      <c r="A74" s="20">
        <v>9</v>
      </c>
      <c r="B74" s="20"/>
      <c r="C74" s="72">
        <v>3.509108747855918</v>
      </c>
      <c r="D74" s="72">
        <v>1.1714058319039453</v>
      </c>
      <c r="E74" s="72"/>
      <c r="F74" s="20"/>
      <c r="G74" s="20"/>
      <c r="H74" s="21"/>
      <c r="I74" s="66"/>
    </row>
    <row r="75" spans="1:9" x14ac:dyDescent="0.75">
      <c r="A75" s="20">
        <v>10</v>
      </c>
      <c r="B75" s="26">
        <v>44105</v>
      </c>
      <c r="C75" s="72">
        <v>3.968</v>
      </c>
      <c r="D75" s="72">
        <v>1.2899</v>
      </c>
      <c r="E75" s="72"/>
      <c r="F75" s="32"/>
      <c r="G75" s="20"/>
      <c r="H75" s="21"/>
      <c r="I75" s="66"/>
    </row>
    <row r="76" spans="1:9" x14ac:dyDescent="0.75">
      <c r="C76" s="21"/>
      <c r="D76" s="21"/>
      <c r="E76" s="21"/>
      <c r="H76" s="21"/>
      <c r="I76" s="66"/>
    </row>
    <row r="77" spans="1:9" x14ac:dyDescent="0.75">
      <c r="A77" t="s">
        <v>256</v>
      </c>
      <c r="C77" s="21"/>
      <c r="D77" s="21"/>
      <c r="E77" s="21"/>
    </row>
    <row r="78" spans="1:9" x14ac:dyDescent="0.75">
      <c r="C78" s="21"/>
      <c r="D78" s="21"/>
      <c r="E78" s="2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4"/>
  <sheetViews>
    <sheetView topLeftCell="A5" zoomScale="53" zoomScaleNormal="53" workbookViewId="0">
      <selection activeCell="A12" sqref="A12"/>
    </sheetView>
  </sheetViews>
  <sheetFormatPr defaultColWidth="9.1328125" defaultRowHeight="14.75" x14ac:dyDescent="0.75"/>
  <cols>
    <col min="1" max="1" width="45.7265625" style="17" customWidth="1"/>
    <col min="2" max="6" width="20.26953125" style="17" customWidth="1"/>
    <col min="7" max="11" width="10.7265625" style="20" customWidth="1"/>
    <col min="12" max="92" width="10.7265625" style="17" customWidth="1"/>
    <col min="93" max="16384" width="9.1328125" style="17"/>
  </cols>
  <sheetData>
    <row r="1" spans="1:94" ht="26" x14ac:dyDescent="1.2">
      <c r="A1" s="1" t="s">
        <v>157</v>
      </c>
      <c r="B1" s="75"/>
      <c r="C1" s="75"/>
      <c r="D1" s="75"/>
      <c r="E1" s="75"/>
      <c r="F1" s="75"/>
    </row>
    <row r="2" spans="1:94" ht="15.95" customHeight="1" x14ac:dyDescent="0.75">
      <c r="A2" s="17" t="s">
        <v>158</v>
      </c>
      <c r="G2" s="20" t="s">
        <v>159</v>
      </c>
      <c r="H2" s="20" t="s">
        <v>160</v>
      </c>
      <c r="I2" s="20" t="s">
        <v>161</v>
      </c>
      <c r="J2" s="20" t="s">
        <v>162</v>
      </c>
      <c r="K2" s="20" t="s">
        <v>163</v>
      </c>
    </row>
    <row r="3" spans="1:94" ht="15.95" customHeight="1" x14ac:dyDescent="0.75">
      <c r="A3" s="17" t="s">
        <v>257</v>
      </c>
      <c r="G3" s="20" t="s">
        <v>260</v>
      </c>
    </row>
    <row r="4" spans="1:94" ht="15.95" customHeight="1" x14ac:dyDescent="0.75">
      <c r="B4" s="17" t="s">
        <v>155</v>
      </c>
      <c r="C4" s="17" t="s">
        <v>99</v>
      </c>
      <c r="D4" s="17" t="s">
        <v>46</v>
      </c>
      <c r="E4" s="17" t="s">
        <v>65</v>
      </c>
      <c r="G4" s="20">
        <v>43709</v>
      </c>
      <c r="H4" s="20">
        <v>43800</v>
      </c>
      <c r="I4" s="20">
        <v>43921</v>
      </c>
      <c r="J4" s="20">
        <v>44012</v>
      </c>
      <c r="K4" s="20">
        <v>44075</v>
      </c>
    </row>
    <row r="5" spans="1:94" ht="15.95" customHeight="1" x14ac:dyDescent="0.75">
      <c r="A5" s="17" t="s">
        <v>164</v>
      </c>
      <c r="B5" s="86">
        <v>3.1940288567531239</v>
      </c>
      <c r="C5" s="86">
        <v>3.1954174621798166</v>
      </c>
      <c r="D5" s="86">
        <v>2.654079005048978</v>
      </c>
      <c r="E5" s="86">
        <v>3.0284408438487254</v>
      </c>
      <c r="G5" s="20">
        <v>1959755.2256102415</v>
      </c>
      <c r="H5" s="20">
        <v>1966370.9188314127</v>
      </c>
      <c r="I5" s="20">
        <v>1967225.7994387082</v>
      </c>
      <c r="J5" s="20">
        <v>1633956.362283644</v>
      </c>
      <c r="K5" s="20">
        <v>1864428.3667489982</v>
      </c>
      <c r="L5" s="76"/>
      <c r="M5" s="76"/>
      <c r="N5" s="77"/>
      <c r="O5" s="77"/>
      <c r="P5" s="77"/>
      <c r="Q5" s="7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</row>
    <row r="6" spans="1:94" ht="15.95" customHeight="1" x14ac:dyDescent="0.75">
      <c r="A6" s="17" t="s">
        <v>165</v>
      </c>
      <c r="B6" s="86">
        <v>1.1246630116360818</v>
      </c>
      <c r="C6" s="86">
        <v>1.129566706628653</v>
      </c>
      <c r="D6" s="86">
        <v>1.123480514776273</v>
      </c>
      <c r="E6" s="86">
        <v>1.125370900067755</v>
      </c>
      <c r="G6" s="20">
        <v>653344.79809828778</v>
      </c>
      <c r="H6" s="20">
        <v>653065.42034755764</v>
      </c>
      <c r="I6" s="20">
        <v>655912.88096326776</v>
      </c>
      <c r="J6" s="20">
        <v>652378.7721686624</v>
      </c>
      <c r="K6" s="20">
        <v>653476.47454904451</v>
      </c>
      <c r="L6" s="76"/>
      <c r="M6" s="76"/>
      <c r="N6" s="78"/>
      <c r="O6" s="77"/>
      <c r="P6" s="77"/>
      <c r="Q6" s="7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</row>
    <row r="7" spans="1:94" ht="15.95" customHeight="1" x14ac:dyDescent="0.75">
      <c r="A7" s="17" t="s">
        <v>166</v>
      </c>
      <c r="B7" s="86">
        <v>0.94842646788061324</v>
      </c>
      <c r="C7" s="86">
        <v>0.90079960297128636</v>
      </c>
      <c r="D7" s="86">
        <v>0.71713832067506877</v>
      </c>
      <c r="E7" s="86">
        <v>0.76048141408176007</v>
      </c>
      <c r="G7" s="20">
        <v>613115.58800257463</v>
      </c>
      <c r="H7" s="20">
        <v>597189.95176640793</v>
      </c>
      <c r="I7" s="20">
        <v>567201.03209660552</v>
      </c>
      <c r="J7" s="20">
        <v>451556.14445346425</v>
      </c>
      <c r="K7" s="20">
        <v>478847.7276573687</v>
      </c>
      <c r="L7" s="76"/>
      <c r="M7" s="76"/>
      <c r="N7" s="77"/>
      <c r="O7" s="77"/>
      <c r="P7" s="77"/>
      <c r="Q7" s="77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</row>
    <row r="8" spans="1:94" ht="15.95" customHeight="1" x14ac:dyDescent="0.75">
      <c r="A8" s="17" t="s">
        <v>167</v>
      </c>
      <c r="B8" s="86">
        <v>1.743611967469014</v>
      </c>
      <c r="C8" s="86">
        <v>1.7288724569694798</v>
      </c>
      <c r="D8" s="86">
        <v>1.2099970666921749</v>
      </c>
      <c r="E8" s="86">
        <v>1.5943272819461713</v>
      </c>
      <c r="F8" s="76"/>
      <c r="G8" s="20">
        <v>908129.27874782658</v>
      </c>
      <c r="H8" s="20">
        <v>913403.65718692471</v>
      </c>
      <c r="I8" s="20">
        <v>905682.25870687037</v>
      </c>
      <c r="J8" s="20">
        <v>633865.65733796195</v>
      </c>
      <c r="K8" s="20">
        <v>835199.80205022404</v>
      </c>
      <c r="L8" s="76"/>
      <c r="M8" s="76"/>
      <c r="N8" s="77"/>
      <c r="O8" s="77"/>
      <c r="P8" s="77"/>
      <c r="Q8" s="7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</row>
    <row r="9" spans="1:94" ht="15.95" customHeight="1" x14ac:dyDescent="0.75">
      <c r="A9" s="17" t="s">
        <v>168</v>
      </c>
      <c r="B9" s="86">
        <v>1.5259425902880628</v>
      </c>
      <c r="C9" s="86">
        <v>1.4569311457836971</v>
      </c>
      <c r="D9" s="86">
        <v>1.2001249290139684</v>
      </c>
      <c r="E9" s="86">
        <v>1.1953959143233936</v>
      </c>
      <c r="G9" s="20">
        <v>968043.86961813865</v>
      </c>
      <c r="H9" s="20">
        <v>946888.83007824968</v>
      </c>
      <c r="I9" s="20">
        <v>904065.35404143948</v>
      </c>
      <c r="J9" s="20">
        <v>744710.12029833684</v>
      </c>
      <c r="K9" s="20">
        <v>741775.63821737224</v>
      </c>
      <c r="L9" s="76"/>
      <c r="M9" s="76"/>
      <c r="N9" s="77"/>
      <c r="O9" s="77"/>
      <c r="P9" s="77"/>
      <c r="Q9" s="77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</row>
    <row r="10" spans="1:94" s="79" customFormat="1" ht="21.95" customHeight="1" x14ac:dyDescent="0.75">
      <c r="A10" s="79" t="s">
        <v>169</v>
      </c>
      <c r="B10" s="86">
        <v>5.4118707272622011</v>
      </c>
      <c r="C10" s="86">
        <v>5.3828035995644479</v>
      </c>
      <c r="D10" s="86">
        <v>4.4404333201110227</v>
      </c>
      <c r="E10" s="86">
        <v>5.0522636078878937</v>
      </c>
      <c r="G10" s="20">
        <v>3152406.0446708878</v>
      </c>
      <c r="H10" s="20">
        <v>3142811.2819760479</v>
      </c>
      <c r="I10" s="20">
        <v>3125931.2599897599</v>
      </c>
      <c r="J10" s="20">
        <v>2578672.8173322738</v>
      </c>
      <c r="K10" s="20">
        <v>2933978.2612323649</v>
      </c>
      <c r="L10" s="76"/>
      <c r="M10" s="76"/>
      <c r="N10" s="77"/>
      <c r="O10" s="77"/>
      <c r="P10" s="77"/>
      <c r="Q10" s="77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</row>
    <row r="11" spans="1:94" ht="15.95" customHeight="1" x14ac:dyDescent="0.75">
      <c r="B11" s="31"/>
      <c r="C11" s="31"/>
      <c r="D11" s="31"/>
      <c r="E11" s="31"/>
      <c r="L11" s="76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</row>
    <row r="12" spans="1:94" ht="15.95" customHeight="1" x14ac:dyDescent="0.75">
      <c r="A12" t="s">
        <v>305</v>
      </c>
      <c r="G12" s="20" t="s">
        <v>259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</row>
    <row r="13" spans="1:94" ht="15.95" customHeight="1" x14ac:dyDescent="0.75">
      <c r="G13" s="20">
        <v>3079396.6366469217</v>
      </c>
      <c r="H13" s="20">
        <v>3115944.2288643746</v>
      </c>
      <c r="I13" s="20">
        <v>3124750.077565317</v>
      </c>
      <c r="J13" s="20">
        <v>2614640.3640132067</v>
      </c>
      <c r="K13" s="20">
        <v>3028440.8438487253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</row>
    <row r="14" spans="1:94" ht="15.95" customHeight="1" x14ac:dyDescent="0.75">
      <c r="A14" s="75"/>
      <c r="B14" s="75"/>
      <c r="C14" s="75"/>
      <c r="D14" s="75"/>
      <c r="E14" s="75"/>
      <c r="F14" s="75"/>
      <c r="G14" s="20">
        <v>1088243.4130185575</v>
      </c>
      <c r="H14" s="20">
        <v>1100085.3431713847</v>
      </c>
      <c r="I14" s="20">
        <v>1104758.1309954531</v>
      </c>
      <c r="J14" s="20">
        <v>1106878.3511537623</v>
      </c>
      <c r="K14" s="20">
        <v>1125370.900067755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</row>
    <row r="15" spans="1:94" ht="15.95" customHeight="1" x14ac:dyDescent="0.75">
      <c r="G15" s="20">
        <v>924686.83165484481</v>
      </c>
      <c r="H15" s="20">
        <v>905248.46730487957</v>
      </c>
      <c r="I15" s="20">
        <v>871296.39332016883</v>
      </c>
      <c r="J15" s="20">
        <v>697312.87579269032</v>
      </c>
      <c r="K15" s="20">
        <v>760481.4140817601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</row>
    <row r="16" spans="1:94" ht="15.95" customHeight="1" x14ac:dyDescent="0.75">
      <c r="G16" s="20">
        <v>1543037.3972030319</v>
      </c>
      <c r="H16" s="20">
        <v>1567235.7273074854</v>
      </c>
      <c r="I16" s="20">
        <v>1590120.1492914022</v>
      </c>
      <c r="J16" s="20">
        <v>1156341.8258339451</v>
      </c>
      <c r="K16" s="20">
        <v>1594327.2819461713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</row>
    <row r="17" spans="1:94" ht="15.95" customHeight="1" x14ac:dyDescent="0.75">
      <c r="A17" s="80"/>
      <c r="B17" s="80"/>
      <c r="C17" s="80"/>
      <c r="D17" s="80"/>
      <c r="E17" s="80"/>
      <c r="F17" s="80"/>
      <c r="G17" s="20">
        <v>1510083.9909006939</v>
      </c>
      <c r="H17" s="20">
        <v>1479767.1568977092</v>
      </c>
      <c r="I17" s="20">
        <v>1395576.3262926929</v>
      </c>
      <c r="J17" s="20">
        <v>1141681.049993915</v>
      </c>
      <c r="K17" s="20">
        <v>1195395.9143233937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</row>
    <row r="18" spans="1:94" ht="15.95" customHeight="1" x14ac:dyDescent="0.75">
      <c r="G18" s="20">
        <v>5115971.0136755928</v>
      </c>
      <c r="H18" s="20">
        <v>5127321.5082223359</v>
      </c>
      <c r="I18" s="20">
        <v>5183034.1094246833</v>
      </c>
      <c r="J18" s="20">
        <v>4336244.417461073</v>
      </c>
      <c r="K18" s="20">
        <v>5052263.6078878939</v>
      </c>
      <c r="L18" s="18"/>
      <c r="M18" s="18"/>
      <c r="N18" s="77"/>
      <c r="O18" s="77"/>
      <c r="P18" s="77"/>
      <c r="Q18" s="7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</row>
    <row r="19" spans="1:94" ht="15.95" customHeight="1" x14ac:dyDescent="0.75">
      <c r="G19" s="20" t="s">
        <v>175</v>
      </c>
      <c r="L19" s="18"/>
      <c r="M19" s="18"/>
      <c r="N19" s="77"/>
      <c r="O19" s="77"/>
      <c r="P19" s="77"/>
      <c r="Q19" s="77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</row>
    <row r="20" spans="1:94" ht="15.95" customHeight="1" x14ac:dyDescent="0.75">
      <c r="G20" s="21">
        <f t="shared" ref="G20:K25" si="0">G13/G5</f>
        <v>1.5713169667339648</v>
      </c>
      <c r="H20" s="21">
        <f t="shared" si="0"/>
        <v>1.5846167165227085</v>
      </c>
      <c r="I20" s="21">
        <f t="shared" si="0"/>
        <v>1.5884043806546637</v>
      </c>
      <c r="J20" s="21">
        <f t="shared" si="0"/>
        <v>1.6001898363790712</v>
      </c>
      <c r="K20" s="21">
        <f t="shared" si="0"/>
        <v>1.6243267362046279</v>
      </c>
      <c r="L20" s="18"/>
      <c r="M20" s="18"/>
      <c r="N20" s="77"/>
      <c r="O20" s="77"/>
      <c r="P20" s="77"/>
      <c r="Q20" s="77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</row>
    <row r="21" spans="1:94" s="79" customFormat="1" ht="21.95" customHeight="1" x14ac:dyDescent="0.75">
      <c r="G21" s="21">
        <f t="shared" si="0"/>
        <v>1.6656494643963546</v>
      </c>
      <c r="H21" s="21">
        <f t="shared" si="0"/>
        <v>1.6844948590080386</v>
      </c>
      <c r="I21" s="21">
        <f t="shared" si="0"/>
        <v>1.6843061983674039</v>
      </c>
      <c r="J21" s="21">
        <f t="shared" si="0"/>
        <v>1.6966805150238642</v>
      </c>
      <c r="K21" s="21">
        <f t="shared" si="0"/>
        <v>1.7221291720476375</v>
      </c>
      <c r="L21" s="19"/>
      <c r="M21" s="19"/>
      <c r="N21" s="77"/>
      <c r="O21" s="77"/>
      <c r="P21" s="77"/>
      <c r="Q21" s="77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</row>
    <row r="22" spans="1:94" ht="15.95" customHeight="1" x14ac:dyDescent="0.75">
      <c r="G22" s="21">
        <f t="shared" si="0"/>
        <v>1.50817700568879</v>
      </c>
      <c r="H22" s="21">
        <f t="shared" si="0"/>
        <v>1.515846783133701</v>
      </c>
      <c r="I22" s="21">
        <f t="shared" si="0"/>
        <v>1.5361333002154514</v>
      </c>
      <c r="J22" s="21">
        <f t="shared" si="0"/>
        <v>1.5442440200579595</v>
      </c>
      <c r="K22" s="21">
        <f t="shared" si="0"/>
        <v>1.5881487373913354</v>
      </c>
      <c r="L22" s="18"/>
      <c r="M22" s="18"/>
      <c r="N22" s="77"/>
      <c r="O22" s="77"/>
      <c r="P22" s="77"/>
      <c r="Q22" s="77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</row>
    <row r="23" spans="1:94" ht="15.95" customHeight="1" x14ac:dyDescent="0.75">
      <c r="G23" s="21">
        <f t="shared" si="0"/>
        <v>1.6991384743487712</v>
      </c>
      <c r="H23" s="21">
        <f t="shared" si="0"/>
        <v>1.7158194134389768</v>
      </c>
      <c r="I23" s="21">
        <f t="shared" si="0"/>
        <v>1.7557152456113798</v>
      </c>
      <c r="J23" s="21">
        <f t="shared" si="0"/>
        <v>1.8242695631913868</v>
      </c>
      <c r="K23" s="21">
        <f t="shared" si="0"/>
        <v>1.9089172172125322</v>
      </c>
      <c r="L23" s="18"/>
      <c r="M23" s="18"/>
      <c r="N23" s="77"/>
      <c r="O23" s="77"/>
      <c r="P23" s="77"/>
      <c r="Q23" s="7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</row>
    <row r="24" spans="1:94" s="79" customFormat="1" ht="21.95" customHeight="1" x14ac:dyDescent="0.75">
      <c r="G24" s="21">
        <f t="shared" si="0"/>
        <v>1.5599334268769991</v>
      </c>
      <c r="H24" s="21">
        <f t="shared" si="0"/>
        <v>1.5627675709042035</v>
      </c>
      <c r="I24" s="21">
        <f t="shared" si="0"/>
        <v>1.5436675236519728</v>
      </c>
      <c r="J24" s="21">
        <f t="shared" si="0"/>
        <v>1.5330542970687016</v>
      </c>
      <c r="K24" s="21">
        <f t="shared" si="0"/>
        <v>1.6115329929089572</v>
      </c>
      <c r="L24" s="19"/>
      <c r="M24" s="19"/>
      <c r="N24" s="77"/>
      <c r="O24" s="77"/>
      <c r="P24" s="77"/>
      <c r="Q24" s="77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</row>
    <row r="25" spans="1:94" ht="15.95" customHeight="1" x14ac:dyDescent="0.75">
      <c r="G25" s="21">
        <f t="shared" si="0"/>
        <v>1.6228781892878592</v>
      </c>
      <c r="H25" s="21">
        <f t="shared" si="0"/>
        <v>1.6314442860846943</v>
      </c>
      <c r="I25" s="21">
        <f t="shared" si="0"/>
        <v>1.6580768028282433</v>
      </c>
      <c r="J25" s="21">
        <f t="shared" si="0"/>
        <v>1.6815799151856217</v>
      </c>
      <c r="K25" s="21">
        <f t="shared" si="0"/>
        <v>1.7219839951253699</v>
      </c>
      <c r="N25" s="77"/>
      <c r="O25" s="77"/>
      <c r="P25" s="77"/>
      <c r="Q25" s="77"/>
    </row>
    <row r="26" spans="1:94" ht="15.95" customHeight="1" x14ac:dyDescent="0.75">
      <c r="G26" s="21" t="s">
        <v>258</v>
      </c>
      <c r="H26" s="21"/>
      <c r="I26" s="21"/>
      <c r="J26" s="21"/>
      <c r="K26" s="21"/>
    </row>
    <row r="27" spans="1:94" ht="15.95" customHeight="1" x14ac:dyDescent="0.75">
      <c r="G27" s="21">
        <f t="shared" ref="G27:K32" si="1">G20/$K20</f>
        <v>0.96736508222814532</v>
      </c>
      <c r="H27" s="21">
        <f t="shared" si="1"/>
        <v>0.9755529359969134</v>
      </c>
      <c r="I27" s="21">
        <f t="shared" si="1"/>
        <v>0.97788477234949689</v>
      </c>
      <c r="J27" s="21">
        <f t="shared" si="1"/>
        <v>0.9851403665976991</v>
      </c>
      <c r="K27" s="21">
        <f t="shared" si="1"/>
        <v>1</v>
      </c>
    </row>
    <row r="28" spans="1:94" ht="15.95" customHeight="1" x14ac:dyDescent="0.75">
      <c r="A28" s="75"/>
      <c r="B28" s="75"/>
      <c r="C28" s="75"/>
      <c r="D28" s="75"/>
      <c r="E28" s="75"/>
      <c r="F28" s="75"/>
      <c r="G28" s="21">
        <f t="shared" si="1"/>
        <v>0.96720355907790145</v>
      </c>
      <c r="H28" s="21">
        <f t="shared" si="1"/>
        <v>0.97814663751682973</v>
      </c>
      <c r="I28" s="21">
        <f t="shared" si="1"/>
        <v>0.97803708670978406</v>
      </c>
      <c r="J28" s="21">
        <f t="shared" si="1"/>
        <v>0.98522256202563807</v>
      </c>
      <c r="K28" s="21">
        <f t="shared" si="1"/>
        <v>1</v>
      </c>
    </row>
    <row r="29" spans="1:94" ht="15.95" customHeight="1" x14ac:dyDescent="0.75">
      <c r="G29" s="21">
        <f t="shared" si="1"/>
        <v>0.94964468388905088</v>
      </c>
      <c r="H29" s="21">
        <f t="shared" si="1"/>
        <v>0.95447406621599162</v>
      </c>
      <c r="I29" s="21">
        <f t="shared" si="1"/>
        <v>0.96724775460179901</v>
      </c>
      <c r="J29" s="21">
        <f t="shared" si="1"/>
        <v>0.97235478245854157</v>
      </c>
      <c r="K29" s="21">
        <f t="shared" si="1"/>
        <v>1</v>
      </c>
    </row>
    <row r="30" spans="1:94" ht="15.95" customHeight="1" x14ac:dyDescent="0.75">
      <c r="G30" s="21">
        <f t="shared" si="1"/>
        <v>0.89010589826934072</v>
      </c>
      <c r="H30" s="21">
        <f t="shared" si="1"/>
        <v>0.89884432806597891</v>
      </c>
      <c r="I30" s="21">
        <f t="shared" si="1"/>
        <v>0.91974404640508023</v>
      </c>
      <c r="J30" s="21">
        <f t="shared" si="1"/>
        <v>0.95565671823907017</v>
      </c>
      <c r="K30" s="21">
        <f t="shared" si="1"/>
        <v>1</v>
      </c>
    </row>
    <row r="31" spans="1:94" ht="15.95" customHeight="1" x14ac:dyDescent="0.75">
      <c r="A31" s="80"/>
      <c r="B31" s="80"/>
      <c r="C31" s="80"/>
      <c r="D31" s="80"/>
      <c r="E31" s="80"/>
      <c r="F31" s="80"/>
      <c r="G31" s="21">
        <f t="shared" si="1"/>
        <v>0.96798106755554758</v>
      </c>
      <c r="H31" s="21">
        <f t="shared" si="1"/>
        <v>0.96973973091501653</v>
      </c>
      <c r="I31" s="21">
        <f t="shared" si="1"/>
        <v>0.95788763273503863</v>
      </c>
      <c r="J31" s="21">
        <f t="shared" si="1"/>
        <v>0.95130183732782614</v>
      </c>
      <c r="K31" s="21">
        <f t="shared" si="1"/>
        <v>1</v>
      </c>
    </row>
    <row r="32" spans="1:94" ht="15.95" customHeight="1" x14ac:dyDescent="0.75">
      <c r="G32" s="21">
        <f t="shared" si="1"/>
        <v>0.94244673230525855</v>
      </c>
      <c r="H32" s="21">
        <f t="shared" si="1"/>
        <v>0.94742128306826456</v>
      </c>
      <c r="I32" s="21">
        <f t="shared" si="1"/>
        <v>0.9628874644142823</v>
      </c>
      <c r="J32" s="21">
        <f t="shared" si="1"/>
        <v>0.97653632086353592</v>
      </c>
      <c r="K32" s="21">
        <f t="shared" si="1"/>
        <v>1</v>
      </c>
      <c r="L32" s="78"/>
      <c r="M32" s="82"/>
      <c r="N32" s="78"/>
      <c r="O32" s="78"/>
      <c r="P32" s="78"/>
      <c r="Q32" s="78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</row>
    <row r="33" spans="1:94" ht="15.95" customHeight="1" x14ac:dyDescent="0.75">
      <c r="G33" s="21"/>
      <c r="H33" s="21"/>
      <c r="I33" s="21"/>
      <c r="J33" s="21"/>
      <c r="K33" s="21"/>
      <c r="L33" s="78"/>
      <c r="M33" s="82"/>
      <c r="N33" s="78"/>
      <c r="O33" s="78"/>
      <c r="P33" s="78"/>
      <c r="Q33" s="78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</row>
    <row r="34" spans="1:94" ht="15.95" customHeight="1" x14ac:dyDescent="0.75">
      <c r="L34" s="78"/>
      <c r="M34" s="82"/>
      <c r="N34" s="78"/>
      <c r="O34" s="78"/>
      <c r="P34" s="78"/>
      <c r="Q34" s="78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</row>
    <row r="35" spans="1:94" ht="15.95" customHeight="1" x14ac:dyDescent="0.75">
      <c r="L35" s="78"/>
      <c r="M35" s="82"/>
      <c r="N35" s="78"/>
      <c r="O35" s="78"/>
      <c r="P35" s="78"/>
      <c r="Q35" s="78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</row>
    <row r="36" spans="1:94" ht="15.95" customHeight="1" x14ac:dyDescent="0.75">
      <c r="L36" s="78"/>
      <c r="M36" s="82"/>
      <c r="N36" s="78"/>
      <c r="O36" s="78"/>
      <c r="P36" s="78"/>
      <c r="Q36" s="78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</row>
    <row r="37" spans="1:94" ht="15.95" customHeight="1" x14ac:dyDescent="0.75">
      <c r="L37" s="78"/>
      <c r="M37" s="82"/>
      <c r="N37" s="78"/>
      <c r="O37" s="78"/>
      <c r="P37" s="78"/>
      <c r="Q37" s="78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</row>
    <row r="38" spans="1:94" s="79" customFormat="1" ht="21.95" customHeight="1" x14ac:dyDescent="0.75">
      <c r="G38" s="20"/>
      <c r="H38" s="20"/>
      <c r="I38" s="20"/>
      <c r="J38" s="20"/>
      <c r="K38" s="20"/>
      <c r="L38" s="81"/>
      <c r="M38" s="83"/>
      <c r="N38" s="78"/>
      <c r="O38" s="78"/>
      <c r="P38" s="78"/>
      <c r="Q38" s="78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</row>
    <row r="39" spans="1:94" ht="15.95" customHeight="1" x14ac:dyDescent="0.75">
      <c r="N39" s="78"/>
      <c r="O39" s="78"/>
      <c r="P39" s="78"/>
      <c r="Q39" s="78"/>
    </row>
    <row r="40" spans="1:94" ht="15.95" customHeight="1" x14ac:dyDescent="0.75"/>
    <row r="41" spans="1:94" ht="15.95" customHeight="1" x14ac:dyDescent="0.75"/>
    <row r="42" spans="1:94" ht="15.95" customHeight="1" x14ac:dyDescent="0.75"/>
    <row r="43" spans="1:94" ht="15.95" customHeight="1" x14ac:dyDescent="0.75"/>
    <row r="44" spans="1:94" ht="15.95" customHeight="1" x14ac:dyDescent="0.75"/>
    <row r="45" spans="1:94" ht="15.95" customHeight="1" x14ac:dyDescent="0.75">
      <c r="A45" s="84"/>
      <c r="B45" s="84"/>
      <c r="C45" s="84"/>
      <c r="D45" s="84"/>
      <c r="E45" s="84"/>
      <c r="F45" s="84"/>
    </row>
    <row r="46" spans="1:94" ht="15.95" customHeight="1" x14ac:dyDescent="0.75"/>
    <row r="47" spans="1:94" ht="15.95" customHeight="1" x14ac:dyDescent="0.75"/>
    <row r="48" spans="1:94" ht="15.95" customHeight="1" x14ac:dyDescent="0.75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</row>
    <row r="49" ht="15.95" customHeight="1" x14ac:dyDescent="0.75"/>
    <row r="50" ht="15.95" customHeight="1" x14ac:dyDescent="0.75"/>
    <row r="51" ht="15.95" customHeight="1" x14ac:dyDescent="0.75"/>
    <row r="52" ht="15.95" customHeight="1" x14ac:dyDescent="0.75"/>
    <row r="53" ht="15.95" customHeight="1" x14ac:dyDescent="0.75"/>
    <row r="54" ht="15.95" customHeight="1" x14ac:dyDescent="0.75"/>
    <row r="55" ht="15.95" customHeight="1" x14ac:dyDescent="0.75"/>
    <row r="56" ht="15.95" customHeight="1" x14ac:dyDescent="0.75"/>
    <row r="57" ht="15.95" customHeight="1" x14ac:dyDescent="0.75"/>
    <row r="58" ht="15.95" customHeight="1" x14ac:dyDescent="0.75"/>
    <row r="59" ht="15.95" customHeight="1" x14ac:dyDescent="0.75"/>
    <row r="60" ht="15.95" customHeight="1" x14ac:dyDescent="0.75"/>
    <row r="61" ht="15.95" customHeight="1" x14ac:dyDescent="0.75"/>
    <row r="62" ht="15.95" customHeight="1" x14ac:dyDescent="0.75"/>
    <row r="63" ht="15.95" customHeight="1" x14ac:dyDescent="0.75"/>
    <row r="64" ht="15.95" customHeight="1" x14ac:dyDescent="0.75"/>
    <row r="65" ht="15.95" customHeight="1" x14ac:dyDescent="0.75"/>
    <row r="66" ht="15.95" customHeight="1" x14ac:dyDescent="0.75"/>
    <row r="67" ht="15.95" customHeight="1" x14ac:dyDescent="0.75"/>
    <row r="68" ht="15.95" customHeight="1" x14ac:dyDescent="0.75"/>
    <row r="69" ht="15.95" customHeight="1" x14ac:dyDescent="0.75"/>
    <row r="70" ht="15.95" customHeight="1" x14ac:dyDescent="0.75"/>
    <row r="71" ht="15.95" customHeight="1" x14ac:dyDescent="0.75"/>
    <row r="72" ht="15.95" customHeight="1" x14ac:dyDescent="0.75"/>
    <row r="73" ht="15.95" customHeight="1" x14ac:dyDescent="0.75"/>
    <row r="74" ht="15.95" customHeight="1" x14ac:dyDescent="0.75"/>
    <row r="75" ht="15.95" customHeight="1" x14ac:dyDescent="0.75"/>
    <row r="76" ht="15.95" customHeight="1" x14ac:dyDescent="0.75"/>
    <row r="77" ht="15.95" customHeight="1" x14ac:dyDescent="0.75"/>
    <row r="78" ht="15.95" customHeight="1" x14ac:dyDescent="0.75"/>
    <row r="79" ht="15.95" customHeight="1" x14ac:dyDescent="0.75"/>
    <row r="80" ht="15.95" customHeight="1" x14ac:dyDescent="0.75"/>
    <row r="81" ht="15.95" customHeight="1" x14ac:dyDescent="0.75"/>
    <row r="82" ht="15.95" customHeight="1" x14ac:dyDescent="0.75"/>
    <row r="83" ht="15.95" customHeight="1" x14ac:dyDescent="0.75"/>
    <row r="84" ht="15.95" customHeight="1" x14ac:dyDescent="0.75"/>
    <row r="85" ht="15.95" customHeight="1" x14ac:dyDescent="0.75"/>
    <row r="86" ht="15.95" customHeight="1" x14ac:dyDescent="0.75"/>
    <row r="87" ht="15.95" customHeight="1" x14ac:dyDescent="0.75"/>
    <row r="88" ht="15.95" customHeight="1" x14ac:dyDescent="0.75"/>
    <row r="89" ht="15.95" customHeight="1" x14ac:dyDescent="0.75"/>
    <row r="90" ht="15.95" customHeight="1" x14ac:dyDescent="0.75"/>
    <row r="91" ht="15.95" customHeight="1" x14ac:dyDescent="0.75"/>
    <row r="92" ht="15.95" customHeight="1" x14ac:dyDescent="0.75"/>
    <row r="93" ht="15.95" customHeight="1" x14ac:dyDescent="0.75"/>
    <row r="94" ht="15.95" customHeight="1" x14ac:dyDescent="0.75"/>
    <row r="95" ht="15.95" customHeight="1" x14ac:dyDescent="0.75"/>
    <row r="96" ht="15.95" customHeight="1" x14ac:dyDescent="0.75"/>
    <row r="97" ht="15.95" customHeight="1" x14ac:dyDescent="0.75"/>
    <row r="98" ht="15.95" customHeight="1" x14ac:dyDescent="0.75"/>
    <row r="99" ht="15.95" customHeight="1" x14ac:dyDescent="0.75"/>
    <row r="100" ht="15.95" customHeight="1" x14ac:dyDescent="0.75"/>
    <row r="101" ht="15.95" customHeight="1" x14ac:dyDescent="0.75"/>
    <row r="102" ht="15.95" customHeight="1" x14ac:dyDescent="0.75"/>
    <row r="103" ht="15.95" customHeight="1" x14ac:dyDescent="0.75"/>
    <row r="104" ht="15.95" customHeight="1" x14ac:dyDescent="0.75"/>
    <row r="105" ht="15.95" customHeight="1" x14ac:dyDescent="0.75"/>
    <row r="106" ht="15.95" customHeight="1" x14ac:dyDescent="0.75"/>
    <row r="107" ht="15.95" customHeight="1" x14ac:dyDescent="0.75"/>
    <row r="108" ht="15.95" customHeight="1" x14ac:dyDescent="0.75"/>
    <row r="109" ht="15.95" customHeight="1" x14ac:dyDescent="0.75"/>
    <row r="110" ht="15.95" customHeight="1" x14ac:dyDescent="0.75"/>
    <row r="111" ht="15.95" customHeight="1" x14ac:dyDescent="0.75"/>
    <row r="112" ht="15.95" customHeight="1" x14ac:dyDescent="0.75"/>
    <row r="113" ht="15.95" customHeight="1" x14ac:dyDescent="0.75"/>
    <row r="114" ht="15.95" customHeight="1" x14ac:dyDescent="0.75"/>
    <row r="115" ht="15.95" customHeight="1" x14ac:dyDescent="0.75"/>
    <row r="116" ht="15.95" customHeight="1" x14ac:dyDescent="0.75"/>
    <row r="117" ht="15.95" customHeight="1" x14ac:dyDescent="0.75"/>
    <row r="118" ht="15.95" customHeight="1" x14ac:dyDescent="0.75"/>
    <row r="119" ht="15.95" customHeight="1" x14ac:dyDescent="0.75"/>
    <row r="120" ht="15.95" customHeight="1" x14ac:dyDescent="0.75"/>
    <row r="121" ht="15.95" customHeight="1" x14ac:dyDescent="0.75"/>
    <row r="122" ht="15.95" customHeight="1" x14ac:dyDescent="0.75"/>
    <row r="123" ht="15.95" customHeight="1" x14ac:dyDescent="0.75"/>
    <row r="124" ht="15.95" customHeight="1" x14ac:dyDescent="0.75"/>
    <row r="125" ht="15.95" customHeight="1" x14ac:dyDescent="0.75"/>
    <row r="126" ht="15.95" customHeight="1" x14ac:dyDescent="0.75"/>
    <row r="127" ht="15.95" customHeight="1" x14ac:dyDescent="0.75"/>
    <row r="128" ht="15.95" customHeight="1" x14ac:dyDescent="0.75"/>
    <row r="129" ht="15.95" customHeight="1" x14ac:dyDescent="0.75"/>
    <row r="130" ht="15.95" customHeight="1" x14ac:dyDescent="0.75"/>
    <row r="131" ht="15.95" customHeight="1" x14ac:dyDescent="0.75"/>
    <row r="132" ht="15.95" customHeight="1" x14ac:dyDescent="0.75"/>
    <row r="133" ht="15.95" customHeight="1" x14ac:dyDescent="0.75"/>
    <row r="134" ht="15.95" customHeight="1" x14ac:dyDescent="0.75"/>
    <row r="135" ht="15.95" customHeight="1" x14ac:dyDescent="0.75"/>
    <row r="136" ht="15.95" customHeight="1" x14ac:dyDescent="0.75"/>
    <row r="137" ht="15.95" customHeight="1" x14ac:dyDescent="0.75"/>
    <row r="138" ht="15.95" customHeight="1" x14ac:dyDescent="0.75"/>
    <row r="139" ht="15.95" customHeight="1" x14ac:dyDescent="0.75"/>
    <row r="140" ht="15.95" customHeight="1" x14ac:dyDescent="0.75"/>
    <row r="141" ht="15.95" customHeight="1" x14ac:dyDescent="0.75"/>
    <row r="142" ht="15.95" customHeight="1" x14ac:dyDescent="0.75"/>
    <row r="143" ht="15.95" customHeight="1" x14ac:dyDescent="0.75"/>
    <row r="144" ht="15.95" customHeight="1" x14ac:dyDescent="0.7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63"/>
  <sheetViews>
    <sheetView zoomScale="64" zoomScaleNormal="64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defaultRowHeight="14.75" x14ac:dyDescent="0.75"/>
  <cols>
    <col min="1" max="1" width="8.7265625" style="20"/>
    <col min="2" max="7" width="8.86328125" style="20" customWidth="1"/>
    <col min="8" max="11" width="8.86328125" style="20" bestFit="1" customWidth="1"/>
    <col min="12" max="26" width="8.86328125" style="20" customWidth="1"/>
    <col min="27" max="30" width="9.81640625" style="20" bestFit="1" customWidth="1"/>
    <col min="31" max="31" width="14.953125" style="20" customWidth="1"/>
    <col min="32" max="37" width="8.81640625" style="20" bestFit="1" customWidth="1"/>
    <col min="38" max="38" width="9.81640625" style="20" bestFit="1" customWidth="1"/>
    <col min="39" max="39" width="8.81640625" style="20" bestFit="1" customWidth="1"/>
    <col min="40" max="41" width="9.81640625" style="20" bestFit="1" customWidth="1"/>
    <col min="42" max="16384" width="8.7265625" style="20"/>
  </cols>
  <sheetData>
    <row r="1" spans="1:53" ht="26" x14ac:dyDescent="1.2">
      <c r="A1" s="1" t="s">
        <v>271</v>
      </c>
    </row>
    <row r="2" spans="1:53" x14ac:dyDescent="0.75">
      <c r="A2" s="20" t="s">
        <v>272</v>
      </c>
    </row>
    <row r="3" spans="1:53" x14ac:dyDescent="0.7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</row>
    <row r="4" spans="1:53" x14ac:dyDescent="0.7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</row>
    <row r="5" spans="1:53" x14ac:dyDescent="0.75">
      <c r="A5" s="71"/>
      <c r="B5" s="71">
        <v>2019</v>
      </c>
      <c r="C5" s="71">
        <v>2020</v>
      </c>
      <c r="D5" s="71">
        <v>2021</v>
      </c>
      <c r="E5" s="71">
        <v>2022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90"/>
      <c r="AF5" s="90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</row>
    <row r="6" spans="1:53" x14ac:dyDescent="0.75">
      <c r="A6" s="71" t="s">
        <v>265</v>
      </c>
      <c r="B6" s="8">
        <v>1.5299999999999999E-3</v>
      </c>
      <c r="C6" s="8">
        <v>-0.08</v>
      </c>
      <c r="D6" s="8">
        <v>0.03</v>
      </c>
      <c r="E6" s="8">
        <v>1.54E-2</v>
      </c>
      <c r="F6" s="8"/>
      <c r="G6" s="8"/>
      <c r="H6" s="72"/>
      <c r="I6" s="72"/>
      <c r="J6" s="72"/>
      <c r="K6" s="72"/>
      <c r="L6" s="71"/>
      <c r="N6" s="21"/>
      <c r="AE6" s="90"/>
      <c r="AF6" s="90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</row>
    <row r="7" spans="1:53" x14ac:dyDescent="0.75">
      <c r="A7" s="71" t="s">
        <v>264</v>
      </c>
      <c r="B7" s="8">
        <v>6.1100000000000002E-2</v>
      </c>
      <c r="C7" s="8">
        <v>1.8509999999999999E-2</v>
      </c>
      <c r="D7" s="8">
        <v>8.2369999999999999E-2</v>
      </c>
      <c r="E7" s="8">
        <v>5.7980000000000004E-2</v>
      </c>
      <c r="F7" s="8"/>
      <c r="G7" s="8"/>
      <c r="H7" s="72"/>
      <c r="I7" s="72"/>
      <c r="J7" s="72"/>
      <c r="K7" s="72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E7" s="90"/>
      <c r="AF7" s="90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</row>
    <row r="8" spans="1:53" x14ac:dyDescent="0.75">
      <c r="A8" s="71" t="s">
        <v>270</v>
      </c>
      <c r="B8" s="8">
        <v>1.6770488460481757E-2</v>
      </c>
      <c r="C8" s="8">
        <v>-5.776488333079579E-2</v>
      </c>
      <c r="D8" s="8">
        <v>3.8339733162460116E-2</v>
      </c>
      <c r="E8" s="8">
        <v>2.963745129887585E-2</v>
      </c>
      <c r="F8" s="8"/>
      <c r="G8" s="8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E8" s="90"/>
      <c r="AF8" s="90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</row>
    <row r="9" spans="1:53" x14ac:dyDescent="0.75">
      <c r="A9" s="71" t="s">
        <v>269</v>
      </c>
      <c r="B9" s="8">
        <v>1.1293742277298936E-2</v>
      </c>
      <c r="C9" s="8">
        <v>-6.1117497142600348E-2</v>
      </c>
      <c r="D9" s="8">
        <v>4.244609458475819E-2</v>
      </c>
      <c r="E9" s="8">
        <v>3.4908361148926925E-2</v>
      </c>
      <c r="F9" s="8"/>
      <c r="G9" s="8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E9" s="90"/>
      <c r="AF9" s="90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</row>
    <row r="10" spans="1:53" x14ac:dyDescent="0.75">
      <c r="A10" s="71" t="s">
        <v>268</v>
      </c>
      <c r="B10" s="8">
        <v>4.2540424369172922E-2</v>
      </c>
      <c r="C10" s="8">
        <v>-5.7013013661356429E-2</v>
      </c>
      <c r="D10" s="8">
        <v>6.3719051748313632E-2</v>
      </c>
      <c r="E10" s="8">
        <v>6.4234992263988017E-2</v>
      </c>
      <c r="F10" s="8"/>
      <c r="G10" s="8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E10" s="90"/>
      <c r="AF10" s="90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</row>
    <row r="11" spans="1:53" x14ac:dyDescent="0.75">
      <c r="A11" s="71" t="s">
        <v>267</v>
      </c>
      <c r="B11" s="8">
        <v>4.9193351149941583E-2</v>
      </c>
      <c r="C11" s="8">
        <v>-1.2608800776366086E-2</v>
      </c>
      <c r="D11" s="8">
        <v>2.8493512959052902E-2</v>
      </c>
      <c r="E11" s="8">
        <v>5.7315886986631183E-2</v>
      </c>
      <c r="F11" s="8"/>
      <c r="G11" s="8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E11" s="90"/>
      <c r="AF11" s="90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</row>
    <row r="12" spans="1:53" x14ac:dyDescent="0.75">
      <c r="A12" s="71" t="s">
        <v>266</v>
      </c>
      <c r="B12" s="8">
        <v>1.8441476716321136E-2</v>
      </c>
      <c r="C12" s="8">
        <v>-5.7874581139075058E-2</v>
      </c>
      <c r="D12" s="8">
        <v>4.1018585232741746E-2</v>
      </c>
      <c r="E12" s="8">
        <v>3.358453130952594E-2</v>
      </c>
      <c r="F12" s="8"/>
      <c r="G12" s="8"/>
      <c r="H12" s="72"/>
      <c r="I12" s="72"/>
      <c r="J12" s="72"/>
      <c r="K12" s="72"/>
      <c r="L12" s="72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E12" s="90"/>
      <c r="AF12" s="90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</row>
    <row r="13" spans="1:53" x14ac:dyDescent="0.75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E13" s="90"/>
      <c r="AF13" s="90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</row>
    <row r="14" spans="1:53" x14ac:dyDescent="0.75">
      <c r="A14" t="s">
        <v>273</v>
      </c>
      <c r="B14" s="21"/>
      <c r="C14" s="21"/>
      <c r="D14" s="21"/>
      <c r="E14" s="21"/>
      <c r="F14" s="21"/>
      <c r="G14" s="21"/>
      <c r="H14" s="72"/>
      <c r="I14" s="72"/>
      <c r="J14" s="72"/>
      <c r="K14" s="72"/>
      <c r="L14" s="72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E14" s="90"/>
      <c r="AF14" s="90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</row>
    <row r="15" spans="1:53" x14ac:dyDescent="0.75">
      <c r="A15" s="71"/>
      <c r="B15" s="21"/>
      <c r="C15" s="21"/>
      <c r="D15" s="21"/>
      <c r="E15" s="21"/>
      <c r="F15" s="21"/>
      <c r="G15" s="21"/>
      <c r="H15" s="72"/>
      <c r="I15" s="72"/>
      <c r="J15" s="72"/>
      <c r="K15" s="72"/>
      <c r="L15" s="72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E15" s="90"/>
      <c r="AF15" s="90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</row>
    <row r="16" spans="1:53" x14ac:dyDescent="0.75">
      <c r="A16" s="71"/>
      <c r="B16" s="21"/>
      <c r="C16" s="21"/>
      <c r="D16" s="21"/>
      <c r="E16" s="21"/>
      <c r="F16" s="21"/>
      <c r="G16" s="21"/>
      <c r="H16" s="72"/>
      <c r="I16" s="72"/>
      <c r="J16" s="72"/>
      <c r="K16" s="72"/>
      <c r="L16" s="72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E16" s="90"/>
      <c r="AF16" s="90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</row>
    <row r="17" spans="1:53" x14ac:dyDescent="0.75">
      <c r="A17" s="71"/>
      <c r="B17" s="21"/>
      <c r="C17" s="21"/>
      <c r="D17" s="21"/>
      <c r="E17" s="21"/>
      <c r="F17" s="21"/>
      <c r="G17" s="21"/>
      <c r="H17" s="72"/>
      <c r="I17" s="72"/>
      <c r="J17" s="72"/>
      <c r="K17" s="72"/>
      <c r="L17" s="72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E17" s="90"/>
      <c r="AF17" s="90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</row>
    <row r="18" spans="1:53" x14ac:dyDescent="0.75">
      <c r="A18" s="71"/>
      <c r="B18" s="21"/>
      <c r="C18" s="21"/>
      <c r="D18" s="21"/>
      <c r="E18" s="21"/>
      <c r="F18" s="21"/>
      <c r="G18" s="21"/>
      <c r="H18" s="72"/>
      <c r="I18" s="72"/>
      <c r="J18" s="72"/>
      <c r="K18" s="72"/>
      <c r="L18" s="7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E18" s="90"/>
      <c r="AF18" s="90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</row>
    <row r="19" spans="1:53" x14ac:dyDescent="0.75">
      <c r="A19" s="71"/>
      <c r="B19" s="21"/>
      <c r="C19" s="21"/>
      <c r="D19" s="21"/>
      <c r="E19" s="21"/>
      <c r="F19" s="21"/>
      <c r="G19" s="21"/>
      <c r="H19" s="72"/>
      <c r="I19" s="72"/>
      <c r="J19" s="72"/>
      <c r="K19" s="72"/>
      <c r="L19" s="7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E19" s="90"/>
      <c r="AF19" s="90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</row>
    <row r="20" spans="1:53" x14ac:dyDescent="0.75">
      <c r="A20" s="71"/>
      <c r="B20" s="21"/>
      <c r="C20" s="21"/>
      <c r="D20" s="21"/>
      <c r="E20" s="21"/>
      <c r="F20" s="21"/>
      <c r="G20" s="21"/>
      <c r="H20" s="72"/>
      <c r="I20" s="72"/>
      <c r="J20" s="72"/>
      <c r="K20" s="72"/>
      <c r="L20" s="72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E20" s="90"/>
      <c r="AF20" s="90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</row>
    <row r="21" spans="1:53" x14ac:dyDescent="0.75">
      <c r="A21" s="71"/>
      <c r="B21" s="21"/>
      <c r="C21" s="21"/>
      <c r="D21" s="21"/>
      <c r="E21" s="21"/>
      <c r="F21" s="21"/>
      <c r="G21" s="21"/>
      <c r="H21" s="72"/>
      <c r="I21" s="72"/>
      <c r="J21" s="72"/>
      <c r="K21" s="72"/>
      <c r="L21" s="72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E21" s="90"/>
      <c r="AF21" s="90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</row>
    <row r="22" spans="1:53" x14ac:dyDescent="0.75">
      <c r="A22" s="71"/>
      <c r="B22" s="21"/>
      <c r="C22" s="21"/>
      <c r="D22" s="21"/>
      <c r="E22" s="21"/>
      <c r="F22" s="21"/>
      <c r="G22" s="21"/>
      <c r="H22" s="72"/>
      <c r="I22" s="72"/>
      <c r="J22" s="72"/>
      <c r="K22" s="72"/>
      <c r="L22" s="72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E22" s="90"/>
      <c r="AF22" s="90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</row>
    <row r="23" spans="1:53" x14ac:dyDescent="0.75">
      <c r="A23" s="71"/>
      <c r="B23" s="21"/>
      <c r="C23" s="21"/>
      <c r="D23" s="21"/>
      <c r="E23" s="21"/>
      <c r="F23" s="21"/>
      <c r="G23" s="21"/>
      <c r="H23" s="72"/>
      <c r="I23" s="72"/>
      <c r="J23" s="72"/>
      <c r="K23" s="72"/>
      <c r="L23" s="72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E23" s="90"/>
      <c r="AF23" s="90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</row>
    <row r="24" spans="1:53" x14ac:dyDescent="0.75">
      <c r="A24" s="71"/>
      <c r="B24" s="21"/>
      <c r="C24" s="21"/>
      <c r="D24" s="21"/>
      <c r="E24" s="21"/>
      <c r="F24" s="21"/>
      <c r="G24" s="21"/>
      <c r="H24" s="72"/>
      <c r="I24" s="72"/>
      <c r="J24" s="72"/>
      <c r="K24" s="72"/>
      <c r="L24" s="72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E24" s="90"/>
      <c r="AF24" s="90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</row>
    <row r="25" spans="1:53" x14ac:dyDescent="0.75">
      <c r="A25" s="71"/>
      <c r="B25" s="21"/>
      <c r="C25" s="21"/>
      <c r="D25" s="21"/>
      <c r="E25" s="21"/>
      <c r="F25" s="21"/>
      <c r="G25" s="21"/>
      <c r="H25" s="72"/>
      <c r="I25" s="72"/>
      <c r="J25" s="72"/>
      <c r="K25" s="72"/>
      <c r="L25" s="72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E25" s="90"/>
      <c r="AF25" s="90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</row>
    <row r="26" spans="1:53" x14ac:dyDescent="0.75">
      <c r="A26" s="71"/>
      <c r="B26" s="21"/>
      <c r="C26" s="21"/>
      <c r="D26" s="21"/>
      <c r="E26" s="21"/>
      <c r="F26" s="21"/>
      <c r="G26" s="21"/>
      <c r="H26" s="72"/>
      <c r="I26" s="72"/>
      <c r="J26" s="72"/>
      <c r="K26" s="72"/>
      <c r="L26" s="72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E26" s="90"/>
      <c r="AF26" s="90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</row>
    <row r="27" spans="1:53" x14ac:dyDescent="0.75">
      <c r="A27" s="71"/>
      <c r="B27" s="21"/>
      <c r="C27" s="21"/>
      <c r="D27" s="21"/>
      <c r="E27" s="21"/>
      <c r="F27" s="21"/>
      <c r="G27" s="21"/>
      <c r="H27" s="72"/>
      <c r="I27" s="72"/>
      <c r="J27" s="72"/>
      <c r="K27" s="72"/>
      <c r="L27" s="72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E27" s="90"/>
      <c r="AF27" s="90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</row>
    <row r="28" spans="1:53" x14ac:dyDescent="0.75">
      <c r="A28" s="71"/>
      <c r="B28" s="21"/>
      <c r="C28" s="21"/>
      <c r="D28" s="21"/>
      <c r="E28" s="21"/>
      <c r="F28" s="21"/>
      <c r="G28" s="21"/>
      <c r="H28" s="72"/>
      <c r="I28" s="72"/>
      <c r="J28" s="72"/>
      <c r="K28" s="72"/>
      <c r="L28" s="72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E28" s="90"/>
      <c r="AF28" s="90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</row>
    <row r="29" spans="1:53" x14ac:dyDescent="0.75">
      <c r="A29" s="71"/>
      <c r="B29" s="21"/>
      <c r="C29" s="21"/>
      <c r="D29" s="21"/>
      <c r="E29" s="21"/>
      <c r="F29" s="21"/>
      <c r="G29" s="21"/>
      <c r="H29" s="72"/>
      <c r="I29" s="72"/>
      <c r="J29" s="72"/>
      <c r="K29" s="72"/>
      <c r="L29" s="72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E29" s="90"/>
      <c r="AF29" s="90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</row>
    <row r="30" spans="1:53" x14ac:dyDescent="0.75">
      <c r="A30" s="71"/>
      <c r="B30" s="21"/>
      <c r="C30" s="21"/>
      <c r="D30" s="21"/>
      <c r="E30" s="21"/>
      <c r="F30" s="21"/>
      <c r="G30" s="21"/>
      <c r="H30" s="72"/>
      <c r="I30" s="72"/>
      <c r="J30" s="72"/>
      <c r="K30" s="72"/>
      <c r="L30" s="72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E30" s="90"/>
      <c r="AF30" s="90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</row>
    <row r="31" spans="1:53" x14ac:dyDescent="0.75">
      <c r="A31" s="71"/>
      <c r="B31" s="21"/>
      <c r="C31" s="21"/>
      <c r="D31" s="21"/>
      <c r="E31" s="21"/>
      <c r="F31" s="21"/>
      <c r="G31" s="21"/>
      <c r="H31" s="72"/>
      <c r="I31" s="72"/>
      <c r="J31" s="72"/>
      <c r="K31" s="72"/>
      <c r="L31" s="72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E31" s="90"/>
      <c r="AF31" s="90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</row>
    <row r="32" spans="1:53" x14ac:dyDescent="0.75">
      <c r="A32" s="71"/>
      <c r="B32" s="21"/>
      <c r="C32" s="21"/>
      <c r="D32" s="21"/>
      <c r="E32" s="21"/>
      <c r="F32" s="21"/>
      <c r="G32" s="21"/>
      <c r="H32" s="72"/>
      <c r="I32" s="72"/>
      <c r="J32" s="72"/>
      <c r="K32" s="72"/>
      <c r="L32" s="72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E32" s="90"/>
      <c r="AF32" s="90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</row>
    <row r="33" spans="1:53" x14ac:dyDescent="0.75">
      <c r="A33" s="71"/>
      <c r="B33" s="21"/>
      <c r="C33" s="21"/>
      <c r="D33" s="21"/>
      <c r="E33" s="21"/>
      <c r="F33" s="21"/>
      <c r="G33" s="21"/>
      <c r="H33" s="72"/>
      <c r="I33" s="72"/>
      <c r="J33" s="72"/>
      <c r="K33" s="72"/>
      <c r="L33" s="7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E33" s="90"/>
      <c r="AF33" s="90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</row>
    <row r="34" spans="1:53" x14ac:dyDescent="0.75">
      <c r="A34" s="71"/>
      <c r="B34" s="21"/>
      <c r="C34" s="21"/>
      <c r="D34" s="21"/>
      <c r="E34" s="21"/>
      <c r="F34" s="21"/>
      <c r="G34" s="21"/>
      <c r="H34" s="72"/>
      <c r="I34" s="72"/>
      <c r="J34" s="72"/>
      <c r="K34" s="72"/>
      <c r="L34" s="7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E34" s="90"/>
      <c r="AF34" s="90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</row>
    <row r="35" spans="1:53" x14ac:dyDescent="0.75">
      <c r="A35" s="71"/>
      <c r="B35" s="21"/>
      <c r="C35" s="21"/>
      <c r="D35" s="21"/>
      <c r="E35" s="21"/>
      <c r="F35" s="21"/>
      <c r="G35" s="21"/>
      <c r="H35" s="72"/>
      <c r="I35" s="72"/>
      <c r="J35" s="72"/>
      <c r="K35" s="72"/>
      <c r="L35" s="7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E35" s="90"/>
      <c r="AF35" s="90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</row>
    <row r="36" spans="1:53" x14ac:dyDescent="0.75">
      <c r="A36" s="71"/>
      <c r="B36" s="21"/>
      <c r="C36" s="21"/>
      <c r="D36" s="21"/>
      <c r="E36" s="21"/>
      <c r="F36" s="21"/>
      <c r="G36" s="21"/>
      <c r="H36" s="72"/>
      <c r="I36" s="72"/>
      <c r="J36" s="72"/>
      <c r="K36" s="72"/>
      <c r="L36" s="7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E36" s="90"/>
      <c r="AF36" s="90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</row>
    <row r="37" spans="1:53" x14ac:dyDescent="0.75">
      <c r="A37" s="71"/>
      <c r="B37" s="21"/>
      <c r="C37" s="21"/>
      <c r="D37" s="21"/>
      <c r="E37" s="21"/>
      <c r="F37" s="21"/>
      <c r="G37" s="21"/>
      <c r="H37" s="72"/>
      <c r="I37" s="72"/>
      <c r="J37" s="72"/>
      <c r="K37" s="72"/>
      <c r="L37" s="72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E37" s="90"/>
      <c r="AF37" s="90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</row>
    <row r="38" spans="1:53" x14ac:dyDescent="0.75">
      <c r="A38" s="71"/>
      <c r="B38" s="21"/>
      <c r="C38" s="21"/>
      <c r="D38" s="21"/>
      <c r="E38" s="21"/>
      <c r="F38" s="21"/>
      <c r="G38" s="21"/>
      <c r="H38" s="72"/>
      <c r="I38" s="72"/>
      <c r="J38" s="72"/>
      <c r="K38" s="72"/>
      <c r="L38" s="72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E38" s="90"/>
      <c r="AF38" s="90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</row>
    <row r="39" spans="1:53" x14ac:dyDescent="0.75">
      <c r="A39" s="71"/>
      <c r="B39" s="21"/>
      <c r="C39" s="21"/>
      <c r="D39" s="21"/>
      <c r="E39" s="21"/>
      <c r="F39" s="21"/>
      <c r="G39" s="21"/>
      <c r="H39" s="72"/>
      <c r="I39" s="72"/>
      <c r="J39" s="72"/>
      <c r="K39" s="72"/>
      <c r="L39" s="72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E39" s="90"/>
      <c r="AF39" s="90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</row>
    <row r="40" spans="1:53" x14ac:dyDescent="0.75">
      <c r="A40" s="71"/>
      <c r="B40" s="21"/>
      <c r="C40" s="21"/>
      <c r="D40" s="21"/>
      <c r="E40" s="21"/>
      <c r="F40" s="21"/>
      <c r="G40" s="21"/>
      <c r="H40" s="72"/>
      <c r="I40" s="72"/>
      <c r="J40" s="72"/>
      <c r="K40" s="72"/>
      <c r="L40" s="72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E40" s="90"/>
      <c r="AF40" s="90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</row>
    <row r="41" spans="1:53" x14ac:dyDescent="0.75">
      <c r="A41" s="71"/>
      <c r="B41" s="21"/>
      <c r="C41" s="21"/>
      <c r="D41" s="21"/>
      <c r="E41" s="21"/>
      <c r="F41" s="21"/>
      <c r="G41" s="21"/>
      <c r="H41" s="72"/>
      <c r="I41" s="72"/>
      <c r="J41" s="72"/>
      <c r="K41" s="72"/>
      <c r="L41" s="72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E41" s="90"/>
      <c r="AF41" s="90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</row>
    <row r="42" spans="1:53" x14ac:dyDescent="0.75">
      <c r="A42" s="71"/>
      <c r="B42" s="21"/>
      <c r="C42" s="21"/>
      <c r="D42" s="21"/>
      <c r="E42" s="21"/>
      <c r="F42" s="21"/>
      <c r="G42" s="21"/>
      <c r="H42" s="72"/>
      <c r="I42" s="72"/>
      <c r="J42" s="72"/>
      <c r="K42" s="72"/>
      <c r="L42" s="7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E42" s="90"/>
      <c r="AF42" s="90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</row>
    <row r="43" spans="1:53" x14ac:dyDescent="0.75">
      <c r="A43" s="71"/>
      <c r="B43" s="21"/>
      <c r="C43" s="21"/>
      <c r="D43" s="21"/>
      <c r="E43" s="21"/>
      <c r="F43" s="21"/>
      <c r="G43" s="21"/>
      <c r="H43" s="72"/>
      <c r="I43" s="72"/>
      <c r="J43" s="72"/>
      <c r="K43" s="72"/>
      <c r="L43" s="72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E43" s="90"/>
      <c r="AF43" s="90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</row>
    <row r="44" spans="1:53" x14ac:dyDescent="0.75">
      <c r="A44" s="71"/>
      <c r="B44" s="21"/>
      <c r="C44" s="21"/>
      <c r="D44" s="21"/>
      <c r="E44" s="21"/>
      <c r="F44" s="21"/>
      <c r="G44" s="21"/>
      <c r="H44" s="72"/>
      <c r="I44" s="72"/>
      <c r="J44" s="72"/>
      <c r="K44" s="72"/>
      <c r="L44" s="72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E44" s="90"/>
      <c r="AF44" s="90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</row>
    <row r="45" spans="1:53" x14ac:dyDescent="0.75">
      <c r="A45" s="71"/>
      <c r="B45" s="21"/>
      <c r="C45" s="21"/>
      <c r="D45" s="21"/>
      <c r="E45" s="21"/>
      <c r="F45" s="21"/>
      <c r="G45" s="21"/>
      <c r="H45" s="72"/>
      <c r="I45" s="72"/>
      <c r="J45" s="72"/>
      <c r="K45" s="72"/>
      <c r="L45" s="72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E45" s="90"/>
      <c r="AF45" s="90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</row>
    <row r="46" spans="1:53" x14ac:dyDescent="0.75">
      <c r="A46" s="71"/>
      <c r="B46" s="21"/>
      <c r="C46" s="21"/>
      <c r="D46" s="21"/>
      <c r="E46" s="21"/>
      <c r="F46" s="21"/>
      <c r="G46" s="21"/>
      <c r="H46" s="72"/>
      <c r="I46" s="72"/>
      <c r="J46" s="72"/>
      <c r="K46" s="72"/>
      <c r="L46" s="72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E46" s="90"/>
      <c r="AF46" s="90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</row>
    <row r="47" spans="1:53" x14ac:dyDescent="0.75">
      <c r="A47" s="71"/>
      <c r="B47" s="21"/>
      <c r="C47" s="21"/>
      <c r="D47" s="21"/>
      <c r="E47" s="21"/>
      <c r="F47" s="21"/>
      <c r="G47" s="21"/>
      <c r="H47" s="72"/>
      <c r="I47" s="72"/>
      <c r="J47" s="72"/>
      <c r="K47" s="72"/>
      <c r="L47" s="72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E47" s="90"/>
      <c r="AF47" s="90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</row>
    <row r="48" spans="1:53" x14ac:dyDescent="0.75">
      <c r="A48" s="71"/>
      <c r="B48" s="21"/>
      <c r="C48" s="21"/>
      <c r="D48" s="21"/>
      <c r="E48" s="21"/>
      <c r="F48" s="21"/>
      <c r="G48" s="21"/>
      <c r="H48" s="72"/>
      <c r="I48" s="72"/>
      <c r="J48" s="72"/>
      <c r="K48" s="72"/>
      <c r="L48" s="72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E48" s="90"/>
      <c r="AF48" s="90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</row>
    <row r="49" spans="1:53" x14ac:dyDescent="0.75">
      <c r="A49" s="71"/>
      <c r="B49" s="21"/>
      <c r="C49" s="21"/>
      <c r="D49" s="21"/>
      <c r="E49" s="21"/>
      <c r="F49" s="21"/>
      <c r="G49" s="21"/>
      <c r="H49" s="72"/>
      <c r="I49" s="72"/>
      <c r="J49" s="72"/>
      <c r="K49" s="72"/>
      <c r="L49" s="72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E49" s="90"/>
      <c r="AF49" s="90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</row>
    <row r="50" spans="1:53" x14ac:dyDescent="0.75">
      <c r="A50" s="71"/>
      <c r="B50" s="21"/>
      <c r="C50" s="21"/>
      <c r="D50" s="21"/>
      <c r="E50" s="21"/>
      <c r="F50" s="21"/>
      <c r="G50" s="21"/>
      <c r="H50" s="72"/>
      <c r="I50" s="72"/>
      <c r="J50" s="72"/>
      <c r="K50" s="72"/>
      <c r="L50" s="72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E50" s="90"/>
      <c r="AF50" s="90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</row>
    <row r="51" spans="1:53" x14ac:dyDescent="0.75">
      <c r="A51" s="71"/>
      <c r="B51" s="21"/>
      <c r="C51" s="21"/>
      <c r="D51" s="21"/>
      <c r="E51" s="21"/>
      <c r="F51" s="21"/>
      <c r="G51" s="21"/>
      <c r="H51" s="72"/>
      <c r="I51" s="72"/>
      <c r="J51" s="72"/>
      <c r="K51" s="72"/>
      <c r="L51" s="72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E51" s="90"/>
      <c r="AF51" s="90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</row>
    <row r="52" spans="1:53" x14ac:dyDescent="0.75">
      <c r="A52" s="71"/>
      <c r="B52" s="21"/>
      <c r="C52" s="21"/>
      <c r="D52" s="21"/>
      <c r="E52" s="21"/>
      <c r="F52" s="21"/>
      <c r="G52" s="21"/>
      <c r="H52" s="72"/>
      <c r="I52" s="72"/>
      <c r="J52" s="72"/>
      <c r="K52" s="72"/>
      <c r="L52" s="72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E52" s="90"/>
      <c r="AF52" s="90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</row>
    <row r="53" spans="1:53" x14ac:dyDescent="0.75">
      <c r="A53" s="71"/>
      <c r="B53" s="21"/>
      <c r="C53" s="21"/>
      <c r="D53" s="21"/>
      <c r="E53" s="21"/>
      <c r="F53" s="21"/>
      <c r="G53" s="21"/>
      <c r="H53" s="72"/>
      <c r="I53" s="72"/>
      <c r="J53" s="72"/>
      <c r="K53" s="72"/>
      <c r="L53" s="72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E53" s="90"/>
      <c r="AF53" s="90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</row>
    <row r="54" spans="1:53" x14ac:dyDescent="0.75">
      <c r="A54" s="71"/>
      <c r="B54" s="21"/>
      <c r="C54" s="21"/>
      <c r="D54" s="21"/>
      <c r="E54" s="21"/>
      <c r="F54" s="21"/>
      <c r="G54" s="21"/>
      <c r="H54" s="72"/>
      <c r="I54" s="72"/>
      <c r="J54" s="72"/>
      <c r="K54" s="72"/>
      <c r="L54" s="72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E54" s="90"/>
      <c r="AF54" s="90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</row>
    <row r="55" spans="1:53" x14ac:dyDescent="0.75">
      <c r="A55" s="71"/>
      <c r="B55" s="21"/>
      <c r="C55" s="21"/>
      <c r="D55" s="21"/>
      <c r="E55" s="21"/>
      <c r="F55" s="21"/>
      <c r="G55" s="21"/>
      <c r="H55" s="72"/>
      <c r="I55" s="72"/>
      <c r="J55" s="72"/>
      <c r="K55" s="72"/>
      <c r="L55" s="72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E55" s="90"/>
      <c r="AF55" s="90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</row>
    <row r="56" spans="1:53" x14ac:dyDescent="0.75">
      <c r="A56" s="71"/>
      <c r="B56" s="21"/>
      <c r="C56" s="21"/>
      <c r="D56" s="21"/>
      <c r="E56" s="21"/>
      <c r="F56" s="21"/>
      <c r="G56" s="21"/>
      <c r="H56" s="72"/>
      <c r="I56" s="72"/>
      <c r="J56" s="72"/>
      <c r="K56" s="72"/>
      <c r="L56" s="72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E56" s="90"/>
      <c r="AF56" s="90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</row>
    <row r="57" spans="1:53" x14ac:dyDescent="0.75">
      <c r="A57" s="71"/>
      <c r="B57" s="21"/>
      <c r="C57" s="21"/>
      <c r="D57" s="21"/>
      <c r="E57" s="21"/>
      <c r="F57" s="21"/>
      <c r="G57" s="21"/>
      <c r="H57" s="72"/>
      <c r="I57" s="72"/>
      <c r="J57" s="72"/>
      <c r="K57" s="72"/>
      <c r="L57" s="72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E57" s="90"/>
      <c r="AF57" s="90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</row>
    <row r="58" spans="1:53" x14ac:dyDescent="0.75">
      <c r="A58" s="71"/>
      <c r="B58" s="21"/>
      <c r="C58" s="21"/>
      <c r="D58" s="21"/>
      <c r="E58" s="21"/>
      <c r="F58" s="21"/>
      <c r="G58" s="21"/>
      <c r="H58" s="72"/>
      <c r="I58" s="72"/>
      <c r="J58" s="72"/>
      <c r="K58" s="72"/>
      <c r="L58" s="72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E58" s="90"/>
      <c r="AF58" s="90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</row>
    <row r="59" spans="1:53" x14ac:dyDescent="0.75">
      <c r="A59" s="71"/>
      <c r="B59" s="21"/>
      <c r="C59" s="21"/>
      <c r="D59" s="21"/>
      <c r="E59" s="21"/>
      <c r="F59" s="21"/>
      <c r="G59" s="21"/>
      <c r="H59" s="72"/>
      <c r="I59" s="72"/>
      <c r="J59" s="72"/>
      <c r="K59" s="72"/>
      <c r="L59" s="72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E59" s="90"/>
      <c r="AF59" s="90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</row>
    <row r="60" spans="1:53" x14ac:dyDescent="0.75">
      <c r="A60" s="71"/>
      <c r="B60" s="21"/>
      <c r="C60" s="21"/>
      <c r="D60" s="21"/>
      <c r="E60" s="21"/>
      <c r="F60" s="21"/>
      <c r="G60" s="21"/>
      <c r="H60" s="72"/>
      <c r="I60" s="72"/>
      <c r="J60" s="72"/>
      <c r="K60" s="72"/>
      <c r="L60" s="72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E60" s="90"/>
      <c r="AF60" s="90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</row>
    <row r="61" spans="1:53" x14ac:dyDescent="0.75">
      <c r="A61" s="71"/>
      <c r="B61" s="21"/>
      <c r="C61" s="21"/>
      <c r="D61" s="21"/>
      <c r="E61" s="21"/>
      <c r="F61" s="21"/>
      <c r="G61" s="21"/>
      <c r="H61" s="72"/>
      <c r="I61" s="72"/>
      <c r="J61" s="72"/>
      <c r="K61" s="72"/>
      <c r="L61" s="7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E61" s="90"/>
      <c r="AF61" s="90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</row>
    <row r="62" spans="1:53" x14ac:dyDescent="0.75">
      <c r="A62" s="71"/>
      <c r="B62" s="21"/>
      <c r="C62" s="21"/>
      <c r="D62" s="21"/>
      <c r="E62" s="21"/>
      <c r="F62" s="21"/>
      <c r="G62" s="21"/>
      <c r="H62" s="72"/>
      <c r="I62" s="72"/>
      <c r="J62" s="72"/>
      <c r="K62" s="72"/>
      <c r="L62" s="72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E62" s="90"/>
      <c r="AF62" s="90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</row>
    <row r="63" spans="1:53" x14ac:dyDescent="0.75">
      <c r="A63" s="71"/>
      <c r="B63" s="21"/>
      <c r="C63" s="21"/>
      <c r="D63" s="21"/>
      <c r="E63" s="21"/>
      <c r="F63" s="21"/>
      <c r="G63" s="21"/>
      <c r="H63" s="72"/>
      <c r="I63" s="72"/>
      <c r="J63" s="72"/>
      <c r="K63" s="72"/>
      <c r="L63" s="72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E63" s="90"/>
      <c r="AF63" s="90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</row>
    <row r="64" spans="1:53" x14ac:dyDescent="0.75">
      <c r="A64" s="71"/>
      <c r="B64" s="21"/>
      <c r="C64" s="21"/>
      <c r="D64" s="21"/>
      <c r="E64" s="21"/>
      <c r="F64" s="21"/>
      <c r="G64" s="21"/>
      <c r="H64" s="72"/>
      <c r="I64" s="72"/>
      <c r="J64" s="72"/>
      <c r="K64" s="72"/>
      <c r="L64" s="72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E64" s="90"/>
      <c r="AF64" s="90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</row>
    <row r="65" spans="1:53" x14ac:dyDescent="0.75">
      <c r="A65" s="71"/>
      <c r="B65" s="21"/>
      <c r="C65" s="21"/>
      <c r="D65" s="21"/>
      <c r="E65" s="21"/>
      <c r="F65" s="21"/>
      <c r="G65" s="21"/>
      <c r="H65" s="72"/>
      <c r="I65" s="72"/>
      <c r="J65" s="72"/>
      <c r="K65" s="72"/>
      <c r="L65" s="7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E65" s="90"/>
      <c r="AF65" s="90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</row>
    <row r="66" spans="1:53" x14ac:dyDescent="0.75">
      <c r="A66" s="71"/>
      <c r="B66" s="21"/>
      <c r="C66" s="21"/>
      <c r="D66" s="21"/>
      <c r="E66" s="21"/>
      <c r="F66" s="21"/>
      <c r="G66" s="21"/>
      <c r="H66" s="72"/>
      <c r="I66" s="72"/>
      <c r="J66" s="72"/>
      <c r="K66" s="72"/>
      <c r="L66" s="72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E66" s="90"/>
      <c r="AF66" s="90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</row>
    <row r="67" spans="1:53" x14ac:dyDescent="0.75">
      <c r="A67" s="71"/>
      <c r="B67" s="21"/>
      <c r="C67" s="21"/>
      <c r="D67" s="21"/>
      <c r="E67" s="21"/>
      <c r="F67" s="21"/>
      <c r="G67" s="21"/>
      <c r="H67" s="72"/>
      <c r="I67" s="72"/>
      <c r="J67" s="72"/>
      <c r="K67" s="72"/>
      <c r="L67" s="72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E67" s="90"/>
      <c r="AF67" s="90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</row>
    <row r="68" spans="1:53" x14ac:dyDescent="0.75">
      <c r="A68" s="71"/>
      <c r="B68" s="21"/>
      <c r="C68" s="21"/>
      <c r="D68" s="21"/>
      <c r="E68" s="21"/>
      <c r="F68" s="21"/>
      <c r="G68" s="21"/>
      <c r="H68" s="72"/>
      <c r="I68" s="72"/>
      <c r="J68" s="72"/>
      <c r="K68" s="72"/>
      <c r="L68" s="72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E68" s="90"/>
      <c r="AF68" s="90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</row>
    <row r="69" spans="1:53" x14ac:dyDescent="0.75">
      <c r="A69" s="71"/>
      <c r="B69" s="21"/>
      <c r="C69" s="21"/>
      <c r="D69" s="21"/>
      <c r="E69" s="21"/>
      <c r="F69" s="21"/>
      <c r="G69" s="21"/>
      <c r="H69" s="72"/>
      <c r="I69" s="72"/>
      <c r="J69" s="72"/>
      <c r="K69" s="72"/>
      <c r="L69" s="72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E69" s="90"/>
      <c r="AF69" s="90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</row>
    <row r="70" spans="1:53" x14ac:dyDescent="0.75">
      <c r="A70" s="71"/>
      <c r="B70" s="21"/>
      <c r="C70" s="21"/>
      <c r="D70" s="21"/>
      <c r="E70" s="21"/>
      <c r="F70" s="21"/>
      <c r="G70" s="21"/>
      <c r="H70" s="72"/>
      <c r="I70" s="72"/>
      <c r="J70" s="72"/>
      <c r="K70" s="72"/>
      <c r="L70" s="72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E70" s="90"/>
      <c r="AF70" s="90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</row>
    <row r="71" spans="1:53" x14ac:dyDescent="0.75">
      <c r="A71" s="71"/>
      <c r="B71" s="21"/>
      <c r="C71" s="21"/>
      <c r="D71" s="21"/>
      <c r="E71" s="21"/>
      <c r="F71" s="21"/>
      <c r="G71" s="21"/>
      <c r="H71" s="72"/>
      <c r="I71" s="72"/>
      <c r="J71" s="72"/>
      <c r="K71" s="72"/>
      <c r="L71" s="72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E71" s="90"/>
      <c r="AF71" s="90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</row>
    <row r="72" spans="1:53" x14ac:dyDescent="0.75">
      <c r="A72" s="71"/>
      <c r="B72" s="21"/>
      <c r="C72" s="21"/>
      <c r="D72" s="21"/>
      <c r="E72" s="21"/>
      <c r="F72" s="21"/>
      <c r="G72" s="21"/>
      <c r="H72" s="72"/>
      <c r="I72" s="72"/>
      <c r="J72" s="72"/>
      <c r="K72" s="72"/>
      <c r="L72" s="72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E72" s="90"/>
      <c r="AF72" s="90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</row>
    <row r="73" spans="1:53" x14ac:dyDescent="0.75">
      <c r="A73" s="71"/>
      <c r="B73" s="21"/>
      <c r="C73" s="21"/>
      <c r="D73" s="21"/>
      <c r="E73" s="21"/>
      <c r="F73" s="21"/>
      <c r="G73" s="21"/>
      <c r="H73" s="72"/>
      <c r="I73" s="72"/>
      <c r="J73" s="72"/>
      <c r="K73" s="72"/>
      <c r="L73" s="72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E73" s="90"/>
      <c r="AF73" s="90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</row>
    <row r="74" spans="1:53" x14ac:dyDescent="0.75">
      <c r="A74" s="71"/>
      <c r="B74" s="21"/>
      <c r="C74" s="21"/>
      <c r="D74" s="21"/>
      <c r="E74" s="21"/>
      <c r="F74" s="21"/>
      <c r="G74" s="21"/>
      <c r="H74" s="72"/>
      <c r="I74" s="72"/>
      <c r="J74" s="72"/>
      <c r="K74" s="72"/>
      <c r="L74" s="72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E74" s="90"/>
      <c r="AF74" s="90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</row>
    <row r="75" spans="1:53" x14ac:dyDescent="0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21"/>
      <c r="S75" s="21"/>
      <c r="T75" s="21"/>
      <c r="U75" s="21"/>
      <c r="V75" s="21"/>
      <c r="W75" s="21"/>
      <c r="X75" s="21"/>
      <c r="Y75" s="21"/>
      <c r="Z75" s="71"/>
      <c r="AE75" s="90"/>
      <c r="AF75" s="90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</row>
    <row r="76" spans="1:53" x14ac:dyDescent="0.7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21"/>
      <c r="S76" s="21"/>
      <c r="T76" s="21"/>
      <c r="U76" s="21"/>
      <c r="V76" s="21"/>
      <c r="W76" s="21"/>
      <c r="X76" s="21"/>
      <c r="Y76" s="21"/>
      <c r="Z76" s="71"/>
      <c r="AE76" s="90"/>
      <c r="AF76" s="90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</row>
    <row r="77" spans="1:53" x14ac:dyDescent="0.75">
      <c r="A77" s="71"/>
      <c r="B77" s="21"/>
      <c r="C77" s="21"/>
      <c r="D77" s="21"/>
      <c r="E77" s="21"/>
      <c r="F77" s="21"/>
      <c r="G77" s="21"/>
      <c r="H77" s="71"/>
      <c r="J77" s="71"/>
      <c r="K77" s="71"/>
      <c r="L77" s="7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E77" s="90"/>
      <c r="AF77" s="90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</row>
    <row r="78" spans="1:53" x14ac:dyDescent="0.75">
      <c r="A78" s="71"/>
      <c r="B78" s="21"/>
      <c r="C78" s="21"/>
      <c r="D78" s="21"/>
      <c r="E78" s="21"/>
      <c r="F78" s="21"/>
      <c r="G78" s="21"/>
      <c r="H78" s="71"/>
      <c r="J78" s="71"/>
      <c r="K78" s="71"/>
      <c r="L78" s="7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E78" s="90"/>
      <c r="AF78" s="90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</row>
    <row r="79" spans="1:53" x14ac:dyDescent="0.75">
      <c r="A79" s="71"/>
      <c r="B79" s="21"/>
      <c r="C79" s="21"/>
      <c r="D79" s="21"/>
      <c r="E79" s="21"/>
      <c r="F79" s="21"/>
      <c r="G79" s="21"/>
      <c r="H79" s="71"/>
      <c r="J79" s="71"/>
      <c r="K79" s="71"/>
      <c r="L79" s="7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E79" s="90"/>
      <c r="AF79" s="90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</row>
    <row r="80" spans="1:53" x14ac:dyDescent="0.75">
      <c r="A80" s="71"/>
      <c r="B80" s="21"/>
      <c r="C80" s="21"/>
      <c r="D80" s="21"/>
      <c r="E80" s="21"/>
      <c r="F80" s="21"/>
      <c r="G80" s="21"/>
      <c r="H80" s="71"/>
      <c r="J80" s="71"/>
      <c r="K80" s="71"/>
      <c r="L80" s="7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E80" s="90"/>
      <c r="AF80" s="90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</row>
    <row r="81" spans="1:53" x14ac:dyDescent="0.75">
      <c r="A81" s="71"/>
      <c r="B81" s="21"/>
      <c r="C81" s="21"/>
      <c r="D81" s="21"/>
      <c r="E81" s="21"/>
      <c r="F81" s="21"/>
      <c r="G81" s="21"/>
      <c r="H81" s="71"/>
      <c r="J81" s="71"/>
      <c r="K81" s="71"/>
      <c r="L81" s="7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E81" s="90"/>
      <c r="AF81" s="90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</row>
    <row r="82" spans="1:53" x14ac:dyDescent="0.75">
      <c r="A82" s="71"/>
      <c r="B82" s="21"/>
      <c r="C82" s="21"/>
      <c r="D82" s="21"/>
      <c r="E82" s="21"/>
      <c r="F82" s="21"/>
      <c r="G82" s="21"/>
      <c r="H82" s="71"/>
      <c r="J82" s="71"/>
      <c r="K82" s="71"/>
      <c r="L82" s="7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E82" s="90"/>
      <c r="AF82" s="90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</row>
    <row r="83" spans="1:53" x14ac:dyDescent="0.75">
      <c r="A83" s="71"/>
      <c r="B83" s="21"/>
      <c r="C83" s="21"/>
      <c r="D83" s="21"/>
      <c r="E83" s="21"/>
      <c r="F83" s="21"/>
      <c r="G83" s="21"/>
      <c r="H83" s="71"/>
      <c r="J83" s="71"/>
      <c r="K83" s="71"/>
      <c r="L83" s="7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E83" s="90"/>
      <c r="AF83" s="90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</row>
    <row r="84" spans="1:53" x14ac:dyDescent="0.75">
      <c r="A84" s="71"/>
      <c r="B84" s="21"/>
      <c r="C84" s="21"/>
      <c r="D84" s="21"/>
      <c r="E84" s="21"/>
      <c r="F84" s="21"/>
      <c r="G84" s="21"/>
      <c r="H84" s="71"/>
      <c r="J84" s="71"/>
      <c r="K84" s="71"/>
      <c r="L84" s="7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E84" s="90"/>
      <c r="AF84" s="90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</row>
    <row r="85" spans="1:53" x14ac:dyDescent="0.75">
      <c r="A85" s="71"/>
      <c r="B85" s="21"/>
      <c r="C85" s="21"/>
      <c r="D85" s="21"/>
      <c r="E85" s="21"/>
      <c r="F85" s="21"/>
      <c r="G85" s="21"/>
      <c r="H85" s="71"/>
      <c r="J85" s="71"/>
      <c r="K85" s="71"/>
      <c r="L85" s="7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E85" s="90"/>
      <c r="AF85" s="90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</row>
    <row r="86" spans="1:53" x14ac:dyDescent="0.75">
      <c r="A86" s="71"/>
      <c r="B86" s="21"/>
      <c r="C86" s="21"/>
      <c r="D86" s="21"/>
      <c r="E86" s="21"/>
      <c r="F86" s="21"/>
      <c r="G86" s="21"/>
      <c r="H86" s="71"/>
      <c r="J86" s="71"/>
      <c r="K86" s="71"/>
      <c r="L86" s="7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E86" s="90"/>
      <c r="AF86" s="90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</row>
    <row r="87" spans="1:53" x14ac:dyDescent="0.75">
      <c r="A87" s="71"/>
      <c r="B87" s="21"/>
      <c r="C87" s="21"/>
      <c r="D87" s="21"/>
      <c r="E87" s="21"/>
      <c r="F87" s="21"/>
      <c r="G87" s="21"/>
      <c r="H87" s="71"/>
      <c r="J87" s="71"/>
      <c r="K87" s="71"/>
      <c r="L87" s="7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E87" s="90"/>
      <c r="AF87" s="90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</row>
    <row r="88" spans="1:53" x14ac:dyDescent="0.75">
      <c r="A88" s="71"/>
      <c r="B88" s="21"/>
      <c r="C88" s="21"/>
      <c r="D88" s="21"/>
      <c r="E88" s="21"/>
      <c r="F88" s="21"/>
      <c r="G88" s="21"/>
      <c r="H88" s="71"/>
      <c r="J88" s="71"/>
      <c r="K88" s="71"/>
      <c r="L88" s="7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E88" s="90"/>
      <c r="AF88" s="90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</row>
    <row r="89" spans="1:53" x14ac:dyDescent="0.75">
      <c r="A89" s="71"/>
      <c r="B89" s="21"/>
      <c r="C89" s="21"/>
      <c r="D89" s="21"/>
      <c r="E89" s="21"/>
      <c r="F89" s="21"/>
      <c r="G89" s="21"/>
      <c r="H89" s="71"/>
      <c r="J89" s="71"/>
      <c r="K89" s="71"/>
      <c r="L89" s="7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E89" s="90"/>
      <c r="AF89" s="90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</row>
    <row r="90" spans="1:53" x14ac:dyDescent="0.75">
      <c r="A90" s="71"/>
      <c r="B90" s="21"/>
      <c r="C90" s="21"/>
      <c r="D90" s="21"/>
      <c r="E90" s="21"/>
      <c r="F90" s="21"/>
      <c r="G90" s="21"/>
      <c r="H90" s="71"/>
      <c r="J90" s="71"/>
      <c r="K90" s="71"/>
      <c r="L90" s="7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E90" s="90"/>
      <c r="AF90" s="90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</row>
    <row r="91" spans="1:53" x14ac:dyDescent="0.75">
      <c r="A91" s="71"/>
      <c r="B91" s="21"/>
      <c r="C91" s="21"/>
      <c r="D91" s="21"/>
      <c r="E91" s="21"/>
      <c r="F91" s="21"/>
      <c r="G91" s="21"/>
      <c r="H91" s="71"/>
      <c r="J91" s="71"/>
      <c r="K91" s="71"/>
      <c r="L91" s="7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E91" s="90"/>
      <c r="AF91" s="90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</row>
    <row r="92" spans="1:53" x14ac:dyDescent="0.75">
      <c r="A92" s="71"/>
      <c r="B92" s="21"/>
      <c r="C92" s="21"/>
      <c r="D92" s="21"/>
      <c r="E92" s="21"/>
      <c r="F92" s="21"/>
      <c r="G92" s="21"/>
      <c r="H92" s="71"/>
      <c r="J92" s="71"/>
      <c r="K92" s="71"/>
      <c r="L92" s="7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E92" s="90"/>
      <c r="AF92" s="90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</row>
    <row r="93" spans="1:53" x14ac:dyDescent="0.75">
      <c r="A93" s="71"/>
      <c r="B93" s="21"/>
      <c r="C93" s="21"/>
      <c r="D93" s="21"/>
      <c r="E93" s="21"/>
      <c r="F93" s="21"/>
      <c r="G93" s="21"/>
      <c r="H93" s="71"/>
      <c r="J93" s="71"/>
      <c r="K93" s="71"/>
      <c r="L93" s="7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E93" s="90"/>
      <c r="AF93" s="90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</row>
    <row r="94" spans="1:53" x14ac:dyDescent="0.75">
      <c r="A94" s="71"/>
      <c r="B94" s="21"/>
      <c r="C94" s="21"/>
      <c r="D94" s="21"/>
      <c r="E94" s="21"/>
      <c r="F94" s="21"/>
      <c r="G94" s="21"/>
      <c r="H94" s="71"/>
      <c r="J94" s="71"/>
      <c r="K94" s="71"/>
      <c r="L94" s="7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E94" s="90"/>
      <c r="AF94" s="90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</row>
    <row r="95" spans="1:53" x14ac:dyDescent="0.75">
      <c r="A95" s="71"/>
      <c r="B95" s="21"/>
      <c r="C95" s="21"/>
      <c r="D95" s="21"/>
      <c r="E95" s="21"/>
      <c r="F95" s="21"/>
      <c r="G95" s="21"/>
      <c r="H95" s="71"/>
      <c r="J95" s="71"/>
      <c r="K95" s="71"/>
      <c r="L95" s="7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E95" s="90"/>
      <c r="AF95" s="90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</row>
    <row r="96" spans="1:53" x14ac:dyDescent="0.75">
      <c r="A96" s="71"/>
      <c r="B96" s="21"/>
      <c r="C96" s="21"/>
      <c r="D96" s="21"/>
      <c r="E96" s="21"/>
      <c r="F96" s="21"/>
      <c r="G96" s="21"/>
      <c r="H96" s="71"/>
      <c r="J96" s="71"/>
      <c r="K96" s="71"/>
      <c r="L96" s="7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E96" s="90"/>
      <c r="AF96" s="90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</row>
    <row r="97" spans="1:53" x14ac:dyDescent="0.75">
      <c r="A97" s="71"/>
      <c r="B97" s="21"/>
      <c r="C97" s="21"/>
      <c r="D97" s="21"/>
      <c r="E97" s="21"/>
      <c r="F97" s="21"/>
      <c r="G97" s="21"/>
      <c r="H97" s="71"/>
      <c r="J97" s="71"/>
      <c r="K97" s="71"/>
      <c r="L97" s="7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E97" s="90"/>
      <c r="AF97" s="90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</row>
    <row r="98" spans="1:53" x14ac:dyDescent="0.75">
      <c r="A98" s="71"/>
      <c r="B98" s="21"/>
      <c r="C98" s="21"/>
      <c r="D98" s="21"/>
      <c r="E98" s="21"/>
      <c r="F98" s="21"/>
      <c r="G98" s="21"/>
      <c r="H98" s="71"/>
      <c r="J98" s="71"/>
      <c r="K98" s="71"/>
      <c r="L98" s="7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E98" s="90"/>
      <c r="AF98" s="90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</row>
    <row r="99" spans="1:53" x14ac:dyDescent="0.75">
      <c r="A99" s="71"/>
      <c r="B99" s="21"/>
      <c r="C99" s="21"/>
      <c r="D99" s="21"/>
      <c r="E99" s="21"/>
      <c r="F99" s="21"/>
      <c r="G99" s="21"/>
      <c r="H99" s="71"/>
      <c r="J99" s="71"/>
      <c r="K99" s="71"/>
      <c r="L99" s="7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E99" s="90"/>
      <c r="AF99" s="90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</row>
    <row r="100" spans="1:53" x14ac:dyDescent="0.75">
      <c r="A100" s="71"/>
      <c r="B100" s="21"/>
      <c r="C100" s="21"/>
      <c r="D100" s="21"/>
      <c r="E100" s="21"/>
      <c r="F100" s="21"/>
      <c r="G100" s="21"/>
      <c r="H100" s="71"/>
      <c r="J100" s="71"/>
      <c r="K100" s="71"/>
      <c r="L100" s="7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E100" s="90"/>
      <c r="AF100" s="90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</row>
    <row r="101" spans="1:53" x14ac:dyDescent="0.75">
      <c r="A101" s="71"/>
      <c r="B101" s="21"/>
      <c r="C101" s="21"/>
      <c r="D101" s="21"/>
      <c r="E101" s="21"/>
      <c r="F101" s="21"/>
      <c r="G101" s="21"/>
      <c r="H101" s="71"/>
      <c r="J101" s="71"/>
      <c r="K101" s="71"/>
      <c r="L101" s="7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E101" s="90"/>
      <c r="AF101" s="90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</row>
    <row r="102" spans="1:53" x14ac:dyDescent="0.75">
      <c r="A102" s="71"/>
      <c r="B102" s="21"/>
      <c r="C102" s="21"/>
      <c r="D102" s="21"/>
      <c r="E102" s="21"/>
      <c r="F102" s="21"/>
      <c r="G102" s="21"/>
      <c r="H102" s="71"/>
      <c r="J102" s="71"/>
      <c r="K102" s="71"/>
      <c r="L102" s="7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E102" s="90"/>
      <c r="AF102" s="90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</row>
    <row r="103" spans="1:53" x14ac:dyDescent="0.75">
      <c r="A103" s="71"/>
      <c r="B103" s="21"/>
      <c r="C103" s="21"/>
      <c r="D103" s="21"/>
      <c r="E103" s="21"/>
      <c r="F103" s="21"/>
      <c r="G103" s="21"/>
      <c r="H103" s="71"/>
      <c r="J103" s="71"/>
      <c r="K103" s="71"/>
      <c r="L103" s="7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E103" s="90"/>
      <c r="AF103" s="90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</row>
    <row r="104" spans="1:53" x14ac:dyDescent="0.75">
      <c r="A104" s="71"/>
      <c r="B104" s="21"/>
      <c r="C104" s="21"/>
      <c r="D104" s="21"/>
      <c r="E104" s="21"/>
      <c r="F104" s="21"/>
      <c r="G104" s="21"/>
      <c r="H104" s="71"/>
      <c r="J104" s="71"/>
      <c r="K104" s="71"/>
      <c r="L104" s="7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E104" s="90"/>
      <c r="AF104" s="90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</row>
    <row r="105" spans="1:53" x14ac:dyDescent="0.75">
      <c r="A105" s="71"/>
      <c r="B105" s="21"/>
      <c r="C105" s="21"/>
      <c r="D105" s="21"/>
      <c r="E105" s="21"/>
      <c r="F105" s="21"/>
      <c r="G105" s="21"/>
      <c r="H105" s="71"/>
      <c r="J105" s="71"/>
      <c r="K105" s="71"/>
      <c r="L105" s="7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E105" s="90"/>
      <c r="AF105" s="90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</row>
    <row r="106" spans="1:53" x14ac:dyDescent="0.75">
      <c r="A106" s="71"/>
      <c r="B106" s="21"/>
      <c r="C106" s="21"/>
      <c r="D106" s="21"/>
      <c r="E106" s="21"/>
      <c r="F106" s="21"/>
      <c r="G106" s="21"/>
      <c r="H106" s="71"/>
      <c r="J106" s="71"/>
      <c r="K106" s="71"/>
      <c r="L106" s="7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E106" s="90"/>
      <c r="AF106" s="90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</row>
    <row r="107" spans="1:53" x14ac:dyDescent="0.75">
      <c r="A107" s="71"/>
      <c r="B107" s="21"/>
      <c r="C107" s="21"/>
      <c r="D107" s="21"/>
      <c r="E107" s="21"/>
      <c r="F107" s="21"/>
      <c r="G107" s="21"/>
      <c r="H107" s="71"/>
      <c r="J107" s="71"/>
      <c r="K107" s="71"/>
      <c r="L107" s="7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E107" s="90"/>
      <c r="AF107" s="90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</row>
    <row r="108" spans="1:53" x14ac:dyDescent="0.75">
      <c r="A108" s="71"/>
      <c r="B108" s="21"/>
      <c r="C108" s="21"/>
      <c r="D108" s="21"/>
      <c r="E108" s="21"/>
      <c r="F108" s="21"/>
      <c r="G108" s="21"/>
      <c r="H108" s="71"/>
      <c r="J108" s="71"/>
      <c r="K108" s="71"/>
      <c r="L108" s="7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E108" s="90"/>
      <c r="AF108" s="90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</row>
    <row r="109" spans="1:53" x14ac:dyDescent="0.75">
      <c r="A109" s="71"/>
      <c r="B109" s="21"/>
      <c r="C109" s="21"/>
      <c r="D109" s="21"/>
      <c r="E109" s="21"/>
      <c r="F109" s="21"/>
      <c r="G109" s="21"/>
      <c r="H109" s="71"/>
      <c r="J109" s="71"/>
      <c r="K109" s="71"/>
      <c r="L109" s="7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E109" s="90"/>
      <c r="AF109" s="90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</row>
    <row r="110" spans="1:53" x14ac:dyDescent="0.75">
      <c r="A110" s="71"/>
      <c r="B110" s="21"/>
      <c r="C110" s="21"/>
      <c r="D110" s="21"/>
      <c r="E110" s="21"/>
      <c r="F110" s="21"/>
      <c r="G110" s="21"/>
      <c r="H110" s="71"/>
      <c r="J110" s="71"/>
      <c r="K110" s="71"/>
      <c r="L110" s="7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E110" s="90"/>
      <c r="AF110" s="90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</row>
    <row r="111" spans="1:53" x14ac:dyDescent="0.75">
      <c r="A111" s="71"/>
      <c r="B111" s="21"/>
      <c r="C111" s="21"/>
      <c r="D111" s="21"/>
      <c r="E111" s="21"/>
      <c r="F111" s="21"/>
      <c r="G111" s="21"/>
      <c r="H111" s="71"/>
      <c r="J111" s="71"/>
      <c r="K111" s="71"/>
      <c r="L111" s="7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E111" s="90"/>
      <c r="AF111" s="90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</row>
    <row r="112" spans="1:53" x14ac:dyDescent="0.75">
      <c r="A112" s="71"/>
      <c r="B112" s="21"/>
      <c r="C112" s="21"/>
      <c r="D112" s="21"/>
      <c r="E112" s="21"/>
      <c r="F112" s="21"/>
      <c r="G112" s="21"/>
      <c r="H112" s="71"/>
      <c r="J112" s="71"/>
      <c r="K112" s="71"/>
      <c r="L112" s="7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E112" s="90"/>
      <c r="AF112" s="90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</row>
    <row r="113" spans="1:53" x14ac:dyDescent="0.75">
      <c r="A113" s="71"/>
      <c r="B113" s="21"/>
      <c r="C113" s="21"/>
      <c r="D113" s="21"/>
      <c r="E113" s="21"/>
      <c r="F113" s="21"/>
      <c r="G113" s="21"/>
      <c r="H113" s="71"/>
      <c r="J113" s="71"/>
      <c r="K113" s="71"/>
      <c r="L113" s="7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E113" s="90"/>
      <c r="AF113" s="90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</row>
    <row r="114" spans="1:53" x14ac:dyDescent="0.75">
      <c r="A114" s="71"/>
      <c r="B114" s="21"/>
      <c r="C114" s="21"/>
      <c r="D114" s="21"/>
      <c r="E114" s="21"/>
      <c r="F114" s="21"/>
      <c r="G114" s="21"/>
      <c r="H114" s="71"/>
      <c r="J114" s="71"/>
      <c r="K114" s="71"/>
      <c r="L114" s="7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E114" s="90"/>
      <c r="AF114" s="90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</row>
    <row r="115" spans="1:53" x14ac:dyDescent="0.75">
      <c r="A115" s="71"/>
      <c r="B115" s="21"/>
      <c r="C115" s="21"/>
      <c r="D115" s="21"/>
      <c r="E115" s="21"/>
      <c r="F115" s="21"/>
      <c r="G115" s="21"/>
      <c r="H115" s="71"/>
      <c r="J115" s="71"/>
      <c r="K115" s="71"/>
      <c r="L115" s="7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E115" s="90"/>
      <c r="AF115" s="90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</row>
    <row r="116" spans="1:53" x14ac:dyDescent="0.75">
      <c r="A116" s="71"/>
      <c r="B116" s="21"/>
      <c r="C116" s="21"/>
      <c r="D116" s="21"/>
      <c r="E116" s="21"/>
      <c r="F116" s="21"/>
      <c r="G116" s="21"/>
      <c r="H116" s="71"/>
      <c r="J116" s="71"/>
      <c r="K116" s="71"/>
      <c r="L116" s="7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E116" s="90"/>
      <c r="AF116" s="90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</row>
    <row r="117" spans="1:53" x14ac:dyDescent="0.75">
      <c r="A117" s="71"/>
      <c r="B117" s="21"/>
      <c r="C117" s="21"/>
      <c r="D117" s="21"/>
      <c r="E117" s="21"/>
      <c r="F117" s="21"/>
      <c r="G117" s="21"/>
      <c r="H117" s="71"/>
      <c r="J117" s="71"/>
      <c r="K117" s="71"/>
      <c r="L117" s="7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E117" s="90"/>
      <c r="AF117" s="90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</row>
    <row r="118" spans="1:53" x14ac:dyDescent="0.75">
      <c r="A118" s="71"/>
      <c r="B118" s="21"/>
      <c r="C118" s="21"/>
      <c r="D118" s="21"/>
      <c r="E118" s="21"/>
      <c r="F118" s="21"/>
      <c r="G118" s="21"/>
      <c r="H118" s="71"/>
      <c r="J118" s="71"/>
      <c r="K118" s="71"/>
      <c r="L118" s="7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E118" s="90"/>
      <c r="AF118" s="90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</row>
    <row r="119" spans="1:53" x14ac:dyDescent="0.75">
      <c r="A119" s="71"/>
      <c r="B119" s="21"/>
      <c r="C119" s="21"/>
      <c r="D119" s="21"/>
      <c r="E119" s="21"/>
      <c r="F119" s="21"/>
      <c r="G119" s="21"/>
      <c r="H119" s="71"/>
      <c r="J119" s="71"/>
      <c r="K119" s="71"/>
      <c r="L119" s="7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E119" s="90"/>
      <c r="AF119" s="90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</row>
    <row r="120" spans="1:53" x14ac:dyDescent="0.75">
      <c r="A120" s="71"/>
      <c r="B120" s="21"/>
      <c r="C120" s="21"/>
      <c r="D120" s="21"/>
      <c r="E120" s="21"/>
      <c r="F120" s="21"/>
      <c r="G120" s="21"/>
      <c r="H120" s="71"/>
      <c r="J120" s="71"/>
      <c r="K120" s="71"/>
      <c r="L120" s="7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E120" s="90"/>
      <c r="AF120" s="90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</row>
    <row r="121" spans="1:53" x14ac:dyDescent="0.75">
      <c r="A121" s="71"/>
      <c r="B121" s="21"/>
      <c r="C121" s="21"/>
      <c r="D121" s="21"/>
      <c r="E121" s="21"/>
      <c r="F121" s="21"/>
      <c r="G121" s="21"/>
      <c r="H121" s="71"/>
      <c r="J121" s="71"/>
      <c r="K121" s="71"/>
      <c r="L121" s="7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E121" s="90"/>
      <c r="AF121" s="90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</row>
    <row r="122" spans="1:53" x14ac:dyDescent="0.75">
      <c r="A122" s="71"/>
      <c r="B122" s="21"/>
      <c r="C122" s="21"/>
      <c r="D122" s="21"/>
      <c r="E122" s="21"/>
      <c r="F122" s="21"/>
      <c r="G122" s="21"/>
      <c r="H122" s="71"/>
      <c r="J122" s="71"/>
      <c r="K122" s="71"/>
      <c r="L122" s="7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E122" s="90"/>
      <c r="AF122" s="90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</row>
    <row r="123" spans="1:53" x14ac:dyDescent="0.75">
      <c r="A123" s="71"/>
      <c r="B123" s="21"/>
      <c r="C123" s="21"/>
      <c r="D123" s="21"/>
      <c r="E123" s="21"/>
      <c r="F123" s="21"/>
      <c r="G123" s="21"/>
      <c r="H123" s="71"/>
      <c r="J123" s="71"/>
      <c r="K123" s="71"/>
      <c r="L123" s="7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E123" s="90"/>
      <c r="AF123" s="90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</row>
    <row r="124" spans="1:53" x14ac:dyDescent="0.75">
      <c r="A124" s="71"/>
      <c r="B124" s="21"/>
      <c r="C124" s="21"/>
      <c r="D124" s="21"/>
      <c r="E124" s="21"/>
      <c r="F124" s="21"/>
      <c r="G124" s="21"/>
      <c r="H124" s="71"/>
      <c r="J124" s="71"/>
      <c r="K124" s="71"/>
      <c r="L124" s="7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E124" s="90"/>
      <c r="AF124" s="90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</row>
    <row r="125" spans="1:53" x14ac:dyDescent="0.75">
      <c r="A125" s="71"/>
      <c r="B125" s="21"/>
      <c r="C125" s="21"/>
      <c r="D125" s="21"/>
      <c r="E125" s="21"/>
      <c r="F125" s="21"/>
      <c r="G125" s="21"/>
      <c r="H125" s="71"/>
      <c r="J125" s="71"/>
      <c r="K125" s="71"/>
      <c r="L125" s="7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E125" s="90"/>
      <c r="AF125" s="90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</row>
    <row r="126" spans="1:53" x14ac:dyDescent="0.75">
      <c r="A126" s="71"/>
      <c r="B126" s="21"/>
      <c r="C126" s="21"/>
      <c r="D126" s="21"/>
      <c r="E126" s="21"/>
      <c r="F126" s="21"/>
      <c r="G126" s="21"/>
      <c r="H126" s="71"/>
      <c r="J126" s="71"/>
      <c r="K126" s="71"/>
      <c r="L126" s="7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E126" s="90"/>
      <c r="AF126" s="90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</row>
    <row r="127" spans="1:53" x14ac:dyDescent="0.75">
      <c r="A127" s="71"/>
      <c r="B127" s="21"/>
      <c r="C127" s="21"/>
      <c r="D127" s="21"/>
      <c r="E127" s="21"/>
      <c r="F127" s="21"/>
      <c r="G127" s="21"/>
      <c r="H127" s="71"/>
      <c r="J127" s="71"/>
      <c r="K127" s="71"/>
      <c r="L127" s="7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E127" s="90"/>
      <c r="AF127" s="90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</row>
    <row r="128" spans="1:53" x14ac:dyDescent="0.75">
      <c r="A128" s="71"/>
      <c r="B128" s="21"/>
      <c r="C128" s="21"/>
      <c r="D128" s="21"/>
      <c r="E128" s="21"/>
      <c r="F128" s="21"/>
      <c r="G128" s="21"/>
      <c r="H128" s="71"/>
      <c r="J128" s="71"/>
      <c r="K128" s="71"/>
      <c r="L128" s="7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E128" s="90"/>
      <c r="AF128" s="90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</row>
    <row r="129" spans="1:53" x14ac:dyDescent="0.7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21"/>
      <c r="S129" s="21"/>
      <c r="T129" s="21"/>
      <c r="U129" s="21"/>
      <c r="V129" s="21"/>
      <c r="W129" s="21"/>
      <c r="X129" s="21"/>
      <c r="Y129" s="21"/>
      <c r="Z129" s="71"/>
      <c r="AE129" s="90"/>
      <c r="AF129" s="90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</row>
    <row r="130" spans="1:53" x14ac:dyDescent="0.7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21"/>
      <c r="S130" s="21"/>
      <c r="T130" s="21"/>
      <c r="U130" s="21"/>
      <c r="V130" s="21"/>
      <c r="W130" s="21"/>
      <c r="X130" s="21"/>
      <c r="Y130" s="21"/>
      <c r="Z130" s="71"/>
      <c r="AE130" s="90"/>
      <c r="AF130" s="90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</row>
    <row r="131" spans="1:53" x14ac:dyDescent="0.75">
      <c r="A131" s="71"/>
      <c r="B131" s="21"/>
      <c r="C131" s="21"/>
      <c r="D131" s="21"/>
      <c r="E131" s="21"/>
      <c r="F131" s="21"/>
      <c r="G131" s="21"/>
      <c r="H131" s="71"/>
      <c r="I131" s="71"/>
      <c r="J131" s="71"/>
      <c r="K131" s="71"/>
      <c r="L131" s="7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E131" s="90"/>
      <c r="AF131" s="90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</row>
    <row r="132" spans="1:53" x14ac:dyDescent="0.75">
      <c r="A132" s="71"/>
      <c r="B132" s="21"/>
      <c r="C132" s="21"/>
      <c r="D132" s="21"/>
      <c r="E132" s="21"/>
      <c r="F132" s="21"/>
      <c r="G132" s="21"/>
      <c r="H132" s="71"/>
      <c r="I132" s="71"/>
      <c r="J132" s="71"/>
      <c r="K132" s="71"/>
      <c r="L132" s="7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E132" s="90"/>
      <c r="AF132" s="90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</row>
    <row r="133" spans="1:53" x14ac:dyDescent="0.75">
      <c r="A133" s="71"/>
      <c r="B133" s="21"/>
      <c r="C133" s="21"/>
      <c r="D133" s="21"/>
      <c r="E133" s="21"/>
      <c r="F133" s="21"/>
      <c r="G133" s="21"/>
      <c r="H133" s="71"/>
      <c r="I133" s="71"/>
      <c r="J133" s="71"/>
      <c r="K133" s="71"/>
      <c r="L133" s="7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E133" s="90"/>
      <c r="AF133" s="90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</row>
    <row r="134" spans="1:53" x14ac:dyDescent="0.75">
      <c r="A134" s="71"/>
      <c r="B134" s="21"/>
      <c r="C134" s="21"/>
      <c r="D134" s="21"/>
      <c r="E134" s="21"/>
      <c r="F134" s="21"/>
      <c r="G134" s="21"/>
      <c r="H134" s="71"/>
      <c r="I134" s="71"/>
      <c r="J134" s="71"/>
      <c r="K134" s="71"/>
      <c r="L134" s="7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E134" s="90"/>
      <c r="AF134" s="90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</row>
    <row r="135" spans="1:53" x14ac:dyDescent="0.75">
      <c r="A135" s="71"/>
      <c r="B135" s="21"/>
      <c r="C135" s="21"/>
      <c r="D135" s="21"/>
      <c r="E135" s="21"/>
      <c r="F135" s="21"/>
      <c r="G135" s="21"/>
      <c r="H135" s="71"/>
      <c r="I135" s="71"/>
      <c r="J135" s="71"/>
      <c r="K135" s="71"/>
      <c r="L135" s="7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E135" s="90"/>
      <c r="AF135" s="90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</row>
    <row r="136" spans="1:53" x14ac:dyDescent="0.75">
      <c r="A136" s="71"/>
      <c r="B136" s="21"/>
      <c r="C136" s="21"/>
      <c r="D136" s="21"/>
      <c r="E136" s="21"/>
      <c r="F136" s="21"/>
      <c r="G136" s="21"/>
      <c r="H136" s="71"/>
      <c r="I136" s="71"/>
      <c r="J136" s="71"/>
      <c r="K136" s="71"/>
      <c r="L136" s="7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E136" s="90"/>
      <c r="AF136" s="90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</row>
    <row r="137" spans="1:53" x14ac:dyDescent="0.75">
      <c r="A137" s="71"/>
      <c r="B137" s="21"/>
      <c r="C137" s="21"/>
      <c r="D137" s="21"/>
      <c r="E137" s="21"/>
      <c r="F137" s="21"/>
      <c r="G137" s="21"/>
      <c r="H137" s="71"/>
      <c r="I137" s="71"/>
      <c r="J137" s="71"/>
      <c r="K137" s="71"/>
      <c r="L137" s="7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E137" s="90"/>
      <c r="AF137" s="90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</row>
    <row r="138" spans="1:53" x14ac:dyDescent="0.75">
      <c r="A138" s="71"/>
      <c r="B138" s="21"/>
      <c r="C138" s="21"/>
      <c r="D138" s="21"/>
      <c r="E138" s="21"/>
      <c r="F138" s="21"/>
      <c r="G138" s="21"/>
      <c r="H138" s="71"/>
      <c r="I138" s="71"/>
      <c r="J138" s="71"/>
      <c r="K138" s="71"/>
      <c r="L138" s="7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E138" s="90"/>
      <c r="AF138" s="90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</row>
    <row r="139" spans="1:53" x14ac:dyDescent="0.75">
      <c r="A139" s="71"/>
      <c r="B139" s="21"/>
      <c r="C139" s="21"/>
      <c r="D139" s="21"/>
      <c r="E139" s="21"/>
      <c r="F139" s="21"/>
      <c r="G139" s="21"/>
      <c r="H139" s="71"/>
      <c r="I139" s="71"/>
      <c r="J139" s="71"/>
      <c r="K139" s="71"/>
      <c r="L139" s="7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E139" s="90"/>
      <c r="AF139" s="90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</row>
    <row r="140" spans="1:53" x14ac:dyDescent="0.75">
      <c r="A140" s="71"/>
      <c r="B140" s="21"/>
      <c r="C140" s="21"/>
      <c r="D140" s="21"/>
      <c r="E140" s="21"/>
      <c r="F140" s="21"/>
      <c r="G140" s="21"/>
      <c r="H140" s="71"/>
      <c r="I140" s="71"/>
      <c r="J140" s="71"/>
      <c r="K140" s="71"/>
      <c r="L140" s="7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E140" s="90"/>
      <c r="AF140" s="90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</row>
    <row r="141" spans="1:53" x14ac:dyDescent="0.75">
      <c r="A141" s="71"/>
      <c r="B141" s="21"/>
      <c r="C141" s="21"/>
      <c r="D141" s="21"/>
      <c r="E141" s="21"/>
      <c r="F141" s="21"/>
      <c r="G141" s="21"/>
      <c r="H141" s="71"/>
      <c r="I141" s="71"/>
      <c r="J141" s="71"/>
      <c r="K141" s="71"/>
      <c r="L141" s="7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E141" s="90"/>
      <c r="AF141" s="90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</row>
    <row r="142" spans="1:53" x14ac:dyDescent="0.75">
      <c r="A142" s="71"/>
      <c r="B142" s="21"/>
      <c r="C142" s="21"/>
      <c r="D142" s="21"/>
      <c r="E142" s="21"/>
      <c r="F142" s="21"/>
      <c r="G142" s="21"/>
      <c r="H142" s="71"/>
      <c r="I142" s="71"/>
      <c r="J142" s="71"/>
      <c r="K142" s="71"/>
      <c r="L142" s="7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E142" s="90"/>
      <c r="AF142" s="90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</row>
    <row r="143" spans="1:53" x14ac:dyDescent="0.75">
      <c r="A143" s="71"/>
      <c r="B143" s="21"/>
      <c r="C143" s="21"/>
      <c r="D143" s="21"/>
      <c r="E143" s="21"/>
      <c r="F143" s="21"/>
      <c r="G143" s="21"/>
      <c r="H143" s="71"/>
      <c r="I143" s="71"/>
      <c r="J143" s="71"/>
      <c r="K143" s="71"/>
      <c r="L143" s="7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E143" s="90"/>
      <c r="AF143" s="90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</row>
    <row r="144" spans="1:53" x14ac:dyDescent="0.75">
      <c r="A144" s="71"/>
      <c r="B144" s="21"/>
      <c r="C144" s="21"/>
      <c r="D144" s="21"/>
      <c r="E144" s="21"/>
      <c r="F144" s="21"/>
      <c r="G144" s="21"/>
      <c r="H144" s="71"/>
      <c r="I144" s="71"/>
      <c r="J144" s="71"/>
      <c r="K144" s="71"/>
      <c r="L144" s="7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E144" s="90"/>
      <c r="AF144" s="90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</row>
    <row r="145" spans="1:53" x14ac:dyDescent="0.75">
      <c r="A145" s="71"/>
      <c r="B145" s="21"/>
      <c r="C145" s="21"/>
      <c r="D145" s="21"/>
      <c r="E145" s="21"/>
      <c r="F145" s="21"/>
      <c r="G145" s="21"/>
      <c r="H145" s="71"/>
      <c r="I145" s="71"/>
      <c r="J145" s="71"/>
      <c r="K145" s="71"/>
      <c r="L145" s="7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E145" s="90"/>
      <c r="AF145" s="90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</row>
    <row r="146" spans="1:53" x14ac:dyDescent="0.75">
      <c r="A146" s="71"/>
      <c r="B146" s="21"/>
      <c r="C146" s="21"/>
      <c r="D146" s="21"/>
      <c r="E146" s="21"/>
      <c r="F146" s="21"/>
      <c r="G146" s="21"/>
      <c r="H146" s="71"/>
      <c r="I146" s="71"/>
      <c r="J146" s="71"/>
      <c r="K146" s="71"/>
      <c r="L146" s="7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E146" s="90"/>
      <c r="AF146" s="90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</row>
    <row r="147" spans="1:53" x14ac:dyDescent="0.75">
      <c r="A147" s="71"/>
      <c r="B147" s="21"/>
      <c r="C147" s="21"/>
      <c r="D147" s="21"/>
      <c r="E147" s="21"/>
      <c r="F147" s="21"/>
      <c r="G147" s="21"/>
      <c r="H147" s="71"/>
      <c r="I147" s="71"/>
      <c r="J147" s="71"/>
      <c r="K147" s="71"/>
      <c r="L147" s="7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E147" s="90"/>
      <c r="AF147" s="90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</row>
    <row r="148" spans="1:53" x14ac:dyDescent="0.75">
      <c r="A148" s="71"/>
      <c r="B148" s="21"/>
      <c r="C148" s="21"/>
      <c r="D148" s="21"/>
      <c r="E148" s="21"/>
      <c r="F148" s="21"/>
      <c r="G148" s="21"/>
      <c r="H148" s="71"/>
      <c r="I148" s="71"/>
      <c r="J148" s="71"/>
      <c r="K148" s="71"/>
      <c r="L148" s="7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E148" s="90"/>
      <c r="AF148" s="90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</row>
    <row r="149" spans="1:53" x14ac:dyDescent="0.75">
      <c r="A149" s="71"/>
      <c r="B149" s="21"/>
      <c r="C149" s="21"/>
      <c r="D149" s="21"/>
      <c r="E149" s="21"/>
      <c r="F149" s="21"/>
      <c r="G149" s="21"/>
      <c r="H149" s="71"/>
      <c r="I149" s="71"/>
      <c r="J149" s="71"/>
      <c r="K149" s="71"/>
      <c r="L149" s="7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E149" s="90"/>
      <c r="AF149" s="90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</row>
    <row r="150" spans="1:53" x14ac:dyDescent="0.75">
      <c r="A150" s="71"/>
      <c r="B150" s="21"/>
      <c r="C150" s="21"/>
      <c r="D150" s="21"/>
      <c r="E150" s="21"/>
      <c r="F150" s="21"/>
      <c r="G150" s="21"/>
      <c r="H150" s="71"/>
      <c r="I150" s="71"/>
      <c r="J150" s="71"/>
      <c r="K150" s="71"/>
      <c r="L150" s="7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E150" s="90"/>
      <c r="AF150" s="90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</row>
    <row r="151" spans="1:53" x14ac:dyDescent="0.75">
      <c r="A151" s="71"/>
      <c r="B151" s="21"/>
      <c r="C151" s="21"/>
      <c r="D151" s="21"/>
      <c r="E151" s="21"/>
      <c r="F151" s="21"/>
      <c r="G151" s="21"/>
      <c r="H151" s="71"/>
      <c r="I151" s="71"/>
      <c r="J151" s="71"/>
      <c r="K151" s="71"/>
      <c r="L151" s="7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E151" s="90"/>
      <c r="AF151" s="90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</row>
    <row r="152" spans="1:53" x14ac:dyDescent="0.75">
      <c r="A152" s="71"/>
      <c r="B152" s="21"/>
      <c r="C152" s="21"/>
      <c r="D152" s="21"/>
      <c r="E152" s="21"/>
      <c r="F152" s="21"/>
      <c r="G152" s="21"/>
      <c r="H152" s="71"/>
      <c r="I152" s="71"/>
      <c r="J152" s="71"/>
      <c r="K152" s="71"/>
      <c r="L152" s="7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E152" s="90"/>
      <c r="AF152" s="90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</row>
    <row r="153" spans="1:53" x14ac:dyDescent="0.75">
      <c r="A153" s="71"/>
      <c r="B153" s="21"/>
      <c r="C153" s="21"/>
      <c r="D153" s="21"/>
      <c r="E153" s="21"/>
      <c r="F153" s="21"/>
      <c r="G153" s="21"/>
      <c r="H153" s="71"/>
      <c r="I153" s="71"/>
      <c r="J153" s="71"/>
      <c r="K153" s="71"/>
      <c r="L153" s="7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E153" s="90"/>
      <c r="AF153" s="90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</row>
    <row r="154" spans="1:53" x14ac:dyDescent="0.75">
      <c r="A154" s="71"/>
      <c r="B154" s="21"/>
      <c r="C154" s="21"/>
      <c r="D154" s="21"/>
      <c r="E154" s="21"/>
      <c r="F154" s="21"/>
      <c r="G154" s="21"/>
      <c r="H154" s="71"/>
      <c r="I154" s="71"/>
      <c r="J154" s="71"/>
      <c r="K154" s="71"/>
      <c r="L154" s="7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E154" s="90"/>
      <c r="AF154" s="90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</row>
    <row r="155" spans="1:53" x14ac:dyDescent="0.75">
      <c r="A155" s="71"/>
      <c r="B155" s="21"/>
      <c r="C155" s="21"/>
      <c r="D155" s="21"/>
      <c r="E155" s="21"/>
      <c r="F155" s="21"/>
      <c r="G155" s="21"/>
      <c r="H155" s="71"/>
      <c r="I155" s="71"/>
      <c r="J155" s="71"/>
      <c r="K155" s="71"/>
      <c r="L155" s="7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E155" s="90"/>
      <c r="AF155" s="90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</row>
    <row r="156" spans="1:53" x14ac:dyDescent="0.75">
      <c r="A156" s="71"/>
      <c r="B156" s="21"/>
      <c r="C156" s="21"/>
      <c r="D156" s="21"/>
      <c r="E156" s="21"/>
      <c r="F156" s="21"/>
      <c r="G156" s="21"/>
      <c r="H156" s="71"/>
      <c r="I156" s="71"/>
      <c r="J156" s="71"/>
      <c r="K156" s="71"/>
      <c r="L156" s="7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E156" s="90"/>
      <c r="AF156" s="90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</row>
    <row r="157" spans="1:53" x14ac:dyDescent="0.75">
      <c r="A157" s="71"/>
      <c r="B157" s="21"/>
      <c r="C157" s="21"/>
      <c r="D157" s="21"/>
      <c r="E157" s="21"/>
      <c r="F157" s="21"/>
      <c r="G157" s="21"/>
      <c r="H157" s="71"/>
      <c r="I157" s="71"/>
      <c r="J157" s="71"/>
      <c r="K157" s="71"/>
      <c r="L157" s="7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E157" s="90"/>
      <c r="AF157" s="90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</row>
    <row r="158" spans="1:53" x14ac:dyDescent="0.75">
      <c r="A158" s="71"/>
      <c r="B158" s="21"/>
      <c r="C158" s="21"/>
      <c r="D158" s="21"/>
      <c r="E158" s="21"/>
      <c r="F158" s="21"/>
      <c r="G158" s="21"/>
      <c r="H158" s="71"/>
      <c r="I158" s="71"/>
      <c r="J158" s="71"/>
      <c r="K158" s="71"/>
      <c r="L158" s="7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E158" s="90"/>
      <c r="AF158" s="90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</row>
    <row r="159" spans="1:53" x14ac:dyDescent="0.75">
      <c r="A159" s="71"/>
      <c r="B159" s="21"/>
      <c r="C159" s="21"/>
      <c r="D159" s="21"/>
      <c r="E159" s="21"/>
      <c r="F159" s="21"/>
      <c r="G159" s="21"/>
      <c r="H159" s="71"/>
      <c r="I159" s="71"/>
      <c r="J159" s="71"/>
      <c r="K159" s="71"/>
      <c r="L159" s="7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E159" s="90"/>
      <c r="AF159" s="90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</row>
    <row r="160" spans="1:53" x14ac:dyDescent="0.75">
      <c r="A160" s="71"/>
      <c r="B160" s="21"/>
      <c r="C160" s="21"/>
      <c r="D160" s="21"/>
      <c r="E160" s="21"/>
      <c r="F160" s="21"/>
      <c r="G160" s="21"/>
      <c r="H160" s="71"/>
      <c r="I160" s="71"/>
      <c r="J160" s="71"/>
      <c r="K160" s="71"/>
      <c r="L160" s="7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E160" s="90"/>
      <c r="AF160" s="90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</row>
    <row r="161" spans="1:53" x14ac:dyDescent="0.75">
      <c r="A161" s="71"/>
      <c r="B161" s="21"/>
      <c r="C161" s="21"/>
      <c r="D161" s="21"/>
      <c r="E161" s="21"/>
      <c r="F161" s="21"/>
      <c r="G161" s="21"/>
      <c r="H161" s="71"/>
      <c r="I161" s="71"/>
      <c r="J161" s="71"/>
      <c r="K161" s="71"/>
      <c r="L161" s="7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E161" s="90"/>
      <c r="AF161" s="90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</row>
    <row r="162" spans="1:53" x14ac:dyDescent="0.75">
      <c r="A162" s="71"/>
      <c r="B162" s="21"/>
      <c r="C162" s="21"/>
      <c r="D162" s="21"/>
      <c r="E162" s="21"/>
      <c r="F162" s="21"/>
      <c r="G162" s="21"/>
      <c r="H162" s="71"/>
      <c r="I162" s="71"/>
      <c r="J162" s="71"/>
      <c r="K162" s="71"/>
      <c r="L162" s="7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E162" s="90"/>
      <c r="AF162" s="90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</row>
    <row r="163" spans="1:53" x14ac:dyDescent="0.75">
      <c r="A163" s="71"/>
      <c r="B163" s="21"/>
      <c r="C163" s="21"/>
      <c r="D163" s="21"/>
      <c r="E163" s="21"/>
      <c r="F163" s="21"/>
      <c r="G163" s="21"/>
      <c r="H163" s="71"/>
      <c r="I163" s="71"/>
      <c r="J163" s="71"/>
      <c r="K163" s="71"/>
      <c r="L163" s="7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E163" s="90"/>
      <c r="AF163" s="90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</row>
    <row r="164" spans="1:53" x14ac:dyDescent="0.75">
      <c r="A164" s="71"/>
      <c r="B164" s="21"/>
      <c r="C164" s="21"/>
      <c r="D164" s="21"/>
      <c r="E164" s="21"/>
      <c r="F164" s="21"/>
      <c r="G164" s="21"/>
      <c r="H164" s="71"/>
      <c r="I164" s="71"/>
      <c r="J164" s="71"/>
      <c r="K164" s="71"/>
      <c r="L164" s="7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E164" s="90"/>
      <c r="AF164" s="90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</row>
    <row r="165" spans="1:53" x14ac:dyDescent="0.75">
      <c r="A165" s="71"/>
      <c r="B165" s="21"/>
      <c r="C165" s="21"/>
      <c r="D165" s="21"/>
      <c r="E165" s="21"/>
      <c r="F165" s="21"/>
      <c r="G165" s="21"/>
      <c r="H165" s="71"/>
      <c r="I165" s="71"/>
      <c r="J165" s="71"/>
      <c r="K165" s="71"/>
      <c r="L165" s="7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E165" s="90"/>
      <c r="AF165" s="90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</row>
    <row r="166" spans="1:53" x14ac:dyDescent="0.75">
      <c r="A166" s="71"/>
      <c r="B166" s="21"/>
      <c r="C166" s="21"/>
      <c r="D166" s="21"/>
      <c r="E166" s="21"/>
      <c r="F166" s="21"/>
      <c r="G166" s="21"/>
      <c r="H166" s="71"/>
      <c r="I166" s="71"/>
      <c r="J166" s="71"/>
      <c r="K166" s="71"/>
      <c r="L166" s="7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E166" s="90"/>
      <c r="AF166" s="90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</row>
    <row r="167" spans="1:53" x14ac:dyDescent="0.75">
      <c r="A167" s="71"/>
      <c r="B167" s="21"/>
      <c r="C167" s="21"/>
      <c r="D167" s="21"/>
      <c r="E167" s="21"/>
      <c r="F167" s="21"/>
      <c r="G167" s="21"/>
      <c r="H167" s="71"/>
      <c r="I167" s="71"/>
      <c r="J167" s="71"/>
      <c r="K167" s="71"/>
      <c r="L167" s="7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E167" s="90"/>
      <c r="AF167" s="90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</row>
    <row r="168" spans="1:53" x14ac:dyDescent="0.75">
      <c r="A168" s="71"/>
      <c r="B168" s="21"/>
      <c r="C168" s="21"/>
      <c r="D168" s="21"/>
      <c r="E168" s="21"/>
      <c r="F168" s="21"/>
      <c r="G168" s="21"/>
      <c r="H168" s="71"/>
      <c r="I168" s="71"/>
      <c r="J168" s="71"/>
      <c r="K168" s="71"/>
      <c r="L168" s="7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E168" s="90"/>
      <c r="AF168" s="90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</row>
    <row r="169" spans="1:53" x14ac:dyDescent="0.75">
      <c r="A169" s="71"/>
      <c r="B169" s="21"/>
      <c r="C169" s="21"/>
      <c r="D169" s="21"/>
      <c r="E169" s="21"/>
      <c r="F169" s="21"/>
      <c r="G169" s="21"/>
      <c r="H169" s="71"/>
      <c r="I169" s="71"/>
      <c r="J169" s="71"/>
      <c r="K169" s="71"/>
      <c r="L169" s="7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E169" s="90"/>
      <c r="AF169" s="90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</row>
    <row r="170" spans="1:53" x14ac:dyDescent="0.75">
      <c r="A170" s="71"/>
      <c r="B170" s="21"/>
      <c r="C170" s="21"/>
      <c r="D170" s="21"/>
      <c r="E170" s="21"/>
      <c r="F170" s="21"/>
      <c r="G170" s="21"/>
      <c r="H170" s="71"/>
      <c r="I170" s="71"/>
      <c r="J170" s="71"/>
      <c r="K170" s="71"/>
      <c r="L170" s="7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E170" s="90"/>
      <c r="AF170" s="90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</row>
    <row r="171" spans="1:53" x14ac:dyDescent="0.75">
      <c r="A171" s="71"/>
      <c r="B171" s="21"/>
      <c r="C171" s="21"/>
      <c r="D171" s="21"/>
      <c r="E171" s="21"/>
      <c r="F171" s="21"/>
      <c r="G171" s="21"/>
      <c r="H171" s="71"/>
      <c r="I171" s="71"/>
      <c r="J171" s="71"/>
      <c r="K171" s="71"/>
      <c r="L171" s="7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E171" s="90"/>
      <c r="AF171" s="90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</row>
    <row r="172" spans="1:53" x14ac:dyDescent="0.75">
      <c r="A172" s="71"/>
      <c r="B172" s="21"/>
      <c r="C172" s="21"/>
      <c r="D172" s="21"/>
      <c r="E172" s="21"/>
      <c r="F172" s="21"/>
      <c r="G172" s="21"/>
      <c r="H172" s="71"/>
      <c r="I172" s="71"/>
      <c r="J172" s="71"/>
      <c r="K172" s="71"/>
      <c r="L172" s="7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E172" s="90"/>
      <c r="AF172" s="90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</row>
    <row r="173" spans="1:53" x14ac:dyDescent="0.75">
      <c r="A173" s="71"/>
      <c r="B173" s="21"/>
      <c r="C173" s="21"/>
      <c r="D173" s="21"/>
      <c r="E173" s="21"/>
      <c r="F173" s="21"/>
      <c r="G173" s="21"/>
      <c r="H173" s="71"/>
      <c r="I173" s="71"/>
      <c r="J173" s="71"/>
      <c r="K173" s="71"/>
      <c r="L173" s="7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E173" s="90"/>
      <c r="AF173" s="90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</row>
    <row r="174" spans="1:53" x14ac:dyDescent="0.75">
      <c r="A174" s="71"/>
      <c r="B174" s="21"/>
      <c r="C174" s="21"/>
      <c r="D174" s="21"/>
      <c r="E174" s="21"/>
      <c r="F174" s="21"/>
      <c r="G174" s="21"/>
      <c r="H174" s="71"/>
      <c r="I174" s="71"/>
      <c r="J174" s="71"/>
      <c r="K174" s="71"/>
      <c r="L174" s="7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E174" s="90"/>
      <c r="AF174" s="90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</row>
    <row r="175" spans="1:53" x14ac:dyDescent="0.75">
      <c r="A175" s="71"/>
      <c r="B175" s="21"/>
      <c r="C175" s="21"/>
      <c r="D175" s="21"/>
      <c r="E175" s="21"/>
      <c r="F175" s="21"/>
      <c r="G175" s="21"/>
      <c r="H175" s="71"/>
      <c r="I175" s="71"/>
      <c r="J175" s="71"/>
      <c r="K175" s="71"/>
      <c r="L175" s="7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E175" s="90"/>
      <c r="AF175" s="90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</row>
    <row r="176" spans="1:53" x14ac:dyDescent="0.75">
      <c r="A176" s="71"/>
      <c r="B176" s="21"/>
      <c r="C176" s="21"/>
      <c r="D176" s="21"/>
      <c r="E176" s="21"/>
      <c r="F176" s="21"/>
      <c r="G176" s="21"/>
      <c r="H176" s="71"/>
      <c r="I176" s="71"/>
      <c r="J176" s="71"/>
      <c r="K176" s="71"/>
      <c r="L176" s="7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E176" s="90"/>
      <c r="AF176" s="90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</row>
    <row r="177" spans="1:53" x14ac:dyDescent="0.75">
      <c r="A177" s="71"/>
      <c r="B177" s="21"/>
      <c r="C177" s="21"/>
      <c r="D177" s="21"/>
      <c r="E177" s="21"/>
      <c r="F177" s="21"/>
      <c r="G177" s="21"/>
      <c r="H177" s="71"/>
      <c r="I177" s="71"/>
      <c r="J177" s="71"/>
      <c r="K177" s="71"/>
      <c r="L177" s="7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E177" s="90"/>
      <c r="AF177" s="90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</row>
    <row r="178" spans="1:53" x14ac:dyDescent="0.75">
      <c r="A178" s="71"/>
      <c r="B178" s="21"/>
      <c r="C178" s="21"/>
      <c r="D178" s="21"/>
      <c r="E178" s="21"/>
      <c r="F178" s="21"/>
      <c r="G178" s="21"/>
      <c r="H178" s="71"/>
      <c r="I178" s="71"/>
      <c r="J178" s="71"/>
      <c r="K178" s="71"/>
      <c r="L178" s="7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E178" s="90"/>
      <c r="AF178" s="90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</row>
    <row r="179" spans="1:53" x14ac:dyDescent="0.75">
      <c r="A179" s="71"/>
      <c r="B179" s="21"/>
      <c r="C179" s="21"/>
      <c r="D179" s="21"/>
      <c r="E179" s="21"/>
      <c r="F179" s="21"/>
      <c r="G179" s="21"/>
      <c r="H179" s="71"/>
      <c r="I179" s="71"/>
      <c r="J179" s="71"/>
      <c r="K179" s="71"/>
      <c r="L179" s="7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E179" s="90"/>
      <c r="AF179" s="90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</row>
    <row r="180" spans="1:53" x14ac:dyDescent="0.75">
      <c r="A180" s="71"/>
      <c r="B180" s="21"/>
      <c r="C180" s="21"/>
      <c r="D180" s="21"/>
      <c r="E180" s="21"/>
      <c r="F180" s="21"/>
      <c r="G180" s="21"/>
      <c r="H180" s="71"/>
      <c r="I180" s="71"/>
      <c r="J180" s="71"/>
      <c r="K180" s="71"/>
      <c r="L180" s="7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E180" s="90"/>
      <c r="AF180" s="90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</row>
    <row r="181" spans="1:53" x14ac:dyDescent="0.7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21"/>
      <c r="S181" s="21"/>
      <c r="T181" s="21"/>
      <c r="U181" s="21"/>
      <c r="V181" s="21"/>
      <c r="W181" s="21"/>
      <c r="X181" s="21"/>
      <c r="Y181" s="21"/>
      <c r="Z181" s="71"/>
      <c r="AE181" s="90"/>
      <c r="AF181" s="90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</row>
    <row r="182" spans="1:53" x14ac:dyDescent="0.7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21"/>
      <c r="S182" s="21"/>
      <c r="T182" s="21"/>
      <c r="U182" s="21"/>
      <c r="V182" s="21"/>
      <c r="W182" s="21"/>
      <c r="X182" s="21"/>
      <c r="Y182" s="21"/>
      <c r="Z182" s="71"/>
      <c r="AE182" s="90"/>
      <c r="AF182" s="90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</row>
    <row r="183" spans="1:53" x14ac:dyDescent="0.75">
      <c r="A183" s="71"/>
      <c r="B183" s="21"/>
      <c r="C183" s="21"/>
      <c r="D183" s="21"/>
      <c r="E183" s="21"/>
      <c r="F183" s="21"/>
      <c r="G183" s="21"/>
      <c r="H183" s="71"/>
      <c r="I183" s="71"/>
      <c r="J183" s="71"/>
      <c r="K183" s="71"/>
      <c r="L183" s="7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E183" s="90"/>
      <c r="AF183" s="90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</row>
    <row r="184" spans="1:53" x14ac:dyDescent="0.75">
      <c r="A184" s="71"/>
      <c r="B184" s="21"/>
      <c r="C184" s="21"/>
      <c r="D184" s="21"/>
      <c r="E184" s="21"/>
      <c r="F184" s="21"/>
      <c r="G184" s="21"/>
      <c r="H184" s="71"/>
      <c r="I184" s="71"/>
      <c r="J184" s="71"/>
      <c r="K184" s="71"/>
      <c r="L184" s="7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E184" s="90"/>
      <c r="AF184" s="90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</row>
    <row r="185" spans="1:53" x14ac:dyDescent="0.75">
      <c r="A185" s="71"/>
      <c r="B185" s="21"/>
      <c r="C185" s="21"/>
      <c r="D185" s="21"/>
      <c r="E185" s="21"/>
      <c r="F185" s="21"/>
      <c r="G185" s="21"/>
      <c r="H185" s="71"/>
      <c r="I185" s="71"/>
      <c r="J185" s="71"/>
      <c r="K185" s="71"/>
      <c r="L185" s="7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E185" s="90"/>
      <c r="AF185" s="90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</row>
    <row r="186" spans="1:53" x14ac:dyDescent="0.75">
      <c r="A186" s="71"/>
      <c r="B186" s="21"/>
      <c r="C186" s="21"/>
      <c r="D186" s="21"/>
      <c r="E186" s="21"/>
      <c r="F186" s="21"/>
      <c r="G186" s="21"/>
      <c r="H186" s="71"/>
      <c r="I186" s="71"/>
      <c r="J186" s="71"/>
      <c r="K186" s="71"/>
      <c r="L186" s="7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E186" s="90"/>
      <c r="AF186" s="90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</row>
    <row r="187" spans="1:53" x14ac:dyDescent="0.75">
      <c r="A187" s="71"/>
      <c r="B187" s="21"/>
      <c r="C187" s="21"/>
      <c r="D187" s="21"/>
      <c r="E187" s="21"/>
      <c r="F187" s="21"/>
      <c r="G187" s="21"/>
      <c r="H187" s="71"/>
      <c r="I187" s="71"/>
      <c r="J187" s="71"/>
      <c r="K187" s="71"/>
      <c r="L187" s="7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E187" s="90"/>
      <c r="AF187" s="90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</row>
    <row r="188" spans="1:53" x14ac:dyDescent="0.75">
      <c r="A188" s="71"/>
      <c r="B188" s="21"/>
      <c r="C188" s="21"/>
      <c r="D188" s="21"/>
      <c r="E188" s="21"/>
      <c r="F188" s="21"/>
      <c r="G188" s="21"/>
      <c r="H188" s="71"/>
      <c r="I188" s="71"/>
      <c r="J188" s="71"/>
      <c r="K188" s="71"/>
      <c r="L188" s="7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E188" s="90"/>
      <c r="AF188" s="90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</row>
    <row r="189" spans="1:53" x14ac:dyDescent="0.75">
      <c r="A189" s="71"/>
      <c r="B189" s="21"/>
      <c r="C189" s="21"/>
      <c r="D189" s="21"/>
      <c r="E189" s="21"/>
      <c r="F189" s="21"/>
      <c r="G189" s="21"/>
      <c r="H189" s="71"/>
      <c r="I189" s="71"/>
      <c r="J189" s="71"/>
      <c r="K189" s="71"/>
      <c r="L189" s="7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E189" s="90"/>
      <c r="AF189" s="90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</row>
    <row r="190" spans="1:53" x14ac:dyDescent="0.75">
      <c r="A190" s="71"/>
      <c r="B190" s="21"/>
      <c r="C190" s="21"/>
      <c r="D190" s="21"/>
      <c r="E190" s="21"/>
      <c r="F190" s="21"/>
      <c r="G190" s="21"/>
      <c r="H190" s="71"/>
      <c r="I190" s="71"/>
      <c r="J190" s="71"/>
      <c r="K190" s="71"/>
      <c r="L190" s="7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E190" s="90"/>
      <c r="AF190" s="90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</row>
    <row r="191" spans="1:53" x14ac:dyDescent="0.75">
      <c r="A191" s="71"/>
      <c r="B191" s="21"/>
      <c r="C191" s="21"/>
      <c r="D191" s="21"/>
      <c r="E191" s="21"/>
      <c r="F191" s="21"/>
      <c r="G191" s="21"/>
      <c r="H191" s="71"/>
      <c r="I191" s="71"/>
      <c r="J191" s="71"/>
      <c r="K191" s="71"/>
      <c r="L191" s="7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E191" s="90"/>
      <c r="AF191" s="90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</row>
    <row r="192" spans="1:53" x14ac:dyDescent="0.75">
      <c r="A192" s="71"/>
      <c r="B192" s="21"/>
      <c r="C192" s="21"/>
      <c r="D192" s="21"/>
      <c r="E192" s="21"/>
      <c r="F192" s="21"/>
      <c r="G192" s="21"/>
      <c r="H192" s="71"/>
      <c r="I192" s="71"/>
      <c r="J192" s="71"/>
      <c r="K192" s="71"/>
      <c r="L192" s="7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E192" s="90"/>
      <c r="AF192" s="90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</row>
    <row r="193" spans="1:53" x14ac:dyDescent="0.75">
      <c r="A193" s="71"/>
      <c r="B193" s="21"/>
      <c r="C193" s="21"/>
      <c r="D193" s="21"/>
      <c r="E193" s="21"/>
      <c r="F193" s="21"/>
      <c r="G193" s="21"/>
      <c r="H193" s="71"/>
      <c r="I193" s="71"/>
      <c r="J193" s="71"/>
      <c r="K193" s="71"/>
      <c r="L193" s="7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E193" s="90"/>
      <c r="AF193" s="90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</row>
    <row r="194" spans="1:53" x14ac:dyDescent="0.75">
      <c r="A194" s="71"/>
      <c r="B194" s="21"/>
      <c r="C194" s="21"/>
      <c r="D194" s="21"/>
      <c r="E194" s="21"/>
      <c r="F194" s="21"/>
      <c r="G194" s="21"/>
      <c r="H194" s="71"/>
      <c r="I194" s="71"/>
      <c r="J194" s="71"/>
      <c r="K194" s="71"/>
      <c r="L194" s="7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E194" s="90"/>
      <c r="AF194" s="90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</row>
    <row r="195" spans="1:53" x14ac:dyDescent="0.75">
      <c r="A195" s="71"/>
      <c r="B195" s="21"/>
      <c r="C195" s="21"/>
      <c r="D195" s="21"/>
      <c r="E195" s="21"/>
      <c r="F195" s="21"/>
      <c r="G195" s="21"/>
      <c r="H195" s="71"/>
      <c r="I195" s="71"/>
      <c r="J195" s="71"/>
      <c r="K195" s="71"/>
      <c r="L195" s="7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E195" s="90"/>
      <c r="AF195" s="90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</row>
    <row r="196" spans="1:53" x14ac:dyDescent="0.75">
      <c r="A196" s="71"/>
      <c r="B196" s="21"/>
      <c r="C196" s="21"/>
      <c r="D196" s="21"/>
      <c r="E196" s="21"/>
      <c r="F196" s="21"/>
      <c r="G196" s="21"/>
      <c r="H196" s="71"/>
      <c r="I196" s="71"/>
      <c r="J196" s="71"/>
      <c r="K196" s="71"/>
      <c r="L196" s="7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E196" s="90"/>
      <c r="AF196" s="90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</row>
    <row r="197" spans="1:53" x14ac:dyDescent="0.75">
      <c r="A197" s="71"/>
      <c r="B197" s="21"/>
      <c r="C197" s="21"/>
      <c r="D197" s="21"/>
      <c r="E197" s="21"/>
      <c r="F197" s="21"/>
      <c r="G197" s="21"/>
      <c r="H197" s="71"/>
      <c r="I197" s="71"/>
      <c r="J197" s="71"/>
      <c r="K197" s="71"/>
      <c r="L197" s="7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E197" s="90"/>
      <c r="AF197" s="90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</row>
    <row r="198" spans="1:53" x14ac:dyDescent="0.75">
      <c r="A198" s="71"/>
      <c r="B198" s="21"/>
      <c r="C198" s="21"/>
      <c r="D198" s="21"/>
      <c r="E198" s="21"/>
      <c r="F198" s="21"/>
      <c r="G198" s="21"/>
      <c r="H198" s="71"/>
      <c r="I198" s="71"/>
      <c r="J198" s="71"/>
      <c r="K198" s="71"/>
      <c r="L198" s="7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E198" s="90"/>
      <c r="AF198" s="90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</row>
    <row r="199" spans="1:53" x14ac:dyDescent="0.75">
      <c r="A199" s="71"/>
      <c r="B199" s="21"/>
      <c r="C199" s="21"/>
      <c r="D199" s="21"/>
      <c r="E199" s="21"/>
      <c r="F199" s="21"/>
      <c r="G199" s="21"/>
      <c r="H199" s="71"/>
      <c r="I199" s="71"/>
      <c r="J199" s="71"/>
      <c r="K199" s="71"/>
      <c r="L199" s="7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E199" s="90"/>
      <c r="AF199" s="90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</row>
    <row r="200" spans="1:53" x14ac:dyDescent="0.75">
      <c r="A200" s="71"/>
      <c r="B200" s="21"/>
      <c r="C200" s="21"/>
      <c r="D200" s="21"/>
      <c r="E200" s="21"/>
      <c r="F200" s="21"/>
      <c r="G200" s="21"/>
      <c r="H200" s="71"/>
      <c r="I200" s="71"/>
      <c r="J200" s="71"/>
      <c r="K200" s="71"/>
      <c r="L200" s="7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E200" s="90"/>
      <c r="AF200" s="90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</row>
    <row r="201" spans="1:53" x14ac:dyDescent="0.75">
      <c r="A201" s="71"/>
      <c r="B201" s="21"/>
      <c r="C201" s="21"/>
      <c r="D201" s="21"/>
      <c r="E201" s="21"/>
      <c r="F201" s="21"/>
      <c r="G201" s="21"/>
      <c r="H201" s="71"/>
      <c r="I201" s="71"/>
      <c r="J201" s="71"/>
      <c r="K201" s="71"/>
      <c r="L201" s="7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E201" s="90"/>
      <c r="AF201" s="90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</row>
    <row r="202" spans="1:53" x14ac:dyDescent="0.75">
      <c r="A202" s="71"/>
      <c r="B202" s="21"/>
      <c r="C202" s="21"/>
      <c r="D202" s="21"/>
      <c r="E202" s="21"/>
      <c r="F202" s="21"/>
      <c r="G202" s="21"/>
      <c r="H202" s="71"/>
      <c r="I202" s="71"/>
      <c r="J202" s="71"/>
      <c r="K202" s="71"/>
      <c r="L202" s="7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E202" s="90"/>
      <c r="AF202" s="90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</row>
    <row r="203" spans="1:53" x14ac:dyDescent="0.75">
      <c r="A203" s="71"/>
      <c r="B203" s="21"/>
      <c r="C203" s="21"/>
      <c r="D203" s="21"/>
      <c r="E203" s="21"/>
      <c r="F203" s="21"/>
      <c r="G203" s="21"/>
      <c r="H203" s="71"/>
      <c r="I203" s="71"/>
      <c r="J203" s="71"/>
      <c r="K203" s="71"/>
      <c r="L203" s="7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E203" s="90"/>
      <c r="AF203" s="90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</row>
    <row r="204" spans="1:53" x14ac:dyDescent="0.75">
      <c r="A204" s="71"/>
      <c r="B204" s="21"/>
      <c r="C204" s="21"/>
      <c r="D204" s="21"/>
      <c r="E204" s="21"/>
      <c r="F204" s="21"/>
      <c r="G204" s="21"/>
      <c r="H204" s="71"/>
      <c r="I204" s="71"/>
      <c r="J204" s="71"/>
      <c r="K204" s="71"/>
      <c r="L204" s="7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E204" s="90"/>
      <c r="AF204" s="90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</row>
    <row r="205" spans="1:53" x14ac:dyDescent="0.75">
      <c r="A205" s="71"/>
      <c r="B205" s="21"/>
      <c r="C205" s="21"/>
      <c r="D205" s="21"/>
      <c r="E205" s="21"/>
      <c r="F205" s="21"/>
      <c r="G205" s="21"/>
      <c r="H205" s="71"/>
      <c r="I205" s="71"/>
      <c r="J205" s="71"/>
      <c r="K205" s="71"/>
      <c r="L205" s="7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E205" s="90"/>
      <c r="AF205" s="90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</row>
    <row r="206" spans="1:53" x14ac:dyDescent="0.75">
      <c r="A206" s="71"/>
      <c r="B206" s="21"/>
      <c r="C206" s="21"/>
      <c r="D206" s="21"/>
      <c r="E206" s="21"/>
      <c r="F206" s="21"/>
      <c r="G206" s="21"/>
      <c r="H206" s="71"/>
      <c r="I206" s="71"/>
      <c r="J206" s="71"/>
      <c r="K206" s="71"/>
      <c r="L206" s="7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E206" s="90"/>
      <c r="AF206" s="90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</row>
    <row r="207" spans="1:53" x14ac:dyDescent="0.75">
      <c r="A207" s="71"/>
      <c r="B207" s="21"/>
      <c r="C207" s="21"/>
      <c r="D207" s="21"/>
      <c r="E207" s="21"/>
      <c r="F207" s="21"/>
      <c r="G207" s="21"/>
      <c r="H207" s="71"/>
      <c r="I207" s="71"/>
      <c r="J207" s="71"/>
      <c r="K207" s="71"/>
      <c r="L207" s="7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E207" s="90"/>
      <c r="AF207" s="90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</row>
    <row r="208" spans="1:53" x14ac:dyDescent="0.75">
      <c r="A208" s="71"/>
      <c r="B208" s="21"/>
      <c r="C208" s="21"/>
      <c r="D208" s="21"/>
      <c r="E208" s="21"/>
      <c r="F208" s="21"/>
      <c r="G208" s="21"/>
      <c r="H208" s="71"/>
      <c r="I208" s="71"/>
      <c r="J208" s="71"/>
      <c r="K208" s="71"/>
      <c r="L208" s="7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E208" s="90"/>
      <c r="AF208" s="90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</row>
    <row r="209" spans="1:53" x14ac:dyDescent="0.75">
      <c r="A209" s="71"/>
      <c r="B209" s="21"/>
      <c r="C209" s="21"/>
      <c r="D209" s="21"/>
      <c r="E209" s="21"/>
      <c r="F209" s="21"/>
      <c r="G209" s="21"/>
      <c r="H209" s="71"/>
      <c r="I209" s="71"/>
      <c r="J209" s="71"/>
      <c r="K209" s="71"/>
      <c r="L209" s="7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E209" s="90"/>
      <c r="AF209" s="90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</row>
    <row r="210" spans="1:53" x14ac:dyDescent="0.7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E210" s="90"/>
      <c r="AF210" s="90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</row>
    <row r="211" spans="1:53" x14ac:dyDescent="0.7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</row>
    <row r="212" spans="1:53" x14ac:dyDescent="0.7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</row>
    <row r="213" spans="1:53" x14ac:dyDescent="0.7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</row>
    <row r="214" spans="1:53" x14ac:dyDescent="0.7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</row>
    <row r="215" spans="1:53" x14ac:dyDescent="0.7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</row>
    <row r="216" spans="1:53" x14ac:dyDescent="0.7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</row>
    <row r="217" spans="1:53" x14ac:dyDescent="0.7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</row>
    <row r="218" spans="1:53" x14ac:dyDescent="0.7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</row>
    <row r="219" spans="1:53" x14ac:dyDescent="0.7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</row>
    <row r="220" spans="1:53" x14ac:dyDescent="0.7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</row>
    <row r="221" spans="1:53" x14ac:dyDescent="0.7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</row>
    <row r="222" spans="1:53" x14ac:dyDescent="0.7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</row>
    <row r="223" spans="1:53" x14ac:dyDescent="0.7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</row>
    <row r="224" spans="1:53" x14ac:dyDescent="0.7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</row>
    <row r="225" spans="1:53" x14ac:dyDescent="0.7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</row>
    <row r="226" spans="1:53" x14ac:dyDescent="0.7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</row>
    <row r="227" spans="1:53" x14ac:dyDescent="0.7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</row>
    <row r="228" spans="1:53" x14ac:dyDescent="0.7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</row>
    <row r="229" spans="1:53" x14ac:dyDescent="0.7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</row>
    <row r="230" spans="1:53" x14ac:dyDescent="0.7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</row>
    <row r="231" spans="1:53" x14ac:dyDescent="0.7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</row>
    <row r="232" spans="1:53" x14ac:dyDescent="0.7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</row>
    <row r="233" spans="1:53" x14ac:dyDescent="0.7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</row>
    <row r="234" spans="1:53" x14ac:dyDescent="0.7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</row>
    <row r="235" spans="1:53" x14ac:dyDescent="0.7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</row>
    <row r="236" spans="1:53" x14ac:dyDescent="0.7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</row>
    <row r="237" spans="1:53" x14ac:dyDescent="0.7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</row>
    <row r="238" spans="1:53" x14ac:dyDescent="0.7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</row>
    <row r="239" spans="1:53" x14ac:dyDescent="0.7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</row>
    <row r="240" spans="1:53" x14ac:dyDescent="0.7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</row>
    <row r="241" spans="1:53" x14ac:dyDescent="0.7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</row>
    <row r="242" spans="1:53" x14ac:dyDescent="0.7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</row>
    <row r="243" spans="1:53" x14ac:dyDescent="0.7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</row>
    <row r="244" spans="1:53" x14ac:dyDescent="0.7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</row>
    <row r="245" spans="1:53" x14ac:dyDescent="0.7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</row>
    <row r="246" spans="1:53" x14ac:dyDescent="0.7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</row>
    <row r="247" spans="1:53" x14ac:dyDescent="0.7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</row>
    <row r="248" spans="1:53" x14ac:dyDescent="0.7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</row>
    <row r="249" spans="1:53" x14ac:dyDescent="0.7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</row>
    <row r="250" spans="1:53" x14ac:dyDescent="0.7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</row>
    <row r="251" spans="1:53" x14ac:dyDescent="0.7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</row>
    <row r="252" spans="1:53" x14ac:dyDescent="0.7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</row>
    <row r="253" spans="1:53" x14ac:dyDescent="0.7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</row>
    <row r="254" spans="1:53" x14ac:dyDescent="0.7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</row>
    <row r="255" spans="1:53" x14ac:dyDescent="0.7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</row>
    <row r="256" spans="1:53" x14ac:dyDescent="0.7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</row>
    <row r="257" spans="1:53" x14ac:dyDescent="0.7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</row>
    <row r="258" spans="1:53" x14ac:dyDescent="0.7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</row>
    <row r="259" spans="1:53" x14ac:dyDescent="0.7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</row>
    <row r="260" spans="1:53" x14ac:dyDescent="0.7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</row>
    <row r="261" spans="1:53" x14ac:dyDescent="0.7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</row>
    <row r="262" spans="1:53" x14ac:dyDescent="0.7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</row>
    <row r="263" spans="1:53" x14ac:dyDescent="0.7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</row>
    <row r="264" spans="1:53" x14ac:dyDescent="0.7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</row>
    <row r="265" spans="1:53" x14ac:dyDescent="0.7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</row>
    <row r="266" spans="1:53" x14ac:dyDescent="0.7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</row>
    <row r="267" spans="1:53" x14ac:dyDescent="0.7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</row>
    <row r="268" spans="1:53" x14ac:dyDescent="0.7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</row>
    <row r="269" spans="1:53" x14ac:dyDescent="0.7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</row>
    <row r="270" spans="1:53" x14ac:dyDescent="0.7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</row>
    <row r="271" spans="1:53" x14ac:dyDescent="0.7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</row>
    <row r="272" spans="1:53" x14ac:dyDescent="0.7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</row>
    <row r="273" spans="1:53" x14ac:dyDescent="0.7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</row>
    <row r="274" spans="1:53" x14ac:dyDescent="0.7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</row>
    <row r="275" spans="1:53" x14ac:dyDescent="0.7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</row>
    <row r="276" spans="1:53" x14ac:dyDescent="0.7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</row>
    <row r="277" spans="1:53" x14ac:dyDescent="0.7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</row>
    <row r="278" spans="1:53" x14ac:dyDescent="0.7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</row>
    <row r="279" spans="1:53" x14ac:dyDescent="0.7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</row>
    <row r="280" spans="1:53" x14ac:dyDescent="0.7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</row>
    <row r="281" spans="1:53" x14ac:dyDescent="0.7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</row>
    <row r="282" spans="1:53" x14ac:dyDescent="0.7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</row>
    <row r="283" spans="1:53" x14ac:dyDescent="0.7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</row>
    <row r="284" spans="1:53" x14ac:dyDescent="0.7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</row>
    <row r="285" spans="1:53" x14ac:dyDescent="0.7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</row>
    <row r="286" spans="1:53" x14ac:dyDescent="0.7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</row>
    <row r="287" spans="1:53" x14ac:dyDescent="0.7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</row>
    <row r="288" spans="1:53" x14ac:dyDescent="0.7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</row>
    <row r="289" spans="1:53" x14ac:dyDescent="0.7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</row>
    <row r="290" spans="1:53" x14ac:dyDescent="0.7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</row>
    <row r="291" spans="1:53" x14ac:dyDescent="0.7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</row>
    <row r="292" spans="1:53" x14ac:dyDescent="0.7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</row>
    <row r="293" spans="1:53" x14ac:dyDescent="0.7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</row>
    <row r="294" spans="1:53" x14ac:dyDescent="0.7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</row>
    <row r="295" spans="1:53" x14ac:dyDescent="0.7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</row>
    <row r="296" spans="1:53" x14ac:dyDescent="0.7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</row>
    <row r="297" spans="1:53" x14ac:dyDescent="0.7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</row>
    <row r="298" spans="1:53" x14ac:dyDescent="0.7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</row>
    <row r="299" spans="1:53" x14ac:dyDescent="0.7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</row>
    <row r="300" spans="1:53" x14ac:dyDescent="0.7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</row>
    <row r="301" spans="1:53" x14ac:dyDescent="0.7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</row>
    <row r="302" spans="1:53" x14ac:dyDescent="0.7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</row>
    <row r="303" spans="1:53" x14ac:dyDescent="0.7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</row>
    <row r="304" spans="1:53" x14ac:dyDescent="0.7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</row>
    <row r="305" spans="1:53" x14ac:dyDescent="0.7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</row>
    <row r="306" spans="1:53" x14ac:dyDescent="0.7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</row>
    <row r="307" spans="1:53" x14ac:dyDescent="0.7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</row>
    <row r="308" spans="1:53" x14ac:dyDescent="0.7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</row>
    <row r="309" spans="1:53" x14ac:dyDescent="0.7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</row>
    <row r="310" spans="1:53" x14ac:dyDescent="0.7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</row>
    <row r="311" spans="1:53" x14ac:dyDescent="0.7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</row>
    <row r="312" spans="1:53" x14ac:dyDescent="0.7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</row>
    <row r="313" spans="1:53" x14ac:dyDescent="0.7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</row>
    <row r="314" spans="1:53" x14ac:dyDescent="0.7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</row>
    <row r="315" spans="1:53" x14ac:dyDescent="0.7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</row>
    <row r="316" spans="1:53" x14ac:dyDescent="0.7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</row>
    <row r="317" spans="1:53" x14ac:dyDescent="0.7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</row>
    <row r="318" spans="1:53" x14ac:dyDescent="0.7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</row>
    <row r="319" spans="1:53" x14ac:dyDescent="0.7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</row>
    <row r="320" spans="1:53" x14ac:dyDescent="0.7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</row>
    <row r="321" spans="1:53" x14ac:dyDescent="0.7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</row>
    <row r="322" spans="1:53" x14ac:dyDescent="0.7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</row>
    <row r="323" spans="1:53" x14ac:dyDescent="0.7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</row>
    <row r="324" spans="1:53" x14ac:dyDescent="0.7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</row>
    <row r="325" spans="1:53" x14ac:dyDescent="0.7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</row>
    <row r="326" spans="1:53" x14ac:dyDescent="0.7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</row>
    <row r="327" spans="1:53" x14ac:dyDescent="0.7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</row>
    <row r="328" spans="1:53" x14ac:dyDescent="0.7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</row>
    <row r="329" spans="1:53" x14ac:dyDescent="0.7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</row>
    <row r="330" spans="1:53" x14ac:dyDescent="0.7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</row>
    <row r="331" spans="1:53" x14ac:dyDescent="0.7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</row>
    <row r="332" spans="1:53" x14ac:dyDescent="0.7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</row>
    <row r="333" spans="1:53" x14ac:dyDescent="0.7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</row>
    <row r="334" spans="1:53" x14ac:dyDescent="0.7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</row>
    <row r="335" spans="1:53" x14ac:dyDescent="0.7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</row>
    <row r="336" spans="1:53" x14ac:dyDescent="0.7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</row>
    <row r="337" spans="1:53" x14ac:dyDescent="0.7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</row>
    <row r="338" spans="1:53" x14ac:dyDescent="0.7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</row>
    <row r="339" spans="1:53" x14ac:dyDescent="0.7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</row>
    <row r="340" spans="1:53" x14ac:dyDescent="0.7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</row>
    <row r="341" spans="1:53" x14ac:dyDescent="0.7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</row>
    <row r="342" spans="1:53" x14ac:dyDescent="0.7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</row>
    <row r="343" spans="1:53" x14ac:dyDescent="0.7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</row>
    <row r="344" spans="1:53" x14ac:dyDescent="0.7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</row>
    <row r="345" spans="1:53" x14ac:dyDescent="0.7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</row>
    <row r="346" spans="1:53" x14ac:dyDescent="0.7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1"/>
      <c r="AY346" s="71"/>
      <c r="AZ346" s="71"/>
      <c r="BA346" s="71"/>
    </row>
    <row r="347" spans="1:53" x14ac:dyDescent="0.7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  <c r="AR347" s="71"/>
      <c r="AS347" s="71"/>
      <c r="AT347" s="71"/>
      <c r="AU347" s="71"/>
      <c r="AV347" s="71"/>
      <c r="AW347" s="71"/>
      <c r="AX347" s="71"/>
      <c r="AY347" s="71"/>
      <c r="AZ347" s="71"/>
      <c r="BA347" s="71"/>
    </row>
    <row r="348" spans="1:53" x14ac:dyDescent="0.7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  <c r="AR348" s="71"/>
      <c r="AS348" s="71"/>
      <c r="AT348" s="71"/>
      <c r="AU348" s="71"/>
      <c r="AV348" s="71"/>
      <c r="AW348" s="71"/>
      <c r="AX348" s="71"/>
      <c r="AY348" s="71"/>
      <c r="AZ348" s="71"/>
      <c r="BA348" s="71"/>
    </row>
    <row r="349" spans="1:53" x14ac:dyDescent="0.7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  <c r="AR349" s="71"/>
      <c r="AS349" s="71"/>
      <c r="AT349" s="71"/>
      <c r="AU349" s="71"/>
      <c r="AV349" s="71"/>
      <c r="AW349" s="71"/>
      <c r="AX349" s="71"/>
      <c r="AY349" s="71"/>
      <c r="AZ349" s="71"/>
      <c r="BA349" s="71"/>
    </row>
    <row r="350" spans="1:53" x14ac:dyDescent="0.7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</row>
    <row r="351" spans="1:53" x14ac:dyDescent="0.7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</row>
    <row r="352" spans="1:53" x14ac:dyDescent="0.7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1"/>
      <c r="AY352" s="71"/>
      <c r="AZ352" s="71"/>
      <c r="BA352" s="71"/>
    </row>
    <row r="353" spans="1:53" x14ac:dyDescent="0.7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1"/>
      <c r="AY353" s="71"/>
      <c r="AZ353" s="71"/>
      <c r="BA353" s="71"/>
    </row>
    <row r="354" spans="1:53" x14ac:dyDescent="0.7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1"/>
      <c r="AY354" s="71"/>
      <c r="AZ354" s="71"/>
      <c r="BA354" s="71"/>
    </row>
    <row r="355" spans="1:53" x14ac:dyDescent="0.7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1"/>
      <c r="AY355" s="71"/>
      <c r="AZ355" s="71"/>
      <c r="BA355" s="71"/>
    </row>
    <row r="356" spans="1:53" x14ac:dyDescent="0.7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  <c r="BA356" s="71"/>
    </row>
    <row r="357" spans="1:53" x14ac:dyDescent="0.7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1"/>
      <c r="AY357" s="71"/>
      <c r="AZ357" s="71"/>
      <c r="BA357" s="71"/>
    </row>
    <row r="358" spans="1:53" x14ac:dyDescent="0.7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1"/>
      <c r="AY358" s="71"/>
      <c r="AZ358" s="71"/>
      <c r="BA358" s="71"/>
    </row>
    <row r="359" spans="1:53" x14ac:dyDescent="0.7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1"/>
      <c r="AY359" s="71"/>
      <c r="AZ359" s="71"/>
      <c r="BA359" s="71"/>
    </row>
    <row r="360" spans="1:53" x14ac:dyDescent="0.7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  <c r="BA360" s="71"/>
    </row>
    <row r="361" spans="1:53" x14ac:dyDescent="0.7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  <c r="AR361" s="71"/>
      <c r="AS361" s="71"/>
      <c r="AT361" s="71"/>
      <c r="AU361" s="71"/>
      <c r="AV361" s="71"/>
      <c r="AW361" s="71"/>
      <c r="AX361" s="71"/>
      <c r="AY361" s="71"/>
      <c r="AZ361" s="71"/>
      <c r="BA361" s="71"/>
    </row>
    <row r="362" spans="1:53" x14ac:dyDescent="0.7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  <c r="AR362" s="71"/>
      <c r="AS362" s="71"/>
      <c r="AT362" s="71"/>
      <c r="AU362" s="71"/>
      <c r="AV362" s="71"/>
      <c r="AW362" s="71"/>
      <c r="AX362" s="71"/>
      <c r="AY362" s="71"/>
      <c r="AZ362" s="71"/>
      <c r="BA362" s="71"/>
    </row>
    <row r="363" spans="1:53" x14ac:dyDescent="0.7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  <c r="AR363" s="71"/>
      <c r="AS363" s="71"/>
      <c r="AT363" s="71"/>
      <c r="AU363" s="71"/>
      <c r="AV363" s="71"/>
      <c r="AW363" s="71"/>
      <c r="AX363" s="71"/>
      <c r="AY363" s="71"/>
      <c r="AZ363" s="71"/>
      <c r="BA363" s="71"/>
    </row>
    <row r="364" spans="1:53" x14ac:dyDescent="0.7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  <c r="AR364" s="71"/>
      <c r="AS364" s="71"/>
      <c r="AT364" s="71"/>
      <c r="AU364" s="71"/>
      <c r="AV364" s="71"/>
      <c r="AW364" s="71"/>
      <c r="AX364" s="71"/>
      <c r="AY364" s="71"/>
      <c r="AZ364" s="71"/>
      <c r="BA364" s="71"/>
    </row>
    <row r="365" spans="1:53" x14ac:dyDescent="0.7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  <c r="AR365" s="71"/>
      <c r="AS365" s="71"/>
      <c r="AT365" s="71"/>
      <c r="AU365" s="71"/>
      <c r="AV365" s="71"/>
      <c r="AW365" s="71"/>
      <c r="AX365" s="71"/>
      <c r="AY365" s="71"/>
      <c r="AZ365" s="71"/>
      <c r="BA365" s="71"/>
    </row>
    <row r="366" spans="1:53" x14ac:dyDescent="0.7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  <c r="AR366" s="71"/>
      <c r="AS366" s="71"/>
      <c r="AT366" s="71"/>
      <c r="AU366" s="71"/>
      <c r="AV366" s="71"/>
      <c r="AW366" s="71"/>
      <c r="AX366" s="71"/>
      <c r="AY366" s="71"/>
      <c r="AZ366" s="71"/>
      <c r="BA366" s="71"/>
    </row>
    <row r="367" spans="1:53" x14ac:dyDescent="0.7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  <c r="AR367" s="71"/>
      <c r="AS367" s="71"/>
      <c r="AT367" s="71"/>
      <c r="AU367" s="71"/>
      <c r="AV367" s="71"/>
      <c r="AW367" s="71"/>
      <c r="AX367" s="71"/>
      <c r="AY367" s="71"/>
      <c r="AZ367" s="71"/>
      <c r="BA367" s="71"/>
    </row>
    <row r="368" spans="1:53" x14ac:dyDescent="0.7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  <c r="AR368" s="71"/>
      <c r="AS368" s="71"/>
      <c r="AT368" s="71"/>
      <c r="AU368" s="71"/>
      <c r="AV368" s="71"/>
      <c r="AW368" s="71"/>
      <c r="AX368" s="71"/>
      <c r="AY368" s="71"/>
      <c r="AZ368" s="71"/>
      <c r="BA368" s="71"/>
    </row>
    <row r="369" spans="1:53" x14ac:dyDescent="0.7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  <c r="AR369" s="71"/>
      <c r="AS369" s="71"/>
      <c r="AT369" s="71"/>
      <c r="AU369" s="71"/>
      <c r="AV369" s="71"/>
      <c r="AW369" s="71"/>
      <c r="AX369" s="71"/>
      <c r="AY369" s="71"/>
      <c r="AZ369" s="71"/>
      <c r="BA369" s="71"/>
    </row>
    <row r="370" spans="1:53" x14ac:dyDescent="0.7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</row>
    <row r="371" spans="1:53" x14ac:dyDescent="0.7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</row>
    <row r="372" spans="1:53" x14ac:dyDescent="0.7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</row>
    <row r="373" spans="1:53" x14ac:dyDescent="0.7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</row>
    <row r="374" spans="1:53" x14ac:dyDescent="0.7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1"/>
      <c r="AY374" s="71"/>
      <c r="AZ374" s="71"/>
      <c r="BA374" s="71"/>
    </row>
    <row r="375" spans="1:53" x14ac:dyDescent="0.7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  <c r="AR375" s="71"/>
      <c r="AS375" s="71"/>
      <c r="AT375" s="71"/>
      <c r="AU375" s="71"/>
      <c r="AV375" s="71"/>
      <c r="AW375" s="71"/>
      <c r="AX375" s="71"/>
      <c r="AY375" s="71"/>
      <c r="AZ375" s="71"/>
      <c r="BA375" s="71"/>
    </row>
    <row r="376" spans="1:53" x14ac:dyDescent="0.7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  <c r="AR376" s="71"/>
      <c r="AS376" s="71"/>
      <c r="AT376" s="71"/>
      <c r="AU376" s="71"/>
      <c r="AV376" s="71"/>
      <c r="AW376" s="71"/>
      <c r="AX376" s="71"/>
      <c r="AY376" s="71"/>
      <c r="AZ376" s="71"/>
      <c r="BA376" s="71"/>
    </row>
    <row r="377" spans="1:53" x14ac:dyDescent="0.7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  <c r="AR377" s="71"/>
      <c r="AS377" s="71"/>
      <c r="AT377" s="71"/>
      <c r="AU377" s="71"/>
      <c r="AV377" s="71"/>
      <c r="AW377" s="71"/>
      <c r="AX377" s="71"/>
      <c r="AY377" s="71"/>
      <c r="AZ377" s="71"/>
      <c r="BA377" s="71"/>
    </row>
    <row r="378" spans="1:53" x14ac:dyDescent="0.7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  <c r="AR378" s="71"/>
      <c r="AS378" s="71"/>
      <c r="AT378" s="71"/>
      <c r="AU378" s="71"/>
      <c r="AV378" s="71"/>
      <c r="AW378" s="71"/>
      <c r="AX378" s="71"/>
      <c r="AY378" s="71"/>
      <c r="AZ378" s="71"/>
      <c r="BA378" s="71"/>
    </row>
    <row r="379" spans="1:53" x14ac:dyDescent="0.7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  <c r="AR379" s="71"/>
      <c r="AS379" s="71"/>
      <c r="AT379" s="71"/>
      <c r="AU379" s="71"/>
      <c r="AV379" s="71"/>
      <c r="AW379" s="71"/>
      <c r="AX379" s="71"/>
      <c r="AY379" s="71"/>
      <c r="AZ379" s="71"/>
      <c r="BA379" s="71"/>
    </row>
    <row r="380" spans="1:53" x14ac:dyDescent="0.7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  <c r="AR380" s="71"/>
      <c r="AS380" s="71"/>
      <c r="AT380" s="71"/>
      <c r="AU380" s="71"/>
      <c r="AV380" s="71"/>
      <c r="AW380" s="71"/>
      <c r="AX380" s="71"/>
      <c r="AY380" s="71"/>
      <c r="AZ380" s="71"/>
      <c r="BA380" s="71"/>
    </row>
    <row r="381" spans="1:53" x14ac:dyDescent="0.7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  <c r="AR381" s="71"/>
      <c r="AS381" s="71"/>
      <c r="AT381" s="71"/>
      <c r="AU381" s="71"/>
      <c r="AV381" s="71"/>
      <c r="AW381" s="71"/>
      <c r="AX381" s="71"/>
      <c r="AY381" s="71"/>
      <c r="AZ381" s="71"/>
      <c r="BA381" s="71"/>
    </row>
    <row r="382" spans="1:53" x14ac:dyDescent="0.7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  <c r="AR382" s="71"/>
      <c r="AS382" s="71"/>
      <c r="AT382" s="71"/>
      <c r="AU382" s="71"/>
      <c r="AV382" s="71"/>
      <c r="AW382" s="71"/>
      <c r="AX382" s="71"/>
      <c r="AY382" s="71"/>
      <c r="AZ382" s="71"/>
      <c r="BA382" s="71"/>
    </row>
    <row r="383" spans="1:53" x14ac:dyDescent="0.7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  <c r="AR383" s="71"/>
      <c r="AS383" s="71"/>
      <c r="AT383" s="71"/>
      <c r="AU383" s="71"/>
      <c r="AV383" s="71"/>
      <c r="AW383" s="71"/>
      <c r="AX383" s="71"/>
      <c r="AY383" s="71"/>
      <c r="AZ383" s="71"/>
      <c r="BA383" s="71"/>
    </row>
    <row r="384" spans="1:53" x14ac:dyDescent="0.7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  <c r="AR384" s="71"/>
      <c r="AS384" s="71"/>
      <c r="AT384" s="71"/>
      <c r="AU384" s="71"/>
      <c r="AV384" s="71"/>
      <c r="AW384" s="71"/>
      <c r="AX384" s="71"/>
      <c r="AY384" s="71"/>
      <c r="AZ384" s="71"/>
      <c r="BA384" s="71"/>
    </row>
    <row r="385" spans="1:53" x14ac:dyDescent="0.7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  <c r="AR385" s="71"/>
      <c r="AS385" s="71"/>
      <c r="AT385" s="71"/>
      <c r="AU385" s="71"/>
      <c r="AV385" s="71"/>
      <c r="AW385" s="71"/>
      <c r="AX385" s="71"/>
      <c r="AY385" s="71"/>
      <c r="AZ385" s="71"/>
      <c r="BA385" s="71"/>
    </row>
    <row r="386" spans="1:53" x14ac:dyDescent="0.7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  <c r="AR386" s="71"/>
      <c r="AS386" s="71"/>
      <c r="AT386" s="71"/>
      <c r="AU386" s="71"/>
      <c r="AV386" s="71"/>
      <c r="AW386" s="71"/>
      <c r="AX386" s="71"/>
      <c r="AY386" s="71"/>
      <c r="AZ386" s="71"/>
      <c r="BA386" s="71"/>
    </row>
    <row r="387" spans="1:53" x14ac:dyDescent="0.7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  <c r="AR387" s="71"/>
      <c r="AS387" s="71"/>
      <c r="AT387" s="71"/>
      <c r="AU387" s="71"/>
      <c r="AV387" s="71"/>
      <c r="AW387" s="71"/>
      <c r="AX387" s="71"/>
      <c r="AY387" s="71"/>
      <c r="AZ387" s="71"/>
      <c r="BA387" s="71"/>
    </row>
    <row r="388" spans="1:53" x14ac:dyDescent="0.7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  <c r="AR388" s="71"/>
      <c r="AS388" s="71"/>
      <c r="AT388" s="71"/>
      <c r="AU388" s="71"/>
      <c r="AV388" s="71"/>
      <c r="AW388" s="71"/>
      <c r="AX388" s="71"/>
      <c r="AY388" s="71"/>
      <c r="AZ388" s="71"/>
      <c r="BA388" s="71"/>
    </row>
    <row r="389" spans="1:53" x14ac:dyDescent="0.7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</row>
    <row r="390" spans="1:53" x14ac:dyDescent="0.7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</row>
    <row r="391" spans="1:53" x14ac:dyDescent="0.7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</row>
    <row r="392" spans="1:53" x14ac:dyDescent="0.7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</row>
    <row r="393" spans="1:53" x14ac:dyDescent="0.7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  <c r="AR393" s="71"/>
      <c r="AS393" s="71"/>
      <c r="AT393" s="71"/>
      <c r="AU393" s="71"/>
      <c r="AV393" s="71"/>
      <c r="AW393" s="71"/>
      <c r="AX393" s="71"/>
      <c r="AY393" s="71"/>
      <c r="AZ393" s="71"/>
      <c r="BA393" s="71"/>
    </row>
    <row r="394" spans="1:53" x14ac:dyDescent="0.7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  <c r="AR394" s="71"/>
      <c r="AS394" s="71"/>
      <c r="AT394" s="71"/>
      <c r="AU394" s="71"/>
      <c r="AV394" s="71"/>
      <c r="AW394" s="71"/>
      <c r="AX394" s="71"/>
      <c r="AY394" s="71"/>
      <c r="AZ394" s="71"/>
      <c r="BA394" s="71"/>
    </row>
    <row r="395" spans="1:53" x14ac:dyDescent="0.7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  <c r="AR395" s="71"/>
      <c r="AS395" s="71"/>
      <c r="AT395" s="71"/>
      <c r="AU395" s="71"/>
      <c r="AV395" s="71"/>
      <c r="AW395" s="71"/>
      <c r="AX395" s="71"/>
      <c r="AY395" s="71"/>
      <c r="AZ395" s="71"/>
      <c r="BA395" s="71"/>
    </row>
    <row r="396" spans="1:53" x14ac:dyDescent="0.7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  <c r="AR396" s="71"/>
      <c r="AS396" s="71"/>
      <c r="AT396" s="71"/>
      <c r="AU396" s="71"/>
      <c r="AV396" s="71"/>
      <c r="AW396" s="71"/>
      <c r="AX396" s="71"/>
      <c r="AY396" s="71"/>
      <c r="AZ396" s="71"/>
      <c r="BA396" s="71"/>
    </row>
    <row r="397" spans="1:53" x14ac:dyDescent="0.7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  <c r="AR397" s="71"/>
      <c r="AS397" s="71"/>
      <c r="AT397" s="71"/>
      <c r="AU397" s="71"/>
      <c r="AV397" s="71"/>
      <c r="AW397" s="71"/>
      <c r="AX397" s="71"/>
      <c r="AY397" s="71"/>
      <c r="AZ397" s="71"/>
      <c r="BA397" s="71"/>
    </row>
    <row r="398" spans="1:53" x14ac:dyDescent="0.7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  <c r="AR398" s="71"/>
      <c r="AS398" s="71"/>
      <c r="AT398" s="71"/>
      <c r="AU398" s="71"/>
      <c r="AV398" s="71"/>
      <c r="AW398" s="71"/>
      <c r="AX398" s="71"/>
      <c r="AY398" s="71"/>
      <c r="AZ398" s="71"/>
      <c r="BA398" s="71"/>
    </row>
    <row r="399" spans="1:53" x14ac:dyDescent="0.7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</row>
    <row r="400" spans="1:53" x14ac:dyDescent="0.7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</row>
    <row r="401" spans="1:53" x14ac:dyDescent="0.7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</row>
    <row r="402" spans="1:53" x14ac:dyDescent="0.7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</row>
    <row r="403" spans="1:53" x14ac:dyDescent="0.7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  <c r="AR403" s="71"/>
      <c r="AS403" s="71"/>
      <c r="AT403" s="71"/>
      <c r="AU403" s="71"/>
      <c r="AV403" s="71"/>
      <c r="AW403" s="71"/>
      <c r="AX403" s="71"/>
      <c r="AY403" s="71"/>
      <c r="AZ403" s="71"/>
      <c r="BA403" s="71"/>
    </row>
    <row r="404" spans="1:53" x14ac:dyDescent="0.7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  <c r="AR404" s="71"/>
      <c r="AS404" s="71"/>
      <c r="AT404" s="71"/>
      <c r="AU404" s="71"/>
      <c r="AV404" s="71"/>
      <c r="AW404" s="71"/>
      <c r="AX404" s="71"/>
      <c r="AY404" s="71"/>
      <c r="AZ404" s="71"/>
      <c r="BA404" s="71"/>
    </row>
    <row r="405" spans="1:53" x14ac:dyDescent="0.7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  <c r="AR405" s="71"/>
      <c r="AS405" s="71"/>
      <c r="AT405" s="71"/>
      <c r="AU405" s="71"/>
      <c r="AV405" s="71"/>
      <c r="AW405" s="71"/>
      <c r="AX405" s="71"/>
      <c r="AY405" s="71"/>
      <c r="AZ405" s="71"/>
      <c r="BA405" s="71"/>
    </row>
    <row r="406" spans="1:53" x14ac:dyDescent="0.7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  <c r="AR406" s="71"/>
      <c r="AS406" s="71"/>
      <c r="AT406" s="71"/>
      <c r="AU406" s="71"/>
      <c r="AV406" s="71"/>
      <c r="AW406" s="71"/>
      <c r="AX406" s="71"/>
      <c r="AY406" s="71"/>
      <c r="AZ406" s="71"/>
      <c r="BA406" s="71"/>
    </row>
    <row r="407" spans="1:53" x14ac:dyDescent="0.7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  <c r="AR407" s="71"/>
      <c r="AS407" s="71"/>
      <c r="AT407" s="71"/>
      <c r="AU407" s="71"/>
      <c r="AV407" s="71"/>
      <c r="AW407" s="71"/>
      <c r="AX407" s="71"/>
      <c r="AY407" s="71"/>
      <c r="AZ407" s="71"/>
      <c r="BA407" s="71"/>
    </row>
    <row r="408" spans="1:53" x14ac:dyDescent="0.7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  <c r="AR408" s="71"/>
      <c r="AS408" s="71"/>
      <c r="AT408" s="71"/>
      <c r="AU408" s="71"/>
      <c r="AV408" s="71"/>
      <c r="AW408" s="71"/>
      <c r="AX408" s="71"/>
      <c r="AY408" s="71"/>
      <c r="AZ408" s="71"/>
      <c r="BA408" s="71"/>
    </row>
    <row r="409" spans="1:53" x14ac:dyDescent="0.7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  <c r="AR409" s="71"/>
      <c r="AS409" s="71"/>
      <c r="AT409" s="71"/>
      <c r="AU409" s="71"/>
      <c r="AV409" s="71"/>
      <c r="AW409" s="71"/>
      <c r="AX409" s="71"/>
      <c r="AY409" s="71"/>
      <c r="AZ409" s="71"/>
      <c r="BA409" s="71"/>
    </row>
    <row r="410" spans="1:53" x14ac:dyDescent="0.7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  <c r="AR410" s="71"/>
      <c r="AS410" s="71"/>
      <c r="AT410" s="71"/>
      <c r="AU410" s="71"/>
      <c r="AV410" s="71"/>
      <c r="AW410" s="71"/>
      <c r="AX410" s="71"/>
      <c r="AY410" s="71"/>
      <c r="AZ410" s="71"/>
      <c r="BA410" s="71"/>
    </row>
    <row r="411" spans="1:53" x14ac:dyDescent="0.7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  <c r="AR411" s="71"/>
      <c r="AS411" s="71"/>
      <c r="AT411" s="71"/>
      <c r="AU411" s="71"/>
      <c r="AV411" s="71"/>
      <c r="AW411" s="71"/>
      <c r="AX411" s="71"/>
      <c r="AY411" s="71"/>
      <c r="AZ411" s="71"/>
      <c r="BA411" s="71"/>
    </row>
    <row r="412" spans="1:53" x14ac:dyDescent="0.7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  <c r="AR412" s="71"/>
      <c r="AS412" s="71"/>
      <c r="AT412" s="71"/>
      <c r="AU412" s="71"/>
      <c r="AV412" s="71"/>
      <c r="AW412" s="71"/>
      <c r="AX412" s="71"/>
      <c r="AY412" s="71"/>
      <c r="AZ412" s="71"/>
      <c r="BA412" s="71"/>
    </row>
    <row r="413" spans="1:53" x14ac:dyDescent="0.7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  <c r="AR413" s="71"/>
      <c r="AS413" s="71"/>
      <c r="AT413" s="71"/>
      <c r="AU413" s="71"/>
      <c r="AV413" s="71"/>
      <c r="AW413" s="71"/>
      <c r="AX413" s="71"/>
      <c r="AY413" s="71"/>
      <c r="AZ413" s="71"/>
      <c r="BA413" s="71"/>
    </row>
    <row r="414" spans="1:53" x14ac:dyDescent="0.7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  <c r="AR414" s="71"/>
      <c r="AS414" s="71"/>
      <c r="AT414" s="71"/>
      <c r="AU414" s="71"/>
      <c r="AV414" s="71"/>
      <c r="AW414" s="71"/>
      <c r="AX414" s="71"/>
      <c r="AY414" s="71"/>
      <c r="AZ414" s="71"/>
      <c r="BA414" s="71"/>
    </row>
    <row r="415" spans="1:53" x14ac:dyDescent="0.7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  <c r="AR415" s="71"/>
      <c r="AS415" s="71"/>
      <c r="AT415" s="71"/>
      <c r="AU415" s="71"/>
      <c r="AV415" s="71"/>
      <c r="AW415" s="71"/>
      <c r="AX415" s="71"/>
      <c r="AY415" s="71"/>
      <c r="AZ415" s="71"/>
      <c r="BA415" s="71"/>
    </row>
    <row r="416" spans="1:53" x14ac:dyDescent="0.7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  <c r="AR416" s="71"/>
      <c r="AS416" s="71"/>
      <c r="AT416" s="71"/>
      <c r="AU416" s="71"/>
      <c r="AV416" s="71"/>
      <c r="AW416" s="71"/>
      <c r="AX416" s="71"/>
      <c r="AY416" s="71"/>
      <c r="AZ416" s="71"/>
      <c r="BA416" s="71"/>
    </row>
    <row r="417" spans="1:53" x14ac:dyDescent="0.7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</row>
    <row r="418" spans="1:53" x14ac:dyDescent="0.7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  <c r="AR418" s="71"/>
      <c r="AS418" s="71"/>
      <c r="AT418" s="71"/>
      <c r="AU418" s="71"/>
      <c r="AV418" s="71"/>
      <c r="AW418" s="71"/>
      <c r="AX418" s="71"/>
      <c r="AY418" s="71"/>
      <c r="AZ418" s="71"/>
      <c r="BA418" s="71"/>
    </row>
    <row r="419" spans="1:53" x14ac:dyDescent="0.7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  <c r="AR419" s="71"/>
      <c r="AS419" s="71"/>
      <c r="AT419" s="71"/>
      <c r="AU419" s="71"/>
      <c r="AV419" s="71"/>
      <c r="AW419" s="71"/>
      <c r="AX419" s="71"/>
      <c r="AY419" s="71"/>
      <c r="AZ419" s="71"/>
      <c r="BA419" s="71"/>
    </row>
    <row r="420" spans="1:53" x14ac:dyDescent="0.7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  <c r="AR420" s="71"/>
      <c r="AS420" s="71"/>
      <c r="AT420" s="71"/>
      <c r="AU420" s="71"/>
      <c r="AV420" s="71"/>
      <c r="AW420" s="71"/>
      <c r="AX420" s="71"/>
      <c r="AY420" s="71"/>
      <c r="AZ420" s="71"/>
      <c r="BA420" s="71"/>
    </row>
    <row r="421" spans="1:53" x14ac:dyDescent="0.7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  <c r="AR421" s="71"/>
      <c r="AS421" s="71"/>
      <c r="AT421" s="71"/>
      <c r="AU421" s="71"/>
      <c r="AV421" s="71"/>
      <c r="AW421" s="71"/>
      <c r="AX421" s="71"/>
      <c r="AY421" s="71"/>
      <c r="AZ421" s="71"/>
      <c r="BA421" s="71"/>
    </row>
    <row r="422" spans="1:53" x14ac:dyDescent="0.7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  <c r="AR422" s="71"/>
      <c r="AS422" s="71"/>
      <c r="AT422" s="71"/>
      <c r="AU422" s="71"/>
      <c r="AV422" s="71"/>
      <c r="AW422" s="71"/>
      <c r="AX422" s="71"/>
      <c r="AY422" s="71"/>
      <c r="AZ422" s="71"/>
      <c r="BA422" s="71"/>
    </row>
    <row r="423" spans="1:53" x14ac:dyDescent="0.7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  <c r="AR423" s="71"/>
      <c r="AS423" s="71"/>
      <c r="AT423" s="71"/>
      <c r="AU423" s="71"/>
      <c r="AV423" s="71"/>
      <c r="AW423" s="71"/>
      <c r="AX423" s="71"/>
      <c r="AY423" s="71"/>
      <c r="AZ423" s="71"/>
      <c r="BA423" s="71"/>
    </row>
    <row r="424" spans="1:53" x14ac:dyDescent="0.7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  <c r="AR424" s="71"/>
      <c r="AS424" s="71"/>
      <c r="AT424" s="71"/>
      <c r="AU424" s="71"/>
      <c r="AV424" s="71"/>
      <c r="AW424" s="71"/>
      <c r="AX424" s="71"/>
      <c r="AY424" s="71"/>
      <c r="AZ424" s="71"/>
      <c r="BA424" s="71"/>
    </row>
    <row r="425" spans="1:53" x14ac:dyDescent="0.7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  <c r="AR425" s="71"/>
      <c r="AS425" s="71"/>
      <c r="AT425" s="71"/>
      <c r="AU425" s="71"/>
      <c r="AV425" s="71"/>
      <c r="AW425" s="71"/>
      <c r="AX425" s="71"/>
      <c r="AY425" s="71"/>
      <c r="AZ425" s="71"/>
      <c r="BA425" s="71"/>
    </row>
    <row r="426" spans="1:53" x14ac:dyDescent="0.7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  <c r="AR426" s="71"/>
      <c r="AS426" s="71"/>
      <c r="AT426" s="71"/>
      <c r="AU426" s="71"/>
      <c r="AV426" s="71"/>
      <c r="AW426" s="71"/>
      <c r="AX426" s="71"/>
      <c r="AY426" s="71"/>
      <c r="AZ426" s="71"/>
      <c r="BA426" s="71"/>
    </row>
    <row r="427" spans="1:53" x14ac:dyDescent="0.7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  <c r="AR427" s="71"/>
      <c r="AS427" s="71"/>
      <c r="AT427" s="71"/>
      <c r="AU427" s="71"/>
      <c r="AV427" s="71"/>
      <c r="AW427" s="71"/>
      <c r="AX427" s="71"/>
      <c r="AY427" s="71"/>
      <c r="AZ427" s="71"/>
      <c r="BA427" s="71"/>
    </row>
    <row r="428" spans="1:53" x14ac:dyDescent="0.7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</row>
    <row r="429" spans="1:53" x14ac:dyDescent="0.7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</row>
    <row r="430" spans="1:53" x14ac:dyDescent="0.7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</row>
    <row r="431" spans="1:53" x14ac:dyDescent="0.7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</row>
    <row r="432" spans="1:53" x14ac:dyDescent="0.7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  <c r="AR432" s="71"/>
      <c r="AS432" s="71"/>
      <c r="AT432" s="71"/>
      <c r="AU432" s="71"/>
      <c r="AV432" s="71"/>
      <c r="AW432" s="71"/>
      <c r="AX432" s="71"/>
      <c r="AY432" s="71"/>
      <c r="AZ432" s="71"/>
      <c r="BA432" s="71"/>
    </row>
    <row r="433" spans="1:53" x14ac:dyDescent="0.7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  <c r="AR433" s="71"/>
      <c r="AS433" s="71"/>
      <c r="AT433" s="71"/>
      <c r="AU433" s="71"/>
      <c r="AV433" s="71"/>
      <c r="AW433" s="71"/>
      <c r="AX433" s="71"/>
      <c r="AY433" s="71"/>
      <c r="AZ433" s="71"/>
      <c r="BA433" s="71"/>
    </row>
    <row r="434" spans="1:53" x14ac:dyDescent="0.7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</row>
    <row r="435" spans="1:53" x14ac:dyDescent="0.7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</row>
    <row r="436" spans="1:53" x14ac:dyDescent="0.7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</row>
    <row r="437" spans="1:53" x14ac:dyDescent="0.7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</row>
    <row r="438" spans="1:53" x14ac:dyDescent="0.7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  <c r="AR438" s="71"/>
      <c r="AS438" s="71"/>
      <c r="AT438" s="71"/>
      <c r="AU438" s="71"/>
      <c r="AV438" s="71"/>
      <c r="AW438" s="71"/>
      <c r="AX438" s="71"/>
      <c r="AY438" s="71"/>
      <c r="AZ438" s="71"/>
      <c r="BA438" s="71"/>
    </row>
    <row r="439" spans="1:53" x14ac:dyDescent="0.7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  <c r="AR439" s="71"/>
      <c r="AS439" s="71"/>
      <c r="AT439" s="71"/>
      <c r="AU439" s="71"/>
      <c r="AV439" s="71"/>
      <c r="AW439" s="71"/>
      <c r="AX439" s="71"/>
      <c r="AY439" s="71"/>
      <c r="AZ439" s="71"/>
      <c r="BA439" s="71"/>
    </row>
    <row r="440" spans="1:53" x14ac:dyDescent="0.7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  <c r="AR440" s="71"/>
      <c r="AS440" s="71"/>
      <c r="AT440" s="71"/>
      <c r="AU440" s="71"/>
      <c r="AV440" s="71"/>
      <c r="AW440" s="71"/>
      <c r="AX440" s="71"/>
      <c r="AY440" s="71"/>
      <c r="AZ440" s="71"/>
      <c r="BA440" s="71"/>
    </row>
    <row r="441" spans="1:53" x14ac:dyDescent="0.7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  <c r="AR441" s="71"/>
      <c r="AS441" s="71"/>
      <c r="AT441" s="71"/>
      <c r="AU441" s="71"/>
      <c r="AV441" s="71"/>
      <c r="AW441" s="71"/>
      <c r="AX441" s="71"/>
      <c r="AY441" s="71"/>
      <c r="AZ441" s="71"/>
      <c r="BA441" s="71"/>
    </row>
    <row r="442" spans="1:53" x14ac:dyDescent="0.7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  <c r="AR442" s="71"/>
      <c r="AS442" s="71"/>
      <c r="AT442" s="71"/>
      <c r="AU442" s="71"/>
      <c r="AV442" s="71"/>
      <c r="AW442" s="71"/>
      <c r="AX442" s="71"/>
      <c r="AY442" s="71"/>
      <c r="AZ442" s="71"/>
      <c r="BA442" s="71"/>
    </row>
    <row r="443" spans="1:53" x14ac:dyDescent="0.7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  <c r="AR443" s="71"/>
      <c r="AS443" s="71"/>
      <c r="AT443" s="71"/>
      <c r="AU443" s="71"/>
      <c r="AV443" s="71"/>
      <c r="AW443" s="71"/>
      <c r="AX443" s="71"/>
      <c r="AY443" s="71"/>
      <c r="AZ443" s="71"/>
      <c r="BA443" s="71"/>
    </row>
    <row r="444" spans="1:53" x14ac:dyDescent="0.7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  <c r="AR444" s="71"/>
      <c r="AS444" s="71"/>
      <c r="AT444" s="71"/>
      <c r="AU444" s="71"/>
      <c r="AV444" s="71"/>
      <c r="AW444" s="71"/>
      <c r="AX444" s="71"/>
      <c r="AY444" s="71"/>
      <c r="AZ444" s="71"/>
      <c r="BA444" s="71"/>
    </row>
    <row r="445" spans="1:53" x14ac:dyDescent="0.7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  <c r="AR445" s="71"/>
      <c r="AS445" s="71"/>
      <c r="AT445" s="71"/>
      <c r="AU445" s="71"/>
      <c r="AV445" s="71"/>
      <c r="AW445" s="71"/>
      <c r="AX445" s="71"/>
      <c r="AY445" s="71"/>
      <c r="AZ445" s="71"/>
      <c r="BA445" s="71"/>
    </row>
    <row r="446" spans="1:53" x14ac:dyDescent="0.7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  <c r="AR446" s="71"/>
      <c r="AS446" s="71"/>
      <c r="AT446" s="71"/>
      <c r="AU446" s="71"/>
      <c r="AV446" s="71"/>
      <c r="AW446" s="71"/>
      <c r="AX446" s="71"/>
      <c r="AY446" s="71"/>
      <c r="AZ446" s="71"/>
      <c r="BA446" s="71"/>
    </row>
    <row r="447" spans="1:53" x14ac:dyDescent="0.7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  <c r="AR447" s="71"/>
      <c r="AS447" s="71"/>
      <c r="AT447" s="71"/>
      <c r="AU447" s="71"/>
      <c r="AV447" s="71"/>
      <c r="AW447" s="71"/>
      <c r="AX447" s="71"/>
      <c r="AY447" s="71"/>
      <c r="AZ447" s="71"/>
      <c r="BA447" s="71"/>
    </row>
    <row r="448" spans="1:53" x14ac:dyDescent="0.7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  <c r="AR448" s="71"/>
      <c r="AS448" s="71"/>
      <c r="AT448" s="71"/>
      <c r="AU448" s="71"/>
      <c r="AV448" s="71"/>
      <c r="AW448" s="71"/>
      <c r="AX448" s="71"/>
      <c r="AY448" s="71"/>
      <c r="AZ448" s="71"/>
      <c r="BA448" s="71"/>
    </row>
    <row r="449" spans="1:53" x14ac:dyDescent="0.7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  <c r="AR449" s="71"/>
      <c r="AS449" s="71"/>
      <c r="AT449" s="71"/>
      <c r="AU449" s="71"/>
      <c r="AV449" s="71"/>
      <c r="AW449" s="71"/>
      <c r="AX449" s="71"/>
      <c r="AY449" s="71"/>
      <c r="AZ449" s="71"/>
      <c r="BA449" s="71"/>
    </row>
    <row r="450" spans="1:53" x14ac:dyDescent="0.7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  <c r="AR450" s="71"/>
      <c r="AS450" s="71"/>
      <c r="AT450" s="71"/>
      <c r="AU450" s="71"/>
      <c r="AV450" s="71"/>
      <c r="AW450" s="71"/>
      <c r="AX450" s="71"/>
      <c r="AY450" s="71"/>
      <c r="AZ450" s="71"/>
      <c r="BA450" s="71"/>
    </row>
    <row r="451" spans="1:53" x14ac:dyDescent="0.7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  <c r="AR451" s="71"/>
      <c r="AS451" s="71"/>
      <c r="AT451" s="71"/>
      <c r="AU451" s="71"/>
      <c r="AV451" s="71"/>
      <c r="AW451" s="71"/>
      <c r="AX451" s="71"/>
      <c r="AY451" s="71"/>
      <c r="AZ451" s="71"/>
      <c r="BA451" s="71"/>
    </row>
    <row r="452" spans="1:53" x14ac:dyDescent="0.7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  <c r="AR452" s="71"/>
      <c r="AS452" s="71"/>
      <c r="AT452" s="71"/>
      <c r="AU452" s="71"/>
      <c r="AV452" s="71"/>
      <c r="AW452" s="71"/>
      <c r="AX452" s="71"/>
      <c r="AY452" s="71"/>
      <c r="AZ452" s="71"/>
      <c r="BA452" s="71"/>
    </row>
    <row r="453" spans="1:53" x14ac:dyDescent="0.7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  <c r="AR453" s="71"/>
      <c r="AS453" s="71"/>
      <c r="AT453" s="71"/>
      <c r="AU453" s="71"/>
      <c r="AV453" s="71"/>
      <c r="AW453" s="71"/>
      <c r="AX453" s="71"/>
      <c r="AY453" s="71"/>
      <c r="AZ453" s="71"/>
      <c r="BA453" s="71"/>
    </row>
    <row r="454" spans="1:53" x14ac:dyDescent="0.7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  <c r="AR454" s="71"/>
      <c r="AS454" s="71"/>
      <c r="AT454" s="71"/>
      <c r="AU454" s="71"/>
      <c r="AV454" s="71"/>
      <c r="AW454" s="71"/>
      <c r="AX454" s="71"/>
      <c r="AY454" s="71"/>
      <c r="AZ454" s="71"/>
      <c r="BA454" s="71"/>
    </row>
    <row r="455" spans="1:53" x14ac:dyDescent="0.7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  <c r="AR455" s="71"/>
      <c r="AS455" s="71"/>
      <c r="AT455" s="71"/>
      <c r="AU455" s="71"/>
      <c r="AV455" s="71"/>
      <c r="AW455" s="71"/>
      <c r="AX455" s="71"/>
      <c r="AY455" s="71"/>
      <c r="AZ455" s="71"/>
      <c r="BA455" s="71"/>
    </row>
    <row r="456" spans="1:53" x14ac:dyDescent="0.7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  <c r="AR456" s="71"/>
      <c r="AS456" s="71"/>
      <c r="AT456" s="71"/>
      <c r="AU456" s="71"/>
      <c r="AV456" s="71"/>
      <c r="AW456" s="71"/>
      <c r="AX456" s="71"/>
      <c r="AY456" s="71"/>
      <c r="AZ456" s="71"/>
      <c r="BA456" s="71"/>
    </row>
    <row r="457" spans="1:53" x14ac:dyDescent="0.7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</row>
    <row r="458" spans="1:53" x14ac:dyDescent="0.7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</row>
    <row r="459" spans="1:53" x14ac:dyDescent="0.7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</row>
    <row r="460" spans="1:53" x14ac:dyDescent="0.7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</row>
    <row r="461" spans="1:53" x14ac:dyDescent="0.7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  <c r="AR461" s="71"/>
      <c r="AS461" s="71"/>
      <c r="AT461" s="71"/>
      <c r="AU461" s="71"/>
      <c r="AV461" s="71"/>
      <c r="AW461" s="71"/>
      <c r="AX461" s="71"/>
      <c r="AY461" s="71"/>
      <c r="AZ461" s="71"/>
      <c r="BA461" s="71"/>
    </row>
    <row r="462" spans="1:53" x14ac:dyDescent="0.7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  <c r="AR462" s="71"/>
      <c r="AS462" s="71"/>
      <c r="AT462" s="71"/>
      <c r="AU462" s="71"/>
      <c r="AV462" s="71"/>
      <c r="AW462" s="71"/>
      <c r="AX462" s="71"/>
      <c r="AY462" s="71"/>
      <c r="AZ462" s="71"/>
      <c r="BA462" s="71"/>
    </row>
    <row r="463" spans="1:53" x14ac:dyDescent="0.7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  <c r="AR463" s="71"/>
      <c r="AS463" s="71"/>
      <c r="AT463" s="71"/>
      <c r="AU463" s="71"/>
      <c r="AV463" s="71"/>
      <c r="AW463" s="71"/>
      <c r="AX463" s="71"/>
      <c r="AY463" s="71"/>
      <c r="AZ463" s="71"/>
      <c r="BA463" s="71"/>
    </row>
    <row r="464" spans="1:53" x14ac:dyDescent="0.7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  <c r="AR464" s="71"/>
      <c r="AS464" s="71"/>
      <c r="AT464" s="71"/>
      <c r="AU464" s="71"/>
      <c r="AV464" s="71"/>
      <c r="AW464" s="71"/>
      <c r="AX464" s="71"/>
      <c r="AY464" s="71"/>
      <c r="AZ464" s="71"/>
      <c r="BA464" s="71"/>
    </row>
    <row r="465" spans="1:53" x14ac:dyDescent="0.7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  <c r="AR465" s="71"/>
      <c r="AS465" s="71"/>
      <c r="AT465" s="71"/>
      <c r="AU465" s="71"/>
      <c r="AV465" s="71"/>
      <c r="AW465" s="71"/>
      <c r="AX465" s="71"/>
      <c r="AY465" s="71"/>
      <c r="AZ465" s="71"/>
      <c r="BA465" s="71"/>
    </row>
    <row r="466" spans="1:53" x14ac:dyDescent="0.7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  <c r="AR466" s="71"/>
      <c r="AS466" s="71"/>
      <c r="AT466" s="71"/>
      <c r="AU466" s="71"/>
      <c r="AV466" s="71"/>
      <c r="AW466" s="71"/>
      <c r="AX466" s="71"/>
      <c r="AY466" s="71"/>
      <c r="AZ466" s="71"/>
      <c r="BA466" s="71"/>
    </row>
    <row r="467" spans="1:53" x14ac:dyDescent="0.7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  <c r="AR467" s="71"/>
      <c r="AS467" s="71"/>
      <c r="AT467" s="71"/>
      <c r="AU467" s="71"/>
      <c r="AV467" s="71"/>
      <c r="AW467" s="71"/>
      <c r="AX467" s="71"/>
      <c r="AY467" s="71"/>
      <c r="AZ467" s="71"/>
      <c r="BA467" s="71"/>
    </row>
    <row r="468" spans="1:53" x14ac:dyDescent="0.7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  <c r="AR468" s="71"/>
      <c r="AS468" s="71"/>
      <c r="AT468" s="71"/>
      <c r="AU468" s="71"/>
      <c r="AV468" s="71"/>
      <c r="AW468" s="71"/>
      <c r="AX468" s="71"/>
      <c r="AY468" s="71"/>
      <c r="AZ468" s="71"/>
      <c r="BA468" s="71"/>
    </row>
    <row r="469" spans="1:53" x14ac:dyDescent="0.7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  <c r="AR469" s="71"/>
      <c r="AS469" s="71"/>
      <c r="AT469" s="71"/>
      <c r="AU469" s="71"/>
      <c r="AV469" s="71"/>
      <c r="AW469" s="71"/>
      <c r="AX469" s="71"/>
      <c r="AY469" s="71"/>
      <c r="AZ469" s="71"/>
      <c r="BA469" s="71"/>
    </row>
    <row r="470" spans="1:53" x14ac:dyDescent="0.7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1"/>
      <c r="BA470" s="71"/>
    </row>
    <row r="471" spans="1:53" x14ac:dyDescent="0.7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  <c r="AR471" s="71"/>
      <c r="AS471" s="71"/>
      <c r="AT471" s="71"/>
      <c r="AU471" s="71"/>
      <c r="AV471" s="71"/>
      <c r="AW471" s="71"/>
      <c r="AX471" s="71"/>
      <c r="AY471" s="71"/>
      <c r="AZ471" s="71"/>
      <c r="BA471" s="71"/>
    </row>
    <row r="472" spans="1:53" x14ac:dyDescent="0.7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  <c r="AR472" s="71"/>
      <c r="AS472" s="71"/>
      <c r="AT472" s="71"/>
      <c r="AU472" s="71"/>
      <c r="AV472" s="71"/>
      <c r="AW472" s="71"/>
      <c r="AX472" s="71"/>
      <c r="AY472" s="71"/>
      <c r="AZ472" s="71"/>
      <c r="BA472" s="71"/>
    </row>
    <row r="473" spans="1:53" x14ac:dyDescent="0.7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/>
      <c r="AW473" s="71"/>
      <c r="AX473" s="71"/>
      <c r="AY473" s="71"/>
      <c r="AZ473" s="71"/>
      <c r="BA473" s="71"/>
    </row>
    <row r="474" spans="1:53" x14ac:dyDescent="0.7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  <c r="AR474" s="71"/>
      <c r="AS474" s="71"/>
      <c r="AT474" s="71"/>
      <c r="AU474" s="71"/>
      <c r="AV474" s="71"/>
      <c r="AW474" s="71"/>
      <c r="AX474" s="71"/>
      <c r="AY474" s="71"/>
      <c r="AZ474" s="71"/>
      <c r="BA474" s="71"/>
    </row>
    <row r="475" spans="1:53" x14ac:dyDescent="0.7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  <c r="AR475" s="71"/>
      <c r="AS475" s="71"/>
      <c r="AT475" s="71"/>
      <c r="AU475" s="71"/>
      <c r="AV475" s="71"/>
      <c r="AW475" s="71"/>
      <c r="AX475" s="71"/>
      <c r="AY475" s="71"/>
      <c r="AZ475" s="71"/>
      <c r="BA475" s="71"/>
    </row>
    <row r="476" spans="1:53" x14ac:dyDescent="0.7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  <c r="AR476" s="71"/>
      <c r="AS476" s="71"/>
      <c r="AT476" s="71"/>
      <c r="AU476" s="71"/>
      <c r="AV476" s="71"/>
      <c r="AW476" s="71"/>
      <c r="AX476" s="71"/>
      <c r="AY476" s="71"/>
      <c r="AZ476" s="71"/>
      <c r="BA476" s="71"/>
    </row>
    <row r="477" spans="1:53" x14ac:dyDescent="0.7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  <c r="AR477" s="71"/>
      <c r="AS477" s="71"/>
      <c r="AT477" s="71"/>
      <c r="AU477" s="71"/>
      <c r="AV477" s="71"/>
      <c r="AW477" s="71"/>
      <c r="AX477" s="71"/>
      <c r="AY477" s="71"/>
      <c r="AZ477" s="71"/>
      <c r="BA477" s="71"/>
    </row>
    <row r="478" spans="1:53" x14ac:dyDescent="0.7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  <c r="AR478" s="71"/>
      <c r="AS478" s="71"/>
      <c r="AT478" s="71"/>
      <c r="AU478" s="71"/>
      <c r="AV478" s="71"/>
      <c r="AW478" s="71"/>
      <c r="AX478" s="71"/>
      <c r="AY478" s="71"/>
      <c r="AZ478" s="71"/>
      <c r="BA478" s="71"/>
    </row>
    <row r="479" spans="1:53" x14ac:dyDescent="0.7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71"/>
      <c r="AX479" s="71"/>
      <c r="AY479" s="71"/>
      <c r="AZ479" s="71"/>
      <c r="BA479" s="71"/>
    </row>
    <row r="480" spans="1:53" x14ac:dyDescent="0.7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  <c r="AR480" s="71"/>
      <c r="AS480" s="71"/>
      <c r="AT480" s="71"/>
      <c r="AU480" s="71"/>
      <c r="AV480" s="71"/>
      <c r="AW480" s="71"/>
      <c r="AX480" s="71"/>
      <c r="AY480" s="71"/>
      <c r="AZ480" s="71"/>
      <c r="BA480" s="71"/>
    </row>
    <row r="481" spans="1:53" x14ac:dyDescent="0.7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  <c r="AR481" s="71"/>
      <c r="AS481" s="71"/>
      <c r="AT481" s="71"/>
      <c r="AU481" s="71"/>
      <c r="AV481" s="71"/>
      <c r="AW481" s="71"/>
      <c r="AX481" s="71"/>
      <c r="AY481" s="71"/>
      <c r="AZ481" s="71"/>
      <c r="BA481" s="71"/>
    </row>
    <row r="482" spans="1:53" x14ac:dyDescent="0.7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  <c r="AR482" s="71"/>
      <c r="AS482" s="71"/>
      <c r="AT482" s="71"/>
      <c r="AU482" s="71"/>
      <c r="AV482" s="71"/>
      <c r="AW482" s="71"/>
      <c r="AX482" s="71"/>
      <c r="AY482" s="71"/>
      <c r="AZ482" s="71"/>
      <c r="BA482" s="71"/>
    </row>
    <row r="483" spans="1:53" x14ac:dyDescent="0.7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  <c r="AR483" s="71"/>
      <c r="AS483" s="71"/>
      <c r="AT483" s="71"/>
      <c r="AU483" s="71"/>
      <c r="AV483" s="71"/>
      <c r="AW483" s="71"/>
      <c r="AX483" s="71"/>
      <c r="AY483" s="71"/>
      <c r="AZ483" s="71"/>
      <c r="BA483" s="71"/>
    </row>
    <row r="484" spans="1:53" x14ac:dyDescent="0.7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  <c r="AR484" s="71"/>
      <c r="AS484" s="71"/>
      <c r="AT484" s="71"/>
      <c r="AU484" s="71"/>
      <c r="AV484" s="71"/>
      <c r="AW484" s="71"/>
      <c r="AX484" s="71"/>
      <c r="AY484" s="71"/>
      <c r="AZ484" s="71"/>
      <c r="BA484" s="71"/>
    </row>
    <row r="485" spans="1:53" x14ac:dyDescent="0.7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  <c r="AV485" s="71"/>
      <c r="AW485" s="71"/>
      <c r="AX485" s="71"/>
      <c r="AY485" s="71"/>
      <c r="AZ485" s="71"/>
      <c r="BA485" s="71"/>
    </row>
    <row r="486" spans="1:53" x14ac:dyDescent="0.7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</row>
    <row r="487" spans="1:53" x14ac:dyDescent="0.7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</row>
    <row r="488" spans="1:53" x14ac:dyDescent="0.7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</row>
    <row r="489" spans="1:53" x14ac:dyDescent="0.7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</row>
    <row r="490" spans="1:53" x14ac:dyDescent="0.7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  <c r="AV490" s="71"/>
      <c r="AW490" s="71"/>
      <c r="AX490" s="71"/>
      <c r="AY490" s="71"/>
      <c r="AZ490" s="71"/>
      <c r="BA490" s="71"/>
    </row>
    <row r="491" spans="1:53" x14ac:dyDescent="0.7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  <c r="AV491" s="71"/>
      <c r="AW491" s="71"/>
      <c r="AX491" s="71"/>
      <c r="AY491" s="71"/>
      <c r="AZ491" s="71"/>
      <c r="BA491" s="71"/>
    </row>
    <row r="492" spans="1:53" x14ac:dyDescent="0.7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  <c r="AV492" s="71"/>
      <c r="AW492" s="71"/>
      <c r="AX492" s="71"/>
      <c r="AY492" s="71"/>
      <c r="AZ492" s="71"/>
      <c r="BA492" s="71"/>
    </row>
    <row r="493" spans="1:53" x14ac:dyDescent="0.7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  <c r="AV493" s="71"/>
      <c r="AW493" s="71"/>
      <c r="AX493" s="71"/>
      <c r="AY493" s="71"/>
      <c r="AZ493" s="71"/>
      <c r="BA493" s="71"/>
    </row>
    <row r="494" spans="1:53" x14ac:dyDescent="0.7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  <c r="AV494" s="71"/>
      <c r="AW494" s="71"/>
      <c r="AX494" s="71"/>
      <c r="AY494" s="71"/>
      <c r="AZ494" s="71"/>
      <c r="BA494" s="71"/>
    </row>
    <row r="495" spans="1:53" x14ac:dyDescent="0.7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  <c r="AV495" s="71"/>
      <c r="AW495" s="71"/>
      <c r="AX495" s="71"/>
      <c r="AY495" s="71"/>
      <c r="AZ495" s="71"/>
      <c r="BA495" s="71"/>
    </row>
    <row r="496" spans="1:53" x14ac:dyDescent="0.7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  <c r="AV496" s="71"/>
      <c r="AW496" s="71"/>
      <c r="AX496" s="71"/>
      <c r="AY496" s="71"/>
      <c r="AZ496" s="71"/>
      <c r="BA496" s="71"/>
    </row>
    <row r="497" spans="1:53" x14ac:dyDescent="0.7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  <c r="AV497" s="71"/>
      <c r="AW497" s="71"/>
      <c r="AX497" s="71"/>
      <c r="AY497" s="71"/>
      <c r="AZ497" s="71"/>
      <c r="BA497" s="71"/>
    </row>
    <row r="498" spans="1:53" x14ac:dyDescent="0.7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</row>
    <row r="499" spans="1:53" x14ac:dyDescent="0.7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</row>
    <row r="500" spans="1:53" x14ac:dyDescent="0.7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  <c r="AV500" s="71"/>
      <c r="AW500" s="71"/>
      <c r="AX500" s="71"/>
      <c r="AY500" s="71"/>
      <c r="AZ500" s="71"/>
      <c r="BA500" s="71"/>
    </row>
    <row r="501" spans="1:53" x14ac:dyDescent="0.7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  <c r="AV501" s="71"/>
      <c r="AW501" s="71"/>
      <c r="AX501" s="71"/>
      <c r="AY501" s="71"/>
      <c r="AZ501" s="71"/>
      <c r="BA501" s="71"/>
    </row>
    <row r="502" spans="1:53" x14ac:dyDescent="0.7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  <c r="BA502" s="71"/>
    </row>
    <row r="503" spans="1:53" x14ac:dyDescent="0.7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  <c r="AV503" s="71"/>
      <c r="AW503" s="71"/>
      <c r="AX503" s="71"/>
      <c r="AY503" s="71"/>
      <c r="AZ503" s="71"/>
      <c r="BA503" s="71"/>
    </row>
    <row r="504" spans="1:53" x14ac:dyDescent="0.7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  <c r="AV504" s="71"/>
      <c r="AW504" s="71"/>
      <c r="AX504" s="71"/>
      <c r="AY504" s="71"/>
      <c r="AZ504" s="71"/>
      <c r="BA504" s="71"/>
    </row>
    <row r="505" spans="1:53" x14ac:dyDescent="0.7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  <c r="AV505" s="71"/>
      <c r="AW505" s="71"/>
      <c r="AX505" s="71"/>
      <c r="AY505" s="71"/>
      <c r="AZ505" s="71"/>
      <c r="BA505" s="71"/>
    </row>
    <row r="506" spans="1:53" x14ac:dyDescent="0.7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  <c r="AR506" s="71"/>
      <c r="AS506" s="71"/>
      <c r="AT506" s="71"/>
      <c r="AU506" s="71"/>
      <c r="AV506" s="71"/>
      <c r="AW506" s="71"/>
      <c r="AX506" s="71"/>
      <c r="AY506" s="71"/>
      <c r="AZ506" s="71"/>
      <c r="BA506" s="71"/>
    </row>
    <row r="507" spans="1:53" x14ac:dyDescent="0.7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  <c r="AR507" s="71"/>
      <c r="AS507" s="71"/>
      <c r="AT507" s="71"/>
      <c r="AU507" s="71"/>
      <c r="AV507" s="71"/>
      <c r="AW507" s="71"/>
      <c r="AX507" s="71"/>
      <c r="AY507" s="71"/>
      <c r="AZ507" s="71"/>
      <c r="BA507" s="71"/>
    </row>
    <row r="508" spans="1:53" x14ac:dyDescent="0.7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  <c r="AR508" s="71"/>
      <c r="AS508" s="71"/>
      <c r="AT508" s="71"/>
      <c r="AU508" s="71"/>
      <c r="AV508" s="71"/>
      <c r="AW508" s="71"/>
      <c r="AX508" s="71"/>
      <c r="AY508" s="71"/>
      <c r="AZ508" s="71"/>
      <c r="BA508" s="71"/>
    </row>
    <row r="509" spans="1:53" x14ac:dyDescent="0.7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  <c r="AR509" s="71"/>
      <c r="AS509" s="71"/>
      <c r="AT509" s="71"/>
      <c r="AU509" s="71"/>
      <c r="AV509" s="71"/>
      <c r="AW509" s="71"/>
      <c r="AX509" s="71"/>
      <c r="AY509" s="71"/>
      <c r="AZ509" s="71"/>
      <c r="BA509" s="71"/>
    </row>
    <row r="510" spans="1:53" x14ac:dyDescent="0.7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  <c r="AR510" s="71"/>
      <c r="AS510" s="71"/>
      <c r="AT510" s="71"/>
      <c r="AU510" s="71"/>
      <c r="AV510" s="71"/>
      <c r="AW510" s="71"/>
      <c r="AX510" s="71"/>
      <c r="AY510" s="71"/>
      <c r="AZ510" s="71"/>
      <c r="BA510" s="71"/>
    </row>
    <row r="511" spans="1:53" x14ac:dyDescent="0.7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  <c r="AR511" s="71"/>
      <c r="AS511" s="71"/>
      <c r="AT511" s="71"/>
      <c r="AU511" s="71"/>
      <c r="AV511" s="71"/>
      <c r="AW511" s="71"/>
      <c r="AX511" s="71"/>
      <c r="AY511" s="71"/>
      <c r="AZ511" s="71"/>
      <c r="BA511" s="71"/>
    </row>
    <row r="512" spans="1:53" x14ac:dyDescent="0.7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  <c r="AR512" s="71"/>
      <c r="AS512" s="71"/>
      <c r="AT512" s="71"/>
      <c r="AU512" s="71"/>
      <c r="AV512" s="71"/>
      <c r="AW512" s="71"/>
      <c r="AX512" s="71"/>
      <c r="AY512" s="71"/>
      <c r="AZ512" s="71"/>
      <c r="BA512" s="71"/>
    </row>
    <row r="513" spans="1:53" x14ac:dyDescent="0.7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  <c r="AR513" s="71"/>
      <c r="AS513" s="71"/>
      <c r="AT513" s="71"/>
      <c r="AU513" s="71"/>
      <c r="AV513" s="71"/>
      <c r="AW513" s="71"/>
      <c r="AX513" s="71"/>
      <c r="AY513" s="71"/>
      <c r="AZ513" s="71"/>
      <c r="BA513" s="71"/>
    </row>
    <row r="514" spans="1:53" x14ac:dyDescent="0.7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  <c r="AR514" s="71"/>
      <c r="AS514" s="71"/>
      <c r="AT514" s="71"/>
      <c r="AU514" s="71"/>
      <c r="AV514" s="71"/>
      <c r="AW514" s="71"/>
      <c r="AX514" s="71"/>
      <c r="AY514" s="71"/>
      <c r="AZ514" s="71"/>
      <c r="BA514" s="71"/>
    </row>
    <row r="515" spans="1:53" x14ac:dyDescent="0.7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</row>
    <row r="516" spans="1:53" x14ac:dyDescent="0.7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</row>
    <row r="517" spans="1:53" x14ac:dyDescent="0.7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</row>
    <row r="518" spans="1:53" x14ac:dyDescent="0.7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</row>
    <row r="519" spans="1:53" x14ac:dyDescent="0.7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  <c r="AR519" s="71"/>
      <c r="AS519" s="71"/>
      <c r="AT519" s="71"/>
      <c r="AU519" s="71"/>
      <c r="AV519" s="71"/>
      <c r="AW519" s="71"/>
      <c r="AX519" s="71"/>
      <c r="AY519" s="71"/>
      <c r="AZ519" s="71"/>
      <c r="BA519" s="71"/>
    </row>
    <row r="520" spans="1:53" x14ac:dyDescent="0.7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  <c r="AR520" s="71"/>
      <c r="AS520" s="71"/>
      <c r="AT520" s="71"/>
      <c r="AU520" s="71"/>
      <c r="AV520" s="71"/>
      <c r="AW520" s="71"/>
      <c r="AX520" s="71"/>
      <c r="AY520" s="71"/>
      <c r="AZ520" s="71"/>
      <c r="BA520" s="71"/>
    </row>
    <row r="521" spans="1:53" x14ac:dyDescent="0.7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  <c r="AR521" s="71"/>
      <c r="AS521" s="71"/>
      <c r="AT521" s="71"/>
      <c r="AU521" s="71"/>
      <c r="AV521" s="71"/>
      <c r="AW521" s="71"/>
      <c r="AX521" s="71"/>
      <c r="AY521" s="71"/>
      <c r="AZ521" s="71"/>
      <c r="BA521" s="71"/>
    </row>
    <row r="522" spans="1:53" x14ac:dyDescent="0.7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  <c r="AR522" s="71"/>
      <c r="AS522" s="71"/>
      <c r="AT522" s="71"/>
      <c r="AU522" s="71"/>
      <c r="AV522" s="71"/>
      <c r="AW522" s="71"/>
      <c r="AX522" s="71"/>
      <c r="AY522" s="71"/>
      <c r="AZ522" s="71"/>
      <c r="BA522" s="71"/>
    </row>
    <row r="523" spans="1:53" x14ac:dyDescent="0.7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  <c r="AR523" s="71"/>
      <c r="AS523" s="71"/>
      <c r="AT523" s="71"/>
      <c r="AU523" s="71"/>
      <c r="AV523" s="71"/>
      <c r="AW523" s="71"/>
      <c r="AX523" s="71"/>
      <c r="AY523" s="71"/>
      <c r="AZ523" s="71"/>
      <c r="BA523" s="71"/>
    </row>
    <row r="524" spans="1:53" x14ac:dyDescent="0.7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  <c r="AR524" s="71"/>
      <c r="AS524" s="71"/>
      <c r="AT524" s="71"/>
      <c r="AU524" s="71"/>
      <c r="AV524" s="71"/>
      <c r="AW524" s="71"/>
      <c r="AX524" s="71"/>
      <c r="AY524" s="71"/>
      <c r="AZ524" s="71"/>
      <c r="BA524" s="71"/>
    </row>
    <row r="525" spans="1:53" x14ac:dyDescent="0.7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  <c r="AR525" s="71"/>
      <c r="AS525" s="71"/>
      <c r="AT525" s="71"/>
      <c r="AU525" s="71"/>
      <c r="AV525" s="71"/>
      <c r="AW525" s="71"/>
      <c r="AX525" s="71"/>
      <c r="AY525" s="71"/>
      <c r="AZ525" s="71"/>
      <c r="BA525" s="71"/>
    </row>
    <row r="526" spans="1:53" x14ac:dyDescent="0.7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  <c r="AR526" s="71"/>
      <c r="AS526" s="71"/>
      <c r="AT526" s="71"/>
      <c r="AU526" s="71"/>
      <c r="AV526" s="71"/>
      <c r="AW526" s="71"/>
      <c r="AX526" s="71"/>
      <c r="AY526" s="71"/>
      <c r="AZ526" s="71"/>
      <c r="BA526" s="71"/>
    </row>
    <row r="527" spans="1:53" x14ac:dyDescent="0.7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  <c r="AR527" s="71"/>
      <c r="AS527" s="71"/>
      <c r="AT527" s="71"/>
      <c r="AU527" s="71"/>
      <c r="AV527" s="71"/>
      <c r="AW527" s="71"/>
      <c r="AX527" s="71"/>
      <c r="AY527" s="71"/>
      <c r="AZ527" s="71"/>
      <c r="BA527" s="71"/>
    </row>
    <row r="528" spans="1:53" x14ac:dyDescent="0.7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  <c r="AR528" s="71"/>
      <c r="AS528" s="71"/>
      <c r="AT528" s="71"/>
      <c r="AU528" s="71"/>
      <c r="AV528" s="71"/>
      <c r="AW528" s="71"/>
      <c r="AX528" s="71"/>
      <c r="AY528" s="71"/>
      <c r="AZ528" s="71"/>
      <c r="BA528" s="71"/>
    </row>
    <row r="529" spans="1:53" x14ac:dyDescent="0.7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  <c r="AR529" s="71"/>
      <c r="AS529" s="71"/>
      <c r="AT529" s="71"/>
      <c r="AU529" s="71"/>
      <c r="AV529" s="71"/>
      <c r="AW529" s="71"/>
      <c r="AX529" s="71"/>
      <c r="AY529" s="71"/>
      <c r="AZ529" s="71"/>
      <c r="BA529" s="71"/>
    </row>
    <row r="530" spans="1:53" x14ac:dyDescent="0.7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  <c r="AR530" s="71"/>
      <c r="AS530" s="71"/>
      <c r="AT530" s="71"/>
      <c r="AU530" s="71"/>
      <c r="AV530" s="71"/>
      <c r="AW530" s="71"/>
      <c r="AX530" s="71"/>
      <c r="AY530" s="71"/>
      <c r="AZ530" s="71"/>
      <c r="BA530" s="71"/>
    </row>
    <row r="531" spans="1:53" x14ac:dyDescent="0.7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  <c r="AR531" s="71"/>
      <c r="AS531" s="71"/>
      <c r="AT531" s="71"/>
      <c r="AU531" s="71"/>
      <c r="AV531" s="71"/>
      <c r="AW531" s="71"/>
      <c r="AX531" s="71"/>
      <c r="AY531" s="71"/>
      <c r="AZ531" s="71"/>
      <c r="BA531" s="71"/>
    </row>
    <row r="532" spans="1:53" x14ac:dyDescent="0.7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  <c r="AR532" s="71"/>
      <c r="AS532" s="71"/>
      <c r="AT532" s="71"/>
      <c r="AU532" s="71"/>
      <c r="AV532" s="71"/>
      <c r="AW532" s="71"/>
      <c r="AX532" s="71"/>
      <c r="AY532" s="71"/>
      <c r="AZ532" s="71"/>
      <c r="BA532" s="71"/>
    </row>
    <row r="533" spans="1:53" x14ac:dyDescent="0.7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  <c r="AR533" s="71"/>
      <c r="AS533" s="71"/>
      <c r="AT533" s="71"/>
      <c r="AU533" s="71"/>
      <c r="AV533" s="71"/>
      <c r="AW533" s="71"/>
      <c r="AX533" s="71"/>
      <c r="AY533" s="71"/>
      <c r="AZ533" s="71"/>
      <c r="BA533" s="71"/>
    </row>
    <row r="534" spans="1:53" x14ac:dyDescent="0.7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  <c r="AR534" s="71"/>
      <c r="AS534" s="71"/>
      <c r="AT534" s="71"/>
      <c r="AU534" s="71"/>
      <c r="AV534" s="71"/>
      <c r="AW534" s="71"/>
      <c r="AX534" s="71"/>
      <c r="AY534" s="71"/>
      <c r="AZ534" s="71"/>
      <c r="BA534" s="71"/>
    </row>
    <row r="535" spans="1:53" x14ac:dyDescent="0.7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  <c r="AR535" s="71"/>
      <c r="AS535" s="71"/>
      <c r="AT535" s="71"/>
      <c r="AU535" s="71"/>
      <c r="AV535" s="71"/>
      <c r="AW535" s="71"/>
      <c r="AX535" s="71"/>
      <c r="AY535" s="71"/>
      <c r="AZ535" s="71"/>
      <c r="BA535" s="71"/>
    </row>
    <row r="536" spans="1:53" x14ac:dyDescent="0.7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  <c r="AR536" s="71"/>
      <c r="AS536" s="71"/>
      <c r="AT536" s="71"/>
      <c r="AU536" s="71"/>
      <c r="AV536" s="71"/>
      <c r="AW536" s="71"/>
      <c r="AX536" s="71"/>
      <c r="AY536" s="71"/>
      <c r="AZ536" s="71"/>
      <c r="BA536" s="71"/>
    </row>
    <row r="537" spans="1:53" x14ac:dyDescent="0.7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  <c r="AR537" s="71"/>
      <c r="AS537" s="71"/>
      <c r="AT537" s="71"/>
      <c r="AU537" s="71"/>
      <c r="AV537" s="71"/>
      <c r="AW537" s="71"/>
      <c r="AX537" s="71"/>
      <c r="AY537" s="71"/>
      <c r="AZ537" s="71"/>
      <c r="BA537" s="71"/>
    </row>
    <row r="538" spans="1:53" x14ac:dyDescent="0.7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  <c r="AR538" s="71"/>
      <c r="AS538" s="71"/>
      <c r="AT538" s="71"/>
      <c r="AU538" s="71"/>
      <c r="AV538" s="71"/>
      <c r="AW538" s="71"/>
      <c r="AX538" s="71"/>
      <c r="AY538" s="71"/>
      <c r="AZ538" s="71"/>
      <c r="BA538" s="71"/>
    </row>
    <row r="539" spans="1:53" x14ac:dyDescent="0.7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  <c r="AR539" s="71"/>
      <c r="AS539" s="71"/>
      <c r="AT539" s="71"/>
      <c r="AU539" s="71"/>
      <c r="AV539" s="71"/>
      <c r="AW539" s="71"/>
      <c r="AX539" s="71"/>
      <c r="AY539" s="71"/>
      <c r="AZ539" s="71"/>
      <c r="BA539" s="71"/>
    </row>
    <row r="540" spans="1:53" x14ac:dyDescent="0.7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  <c r="AR540" s="71"/>
      <c r="AS540" s="71"/>
      <c r="AT540" s="71"/>
      <c r="AU540" s="71"/>
      <c r="AV540" s="71"/>
      <c r="AW540" s="71"/>
      <c r="AX540" s="71"/>
      <c r="AY540" s="71"/>
      <c r="AZ540" s="71"/>
      <c r="BA540" s="71"/>
    </row>
    <row r="541" spans="1:53" x14ac:dyDescent="0.7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  <c r="AR541" s="71"/>
      <c r="AS541" s="71"/>
      <c r="AT541" s="71"/>
      <c r="AU541" s="71"/>
      <c r="AV541" s="71"/>
      <c r="AW541" s="71"/>
      <c r="AX541" s="71"/>
      <c r="AY541" s="71"/>
      <c r="AZ541" s="71"/>
      <c r="BA541" s="71"/>
    </row>
    <row r="542" spans="1:53" x14ac:dyDescent="0.7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  <c r="AR542" s="71"/>
      <c r="AS542" s="71"/>
      <c r="AT542" s="71"/>
      <c r="AU542" s="71"/>
      <c r="AV542" s="71"/>
      <c r="AW542" s="71"/>
      <c r="AX542" s="71"/>
      <c r="AY542" s="71"/>
      <c r="AZ542" s="71"/>
      <c r="BA542" s="71"/>
    </row>
    <row r="543" spans="1:53" x14ac:dyDescent="0.7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  <c r="AR543" s="71"/>
      <c r="AS543" s="71"/>
      <c r="AT543" s="71"/>
      <c r="AU543" s="71"/>
      <c r="AV543" s="71"/>
      <c r="AW543" s="71"/>
      <c r="AX543" s="71"/>
      <c r="AY543" s="71"/>
      <c r="AZ543" s="71"/>
      <c r="BA543" s="71"/>
    </row>
    <row r="544" spans="1:53" x14ac:dyDescent="0.7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</row>
    <row r="545" spans="1:53" x14ac:dyDescent="0.7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</row>
    <row r="546" spans="1:53" x14ac:dyDescent="0.7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</row>
    <row r="547" spans="1:53" x14ac:dyDescent="0.7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</row>
    <row r="548" spans="1:53" x14ac:dyDescent="0.7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  <c r="AR548" s="71"/>
      <c r="AS548" s="71"/>
      <c r="AT548" s="71"/>
      <c r="AU548" s="71"/>
      <c r="AV548" s="71"/>
      <c r="AW548" s="71"/>
      <c r="AX548" s="71"/>
      <c r="AY548" s="71"/>
      <c r="AZ548" s="71"/>
      <c r="BA548" s="71"/>
    </row>
    <row r="549" spans="1:53" x14ac:dyDescent="0.7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  <c r="AR549" s="71"/>
      <c r="AS549" s="71"/>
      <c r="AT549" s="71"/>
      <c r="AU549" s="71"/>
      <c r="AV549" s="71"/>
      <c r="AW549" s="71"/>
      <c r="AX549" s="71"/>
      <c r="AY549" s="71"/>
      <c r="AZ549" s="71"/>
      <c r="BA549" s="71"/>
    </row>
    <row r="550" spans="1:53" x14ac:dyDescent="0.7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  <c r="AR550" s="71"/>
      <c r="AS550" s="71"/>
      <c r="AT550" s="71"/>
      <c r="AU550" s="71"/>
      <c r="AV550" s="71"/>
      <c r="AW550" s="71"/>
      <c r="AX550" s="71"/>
      <c r="AY550" s="71"/>
      <c r="AZ550" s="71"/>
      <c r="BA550" s="71"/>
    </row>
    <row r="551" spans="1:53" x14ac:dyDescent="0.7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  <c r="AR551" s="71"/>
      <c r="AS551" s="71"/>
      <c r="AT551" s="71"/>
      <c r="AU551" s="71"/>
      <c r="AV551" s="71"/>
      <c r="AW551" s="71"/>
      <c r="AX551" s="71"/>
      <c r="AY551" s="71"/>
      <c r="AZ551" s="71"/>
      <c r="BA551" s="71"/>
    </row>
    <row r="552" spans="1:53" x14ac:dyDescent="0.7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  <c r="BA552" s="71"/>
    </row>
    <row r="553" spans="1:53" x14ac:dyDescent="0.7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  <c r="BA553" s="71"/>
    </row>
    <row r="554" spans="1:53" x14ac:dyDescent="0.7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</row>
    <row r="555" spans="1:53" x14ac:dyDescent="0.7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  <c r="AR555" s="71"/>
      <c r="AS555" s="71"/>
      <c r="AT555" s="71"/>
      <c r="AU555" s="71"/>
      <c r="AV555" s="71"/>
      <c r="AW555" s="71"/>
      <c r="AX555" s="71"/>
      <c r="AY555" s="71"/>
      <c r="AZ555" s="71"/>
      <c r="BA555" s="71"/>
    </row>
    <row r="556" spans="1:53" x14ac:dyDescent="0.7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  <c r="AR556" s="71"/>
      <c r="AS556" s="71"/>
      <c r="AT556" s="71"/>
      <c r="AU556" s="71"/>
      <c r="AV556" s="71"/>
      <c r="AW556" s="71"/>
      <c r="AX556" s="71"/>
      <c r="AY556" s="71"/>
      <c r="AZ556" s="71"/>
      <c r="BA556" s="71"/>
    </row>
    <row r="557" spans="1:53" x14ac:dyDescent="0.7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1"/>
      <c r="BA557" s="71"/>
    </row>
    <row r="558" spans="1:53" x14ac:dyDescent="0.7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  <c r="AR558" s="71"/>
      <c r="AS558" s="71"/>
      <c r="AT558" s="71"/>
      <c r="AU558" s="71"/>
      <c r="AV558" s="71"/>
      <c r="AW558" s="71"/>
      <c r="AX558" s="71"/>
      <c r="AY558" s="71"/>
      <c r="AZ558" s="71"/>
      <c r="BA558" s="71"/>
    </row>
    <row r="559" spans="1:53" x14ac:dyDescent="0.7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  <c r="BA559" s="71"/>
    </row>
    <row r="560" spans="1:53" x14ac:dyDescent="0.7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</row>
    <row r="561" spans="1:53" x14ac:dyDescent="0.7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  <c r="AR561" s="71"/>
      <c r="AS561" s="71"/>
      <c r="AT561" s="71"/>
      <c r="AU561" s="71"/>
      <c r="AV561" s="71"/>
      <c r="AW561" s="71"/>
      <c r="AX561" s="71"/>
      <c r="AY561" s="71"/>
      <c r="AZ561" s="71"/>
      <c r="BA561" s="71"/>
    </row>
    <row r="562" spans="1:53" x14ac:dyDescent="0.7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  <c r="AR562" s="71"/>
      <c r="AS562" s="71"/>
      <c r="AT562" s="71"/>
      <c r="AU562" s="71"/>
      <c r="AV562" s="71"/>
      <c r="AW562" s="71"/>
      <c r="AX562" s="71"/>
      <c r="AY562" s="71"/>
      <c r="AZ562" s="71"/>
      <c r="BA562" s="71"/>
    </row>
    <row r="563" spans="1:53" x14ac:dyDescent="0.7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  <c r="AR563" s="71"/>
      <c r="AS563" s="71"/>
      <c r="AT563" s="71"/>
      <c r="AU563" s="71"/>
      <c r="AV563" s="71"/>
      <c r="AW563" s="71"/>
      <c r="AX563" s="71"/>
      <c r="AY563" s="71"/>
      <c r="AZ563" s="71"/>
      <c r="BA563" s="71"/>
    </row>
    <row r="564" spans="1:53" x14ac:dyDescent="0.7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  <c r="AR564" s="71"/>
      <c r="AS564" s="71"/>
      <c r="AT564" s="71"/>
      <c r="AU564" s="71"/>
      <c r="AV564" s="71"/>
      <c r="AW564" s="71"/>
      <c r="AX564" s="71"/>
      <c r="AY564" s="71"/>
      <c r="AZ564" s="71"/>
      <c r="BA564" s="71"/>
    </row>
    <row r="565" spans="1:53" x14ac:dyDescent="0.7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  <c r="AR565" s="71"/>
      <c r="AS565" s="71"/>
      <c r="AT565" s="71"/>
      <c r="AU565" s="71"/>
      <c r="AV565" s="71"/>
      <c r="AW565" s="71"/>
      <c r="AX565" s="71"/>
      <c r="AY565" s="71"/>
      <c r="AZ565" s="71"/>
      <c r="BA565" s="71"/>
    </row>
    <row r="566" spans="1:53" x14ac:dyDescent="0.7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  <c r="AR566" s="71"/>
      <c r="AS566" s="71"/>
      <c r="AT566" s="71"/>
      <c r="AU566" s="71"/>
      <c r="AV566" s="71"/>
      <c r="AW566" s="71"/>
      <c r="AX566" s="71"/>
      <c r="AY566" s="71"/>
      <c r="AZ566" s="71"/>
      <c r="BA566" s="71"/>
    </row>
    <row r="567" spans="1:53" x14ac:dyDescent="0.7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  <c r="AR567" s="71"/>
      <c r="AS567" s="71"/>
      <c r="AT567" s="71"/>
      <c r="AU567" s="71"/>
      <c r="AV567" s="71"/>
      <c r="AW567" s="71"/>
      <c r="AX567" s="71"/>
      <c r="AY567" s="71"/>
      <c r="AZ567" s="71"/>
      <c r="BA567" s="71"/>
    </row>
    <row r="568" spans="1:53" x14ac:dyDescent="0.7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  <c r="AR568" s="71"/>
      <c r="AS568" s="71"/>
      <c r="AT568" s="71"/>
      <c r="AU568" s="71"/>
      <c r="AV568" s="71"/>
      <c r="AW568" s="71"/>
      <c r="AX568" s="71"/>
      <c r="AY568" s="71"/>
      <c r="AZ568" s="71"/>
      <c r="BA568" s="71"/>
    </row>
    <row r="569" spans="1:53" x14ac:dyDescent="0.7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1"/>
      <c r="BA569" s="71"/>
    </row>
    <row r="570" spans="1:53" x14ac:dyDescent="0.7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  <c r="AR570" s="71"/>
      <c r="AS570" s="71"/>
      <c r="AT570" s="71"/>
      <c r="AU570" s="71"/>
      <c r="AV570" s="71"/>
      <c r="AW570" s="71"/>
      <c r="AX570" s="71"/>
      <c r="AY570" s="71"/>
      <c r="AZ570" s="71"/>
      <c r="BA570" s="71"/>
    </row>
    <row r="571" spans="1:53" x14ac:dyDescent="0.7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  <c r="AR571" s="71"/>
      <c r="AS571" s="71"/>
      <c r="AT571" s="71"/>
      <c r="AU571" s="71"/>
      <c r="AV571" s="71"/>
      <c r="AW571" s="71"/>
      <c r="AX571" s="71"/>
      <c r="AY571" s="71"/>
      <c r="AZ571" s="71"/>
      <c r="BA571" s="71"/>
    </row>
    <row r="572" spans="1:53" x14ac:dyDescent="0.7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  <c r="AR572" s="71"/>
      <c r="AS572" s="71"/>
      <c r="AT572" s="71"/>
      <c r="AU572" s="71"/>
      <c r="AV572" s="71"/>
      <c r="AW572" s="71"/>
      <c r="AX572" s="71"/>
      <c r="AY572" s="71"/>
      <c r="AZ572" s="71"/>
      <c r="BA572" s="71"/>
    </row>
    <row r="573" spans="1:53" x14ac:dyDescent="0.7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</row>
    <row r="574" spans="1:53" x14ac:dyDescent="0.7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</row>
    <row r="575" spans="1:53" x14ac:dyDescent="0.7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</row>
    <row r="576" spans="1:53" x14ac:dyDescent="0.7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</row>
    <row r="577" spans="1:53" x14ac:dyDescent="0.7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  <c r="AR577" s="71"/>
      <c r="AS577" s="71"/>
      <c r="AT577" s="71"/>
      <c r="AU577" s="71"/>
      <c r="AV577" s="71"/>
      <c r="AW577" s="71"/>
      <c r="AX577" s="71"/>
      <c r="AY577" s="71"/>
      <c r="AZ577" s="71"/>
      <c r="BA577" s="71"/>
    </row>
    <row r="578" spans="1:53" x14ac:dyDescent="0.7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  <c r="AR578" s="71"/>
      <c r="AS578" s="71"/>
      <c r="AT578" s="71"/>
      <c r="AU578" s="71"/>
      <c r="AV578" s="71"/>
      <c r="AW578" s="71"/>
      <c r="AX578" s="71"/>
      <c r="AY578" s="71"/>
      <c r="AZ578" s="71"/>
      <c r="BA578" s="71"/>
    </row>
    <row r="579" spans="1:53" x14ac:dyDescent="0.7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  <c r="AR579" s="71"/>
      <c r="AS579" s="71"/>
      <c r="AT579" s="71"/>
      <c r="AU579" s="71"/>
      <c r="AV579" s="71"/>
      <c r="AW579" s="71"/>
      <c r="AX579" s="71"/>
      <c r="AY579" s="71"/>
      <c r="AZ579" s="71"/>
      <c r="BA579" s="71"/>
    </row>
    <row r="580" spans="1:53" x14ac:dyDescent="0.7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  <c r="AR580" s="71"/>
      <c r="AS580" s="71"/>
      <c r="AT580" s="71"/>
      <c r="AU580" s="71"/>
      <c r="AV580" s="71"/>
      <c r="AW580" s="71"/>
      <c r="AX580" s="71"/>
      <c r="AY580" s="71"/>
      <c r="AZ580" s="71"/>
      <c r="BA580" s="71"/>
    </row>
    <row r="581" spans="1:53" x14ac:dyDescent="0.7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  <c r="AR581" s="71"/>
      <c r="AS581" s="71"/>
      <c r="AT581" s="71"/>
      <c r="AU581" s="71"/>
      <c r="AV581" s="71"/>
      <c r="AW581" s="71"/>
      <c r="AX581" s="71"/>
      <c r="AY581" s="71"/>
      <c r="AZ581" s="71"/>
      <c r="BA581" s="71"/>
    </row>
    <row r="582" spans="1:53" x14ac:dyDescent="0.7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  <c r="AR582" s="71"/>
      <c r="AS582" s="71"/>
      <c r="AT582" s="71"/>
      <c r="AU582" s="71"/>
      <c r="AV582" s="71"/>
      <c r="AW582" s="71"/>
      <c r="AX582" s="71"/>
      <c r="AY582" s="71"/>
      <c r="AZ582" s="71"/>
      <c r="BA582" s="71"/>
    </row>
    <row r="583" spans="1:53" x14ac:dyDescent="0.7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  <c r="AR583" s="71"/>
      <c r="AS583" s="71"/>
      <c r="AT583" s="71"/>
      <c r="AU583" s="71"/>
      <c r="AV583" s="71"/>
      <c r="AW583" s="71"/>
      <c r="AX583" s="71"/>
      <c r="AY583" s="71"/>
      <c r="AZ583" s="71"/>
      <c r="BA583" s="71"/>
    </row>
    <row r="584" spans="1:53" x14ac:dyDescent="0.7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  <c r="AR584" s="71"/>
      <c r="AS584" s="71"/>
      <c r="AT584" s="71"/>
      <c r="AU584" s="71"/>
      <c r="AV584" s="71"/>
      <c r="AW584" s="71"/>
      <c r="AX584" s="71"/>
      <c r="AY584" s="71"/>
      <c r="AZ584" s="71"/>
      <c r="BA584" s="71"/>
    </row>
    <row r="585" spans="1:53" x14ac:dyDescent="0.7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  <c r="AR585" s="71"/>
      <c r="AS585" s="71"/>
      <c r="AT585" s="71"/>
      <c r="AU585" s="71"/>
      <c r="AV585" s="71"/>
      <c r="AW585" s="71"/>
      <c r="AX585" s="71"/>
      <c r="AY585" s="71"/>
      <c r="AZ585" s="71"/>
      <c r="BA585" s="71"/>
    </row>
    <row r="586" spans="1:53" x14ac:dyDescent="0.7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  <c r="AR586" s="71"/>
      <c r="AS586" s="71"/>
      <c r="AT586" s="71"/>
      <c r="AU586" s="71"/>
      <c r="AV586" s="71"/>
      <c r="AW586" s="71"/>
      <c r="AX586" s="71"/>
      <c r="AY586" s="71"/>
      <c r="AZ586" s="71"/>
      <c r="BA586" s="71"/>
    </row>
    <row r="587" spans="1:53" x14ac:dyDescent="0.7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  <c r="AR587" s="71"/>
      <c r="AS587" s="71"/>
      <c r="AT587" s="71"/>
      <c r="AU587" s="71"/>
      <c r="AV587" s="71"/>
      <c r="AW587" s="71"/>
      <c r="AX587" s="71"/>
      <c r="AY587" s="71"/>
      <c r="AZ587" s="71"/>
      <c r="BA587" s="71"/>
    </row>
    <row r="588" spans="1:53" x14ac:dyDescent="0.7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  <c r="AR588" s="71"/>
      <c r="AS588" s="71"/>
      <c r="AT588" s="71"/>
      <c r="AU588" s="71"/>
      <c r="AV588" s="71"/>
      <c r="AW588" s="71"/>
      <c r="AX588" s="71"/>
      <c r="AY588" s="71"/>
      <c r="AZ588" s="71"/>
      <c r="BA588" s="71"/>
    </row>
    <row r="589" spans="1:53" x14ac:dyDescent="0.7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  <c r="AR589" s="71"/>
      <c r="AS589" s="71"/>
      <c r="AT589" s="71"/>
      <c r="AU589" s="71"/>
      <c r="AV589" s="71"/>
      <c r="AW589" s="71"/>
      <c r="AX589" s="71"/>
      <c r="AY589" s="71"/>
      <c r="AZ589" s="71"/>
      <c r="BA589" s="71"/>
    </row>
    <row r="590" spans="1:53" x14ac:dyDescent="0.7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  <c r="AR590" s="71"/>
      <c r="AS590" s="71"/>
      <c r="AT590" s="71"/>
      <c r="AU590" s="71"/>
      <c r="AV590" s="71"/>
      <c r="AW590" s="71"/>
      <c r="AX590" s="71"/>
      <c r="AY590" s="71"/>
      <c r="AZ590" s="71"/>
      <c r="BA590" s="71"/>
    </row>
    <row r="591" spans="1:53" x14ac:dyDescent="0.7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  <c r="AR591" s="71"/>
      <c r="AS591" s="71"/>
      <c r="AT591" s="71"/>
      <c r="AU591" s="71"/>
      <c r="AV591" s="71"/>
      <c r="AW591" s="71"/>
      <c r="AX591" s="71"/>
      <c r="AY591" s="71"/>
      <c r="AZ591" s="71"/>
      <c r="BA591" s="71"/>
    </row>
    <row r="592" spans="1:53" x14ac:dyDescent="0.7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  <c r="AR592" s="71"/>
      <c r="AS592" s="71"/>
      <c r="AT592" s="71"/>
      <c r="AU592" s="71"/>
      <c r="AV592" s="71"/>
      <c r="AW592" s="71"/>
      <c r="AX592" s="71"/>
      <c r="AY592" s="71"/>
      <c r="AZ592" s="71"/>
      <c r="BA592" s="71"/>
    </row>
    <row r="593" spans="1:53" x14ac:dyDescent="0.7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  <c r="AR593" s="71"/>
      <c r="AS593" s="71"/>
      <c r="AT593" s="71"/>
      <c r="AU593" s="71"/>
      <c r="AV593" s="71"/>
      <c r="AW593" s="71"/>
      <c r="AX593" s="71"/>
      <c r="AY593" s="71"/>
      <c r="AZ593" s="71"/>
      <c r="BA593" s="71"/>
    </row>
    <row r="594" spans="1:53" x14ac:dyDescent="0.7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  <c r="AR594" s="71"/>
      <c r="AS594" s="71"/>
      <c r="AT594" s="71"/>
      <c r="AU594" s="71"/>
      <c r="AV594" s="71"/>
      <c r="AW594" s="71"/>
      <c r="AX594" s="71"/>
      <c r="AY594" s="71"/>
      <c r="AZ594" s="71"/>
      <c r="BA594" s="71"/>
    </row>
    <row r="595" spans="1:53" x14ac:dyDescent="0.7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  <c r="AR595" s="71"/>
      <c r="AS595" s="71"/>
      <c r="AT595" s="71"/>
      <c r="AU595" s="71"/>
      <c r="AV595" s="71"/>
      <c r="AW595" s="71"/>
      <c r="AX595" s="71"/>
      <c r="AY595" s="71"/>
      <c r="AZ595" s="71"/>
      <c r="BA595" s="71"/>
    </row>
    <row r="596" spans="1:53" x14ac:dyDescent="0.7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  <c r="AR596" s="71"/>
      <c r="AS596" s="71"/>
      <c r="AT596" s="71"/>
      <c r="AU596" s="71"/>
      <c r="AV596" s="71"/>
      <c r="AW596" s="71"/>
      <c r="AX596" s="71"/>
      <c r="AY596" s="71"/>
      <c r="AZ596" s="71"/>
      <c r="BA596" s="71"/>
    </row>
    <row r="597" spans="1:53" x14ac:dyDescent="0.7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  <c r="AR597" s="71"/>
      <c r="AS597" s="71"/>
      <c r="AT597" s="71"/>
      <c r="AU597" s="71"/>
      <c r="AV597" s="71"/>
      <c r="AW597" s="71"/>
      <c r="AX597" s="71"/>
      <c r="AY597" s="71"/>
      <c r="AZ597" s="71"/>
      <c r="BA597" s="71"/>
    </row>
    <row r="598" spans="1:53" x14ac:dyDescent="0.7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  <c r="AR598" s="71"/>
      <c r="AS598" s="71"/>
      <c r="AT598" s="71"/>
      <c r="AU598" s="71"/>
      <c r="AV598" s="71"/>
      <c r="AW598" s="71"/>
      <c r="AX598" s="71"/>
      <c r="AY598" s="71"/>
      <c r="AZ598" s="71"/>
      <c r="BA598" s="71"/>
    </row>
    <row r="599" spans="1:53" x14ac:dyDescent="0.7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  <c r="AR599" s="71"/>
      <c r="AS599" s="71"/>
      <c r="AT599" s="71"/>
      <c r="AU599" s="71"/>
      <c r="AV599" s="71"/>
      <c r="AW599" s="71"/>
      <c r="AX599" s="71"/>
      <c r="AY599" s="71"/>
      <c r="AZ599" s="71"/>
      <c r="BA599" s="71"/>
    </row>
    <row r="600" spans="1:53" x14ac:dyDescent="0.7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  <c r="AR600" s="71"/>
      <c r="AS600" s="71"/>
      <c r="AT600" s="71"/>
      <c r="AU600" s="71"/>
      <c r="AV600" s="71"/>
      <c r="AW600" s="71"/>
      <c r="AX600" s="71"/>
      <c r="AY600" s="71"/>
      <c r="AZ600" s="71"/>
      <c r="BA600" s="71"/>
    </row>
    <row r="601" spans="1:53" x14ac:dyDescent="0.7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  <c r="AR601" s="71"/>
      <c r="AS601" s="71"/>
      <c r="AT601" s="71"/>
      <c r="AU601" s="71"/>
      <c r="AV601" s="71"/>
      <c r="AW601" s="71"/>
      <c r="AX601" s="71"/>
      <c r="AY601" s="71"/>
      <c r="AZ601" s="71"/>
      <c r="BA601" s="71"/>
    </row>
    <row r="602" spans="1:53" x14ac:dyDescent="0.7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</row>
    <row r="603" spans="1:53" x14ac:dyDescent="0.7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</row>
    <row r="604" spans="1:53" x14ac:dyDescent="0.7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</row>
    <row r="605" spans="1:53" x14ac:dyDescent="0.7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</row>
    <row r="606" spans="1:53" x14ac:dyDescent="0.7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</row>
    <row r="607" spans="1:53" x14ac:dyDescent="0.7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</row>
    <row r="608" spans="1:53" x14ac:dyDescent="0.7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</row>
    <row r="609" spans="1:53" x14ac:dyDescent="0.7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  <c r="AR609" s="71"/>
      <c r="AS609" s="71"/>
      <c r="AT609" s="71"/>
      <c r="AU609" s="71"/>
      <c r="AV609" s="71"/>
      <c r="AW609" s="71"/>
      <c r="AX609" s="71"/>
      <c r="AY609" s="71"/>
      <c r="AZ609" s="71"/>
      <c r="BA609" s="71"/>
    </row>
    <row r="610" spans="1:53" x14ac:dyDescent="0.7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  <c r="AR610" s="71"/>
      <c r="AS610" s="71"/>
      <c r="AT610" s="71"/>
      <c r="AU610" s="71"/>
      <c r="AV610" s="71"/>
      <c r="AW610" s="71"/>
      <c r="AX610" s="71"/>
      <c r="AY610" s="71"/>
      <c r="AZ610" s="71"/>
      <c r="BA610" s="71"/>
    </row>
    <row r="611" spans="1:53" x14ac:dyDescent="0.7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  <c r="AR611" s="71"/>
      <c r="AS611" s="71"/>
      <c r="AT611" s="71"/>
      <c r="AU611" s="71"/>
      <c r="AV611" s="71"/>
      <c r="AW611" s="71"/>
      <c r="AX611" s="71"/>
      <c r="AY611" s="71"/>
      <c r="AZ611" s="71"/>
      <c r="BA611" s="71"/>
    </row>
    <row r="612" spans="1:53" x14ac:dyDescent="0.7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  <c r="AR612" s="71"/>
      <c r="AS612" s="71"/>
      <c r="AT612" s="71"/>
      <c r="AU612" s="71"/>
      <c r="AV612" s="71"/>
      <c r="AW612" s="71"/>
      <c r="AX612" s="71"/>
      <c r="AY612" s="71"/>
      <c r="AZ612" s="71"/>
      <c r="BA612" s="71"/>
    </row>
    <row r="613" spans="1:53" x14ac:dyDescent="0.7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  <c r="AR613" s="71"/>
      <c r="AS613" s="71"/>
      <c r="AT613" s="71"/>
      <c r="AU613" s="71"/>
      <c r="AV613" s="71"/>
      <c r="AW613" s="71"/>
      <c r="AX613" s="71"/>
      <c r="AY613" s="71"/>
      <c r="AZ613" s="71"/>
      <c r="BA613" s="71"/>
    </row>
    <row r="614" spans="1:53" x14ac:dyDescent="0.7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  <c r="AR614" s="71"/>
      <c r="AS614" s="71"/>
      <c r="AT614" s="71"/>
      <c r="AU614" s="71"/>
      <c r="AV614" s="71"/>
      <c r="AW614" s="71"/>
      <c r="AX614" s="71"/>
      <c r="AY614" s="71"/>
      <c r="AZ614" s="71"/>
      <c r="BA614" s="71"/>
    </row>
    <row r="615" spans="1:53" x14ac:dyDescent="0.7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  <c r="AR615" s="71"/>
      <c r="AS615" s="71"/>
      <c r="AT615" s="71"/>
      <c r="AU615" s="71"/>
      <c r="AV615" s="71"/>
      <c r="AW615" s="71"/>
      <c r="AX615" s="71"/>
      <c r="AY615" s="71"/>
      <c r="AZ615" s="71"/>
      <c r="BA615" s="71"/>
    </row>
    <row r="616" spans="1:53" x14ac:dyDescent="0.7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  <c r="AR616" s="71"/>
      <c r="AS616" s="71"/>
      <c r="AT616" s="71"/>
      <c r="AU616" s="71"/>
      <c r="AV616" s="71"/>
      <c r="AW616" s="71"/>
      <c r="AX616" s="71"/>
      <c r="AY616" s="71"/>
      <c r="AZ616" s="71"/>
      <c r="BA616" s="71"/>
    </row>
    <row r="617" spans="1:53" x14ac:dyDescent="0.7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  <c r="AR617" s="71"/>
      <c r="AS617" s="71"/>
      <c r="AT617" s="71"/>
      <c r="AU617" s="71"/>
      <c r="AV617" s="71"/>
      <c r="AW617" s="71"/>
      <c r="AX617" s="71"/>
      <c r="AY617" s="71"/>
      <c r="AZ617" s="71"/>
      <c r="BA617" s="71"/>
    </row>
    <row r="618" spans="1:53" x14ac:dyDescent="0.7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  <c r="AR618" s="71"/>
      <c r="AS618" s="71"/>
      <c r="AT618" s="71"/>
      <c r="AU618" s="71"/>
      <c r="AV618" s="71"/>
      <c r="AW618" s="71"/>
      <c r="AX618" s="71"/>
      <c r="AY618" s="71"/>
      <c r="AZ618" s="71"/>
      <c r="BA618" s="71"/>
    </row>
    <row r="619" spans="1:53" x14ac:dyDescent="0.7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  <c r="AR619" s="71"/>
      <c r="AS619" s="71"/>
      <c r="AT619" s="71"/>
      <c r="AU619" s="71"/>
      <c r="AV619" s="71"/>
      <c r="AW619" s="71"/>
      <c r="AX619" s="71"/>
      <c r="AY619" s="71"/>
      <c r="AZ619" s="71"/>
      <c r="BA619" s="71"/>
    </row>
    <row r="620" spans="1:53" x14ac:dyDescent="0.7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  <c r="AR620" s="71"/>
      <c r="AS620" s="71"/>
      <c r="AT620" s="71"/>
      <c r="AU620" s="71"/>
      <c r="AV620" s="71"/>
      <c r="AW620" s="71"/>
      <c r="AX620" s="71"/>
      <c r="AY620" s="71"/>
      <c r="AZ620" s="71"/>
      <c r="BA620" s="71"/>
    </row>
    <row r="621" spans="1:53" x14ac:dyDescent="0.7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  <c r="AR621" s="71"/>
      <c r="AS621" s="71"/>
      <c r="AT621" s="71"/>
      <c r="AU621" s="71"/>
      <c r="AV621" s="71"/>
      <c r="AW621" s="71"/>
      <c r="AX621" s="71"/>
      <c r="AY621" s="71"/>
      <c r="AZ621" s="71"/>
      <c r="BA621" s="71"/>
    </row>
    <row r="622" spans="1:53" x14ac:dyDescent="0.7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  <c r="AR622" s="71"/>
      <c r="AS622" s="71"/>
      <c r="AT622" s="71"/>
      <c r="AU622" s="71"/>
      <c r="AV622" s="71"/>
      <c r="AW622" s="71"/>
      <c r="AX622" s="71"/>
      <c r="AY622" s="71"/>
      <c r="AZ622" s="71"/>
      <c r="BA622" s="71"/>
    </row>
    <row r="623" spans="1:53" x14ac:dyDescent="0.7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  <c r="AR623" s="71"/>
      <c r="AS623" s="71"/>
      <c r="AT623" s="71"/>
      <c r="AU623" s="71"/>
      <c r="AV623" s="71"/>
      <c r="AW623" s="71"/>
      <c r="AX623" s="71"/>
      <c r="AY623" s="71"/>
      <c r="AZ623" s="71"/>
      <c r="BA623" s="71"/>
    </row>
    <row r="624" spans="1:53" x14ac:dyDescent="0.7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  <c r="AR624" s="71"/>
      <c r="AS624" s="71"/>
      <c r="AT624" s="71"/>
      <c r="AU624" s="71"/>
      <c r="AV624" s="71"/>
      <c r="AW624" s="71"/>
      <c r="AX624" s="71"/>
      <c r="AY624" s="71"/>
      <c r="AZ624" s="71"/>
      <c r="BA624" s="71"/>
    </row>
    <row r="625" spans="1:53" x14ac:dyDescent="0.7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  <c r="AR625" s="71"/>
      <c r="AS625" s="71"/>
      <c r="AT625" s="71"/>
      <c r="AU625" s="71"/>
      <c r="AV625" s="71"/>
      <c r="AW625" s="71"/>
      <c r="AX625" s="71"/>
      <c r="AY625" s="71"/>
      <c r="AZ625" s="71"/>
      <c r="BA625" s="71"/>
    </row>
    <row r="626" spans="1:53" x14ac:dyDescent="0.7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  <c r="AR626" s="71"/>
      <c r="AS626" s="71"/>
      <c r="AT626" s="71"/>
      <c r="AU626" s="71"/>
      <c r="AV626" s="71"/>
      <c r="AW626" s="71"/>
      <c r="AX626" s="71"/>
      <c r="AY626" s="71"/>
      <c r="AZ626" s="71"/>
      <c r="BA626" s="71"/>
    </row>
    <row r="627" spans="1:53" x14ac:dyDescent="0.7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  <c r="AR627" s="71"/>
      <c r="AS627" s="71"/>
      <c r="AT627" s="71"/>
      <c r="AU627" s="71"/>
      <c r="AV627" s="71"/>
      <c r="AW627" s="71"/>
      <c r="AX627" s="71"/>
      <c r="AY627" s="71"/>
      <c r="AZ627" s="71"/>
      <c r="BA627" s="71"/>
    </row>
    <row r="628" spans="1:53" x14ac:dyDescent="0.7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  <c r="AR628" s="71"/>
      <c r="AS628" s="71"/>
      <c r="AT628" s="71"/>
      <c r="AU628" s="71"/>
      <c r="AV628" s="71"/>
      <c r="AW628" s="71"/>
      <c r="AX628" s="71"/>
      <c r="AY628" s="71"/>
      <c r="AZ628" s="71"/>
      <c r="BA628" s="71"/>
    </row>
    <row r="629" spans="1:53" x14ac:dyDescent="0.7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  <c r="AR629" s="71"/>
      <c r="AS629" s="71"/>
      <c r="AT629" s="71"/>
      <c r="AU629" s="71"/>
      <c r="AV629" s="71"/>
      <c r="AW629" s="71"/>
      <c r="AX629" s="71"/>
      <c r="AY629" s="71"/>
      <c r="AZ629" s="71"/>
      <c r="BA629" s="71"/>
    </row>
    <row r="630" spans="1:53" x14ac:dyDescent="0.7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  <c r="AR630" s="71"/>
      <c r="AS630" s="71"/>
      <c r="AT630" s="71"/>
      <c r="AU630" s="71"/>
      <c r="AV630" s="71"/>
      <c r="AW630" s="71"/>
      <c r="AX630" s="71"/>
      <c r="AY630" s="71"/>
      <c r="AZ630" s="71"/>
      <c r="BA630" s="71"/>
    </row>
    <row r="631" spans="1:53" x14ac:dyDescent="0.7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</row>
    <row r="632" spans="1:53" x14ac:dyDescent="0.7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</row>
    <row r="633" spans="1:53" x14ac:dyDescent="0.7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</row>
    <row r="634" spans="1:53" x14ac:dyDescent="0.7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</row>
    <row r="635" spans="1:53" x14ac:dyDescent="0.7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  <c r="AR635" s="71"/>
      <c r="AS635" s="71"/>
      <c r="AT635" s="71"/>
      <c r="AU635" s="71"/>
      <c r="AV635" s="71"/>
      <c r="AW635" s="71"/>
      <c r="AX635" s="71"/>
      <c r="AY635" s="71"/>
      <c r="AZ635" s="71"/>
      <c r="BA635" s="71"/>
    </row>
    <row r="636" spans="1:53" x14ac:dyDescent="0.7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  <c r="AR636" s="71"/>
      <c r="AS636" s="71"/>
      <c r="AT636" s="71"/>
      <c r="AU636" s="71"/>
      <c r="AV636" s="71"/>
      <c r="AW636" s="71"/>
      <c r="AX636" s="71"/>
      <c r="AY636" s="71"/>
      <c r="AZ636" s="71"/>
      <c r="BA636" s="71"/>
    </row>
    <row r="637" spans="1:53" x14ac:dyDescent="0.7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  <c r="AR637" s="71"/>
      <c r="AS637" s="71"/>
      <c r="AT637" s="71"/>
      <c r="AU637" s="71"/>
      <c r="AV637" s="71"/>
      <c r="AW637" s="71"/>
      <c r="AX637" s="71"/>
      <c r="AY637" s="71"/>
      <c r="AZ637" s="71"/>
      <c r="BA637" s="71"/>
    </row>
    <row r="638" spans="1:53" x14ac:dyDescent="0.7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  <c r="AR638" s="71"/>
      <c r="AS638" s="71"/>
      <c r="AT638" s="71"/>
      <c r="AU638" s="71"/>
      <c r="AV638" s="71"/>
      <c r="AW638" s="71"/>
      <c r="AX638" s="71"/>
      <c r="AY638" s="71"/>
      <c r="AZ638" s="71"/>
      <c r="BA638" s="71"/>
    </row>
    <row r="639" spans="1:53" x14ac:dyDescent="0.7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  <c r="AR639" s="71"/>
      <c r="AS639" s="71"/>
      <c r="AT639" s="71"/>
      <c r="AU639" s="71"/>
      <c r="AV639" s="71"/>
      <c r="AW639" s="71"/>
      <c r="AX639" s="71"/>
      <c r="AY639" s="71"/>
      <c r="AZ639" s="71"/>
      <c r="BA639" s="71"/>
    </row>
    <row r="640" spans="1:53" x14ac:dyDescent="0.7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  <c r="AR640" s="71"/>
      <c r="AS640" s="71"/>
      <c r="AT640" s="71"/>
      <c r="AU640" s="71"/>
      <c r="AV640" s="71"/>
      <c r="AW640" s="71"/>
      <c r="AX640" s="71"/>
      <c r="AY640" s="71"/>
      <c r="AZ640" s="71"/>
      <c r="BA640" s="71"/>
    </row>
    <row r="641" spans="1:53" x14ac:dyDescent="0.7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  <c r="AR641" s="71"/>
      <c r="AS641" s="71"/>
      <c r="AT641" s="71"/>
      <c r="AU641" s="71"/>
      <c r="AV641" s="71"/>
      <c r="AW641" s="71"/>
      <c r="AX641" s="71"/>
      <c r="AY641" s="71"/>
      <c r="AZ641" s="71"/>
      <c r="BA641" s="71"/>
    </row>
    <row r="642" spans="1:53" x14ac:dyDescent="0.7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  <c r="AR642" s="71"/>
      <c r="AS642" s="71"/>
      <c r="AT642" s="71"/>
      <c r="AU642" s="71"/>
      <c r="AV642" s="71"/>
      <c r="AW642" s="71"/>
      <c r="AX642" s="71"/>
      <c r="AY642" s="71"/>
      <c r="AZ642" s="71"/>
      <c r="BA642" s="71"/>
    </row>
    <row r="643" spans="1:53" x14ac:dyDescent="0.7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  <c r="AR643" s="71"/>
      <c r="AS643" s="71"/>
      <c r="AT643" s="71"/>
      <c r="AU643" s="71"/>
      <c r="AV643" s="71"/>
      <c r="AW643" s="71"/>
      <c r="AX643" s="71"/>
      <c r="AY643" s="71"/>
      <c r="AZ643" s="71"/>
      <c r="BA643" s="71"/>
    </row>
    <row r="644" spans="1:53" x14ac:dyDescent="0.7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  <c r="AR644" s="71"/>
      <c r="AS644" s="71"/>
      <c r="AT644" s="71"/>
      <c r="AU644" s="71"/>
      <c r="AV644" s="71"/>
      <c r="AW644" s="71"/>
      <c r="AX644" s="71"/>
      <c r="AY644" s="71"/>
      <c r="AZ644" s="71"/>
      <c r="BA644" s="71"/>
    </row>
    <row r="645" spans="1:53" x14ac:dyDescent="0.7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  <c r="AR645" s="71"/>
      <c r="AS645" s="71"/>
      <c r="AT645" s="71"/>
      <c r="AU645" s="71"/>
      <c r="AV645" s="71"/>
      <c r="AW645" s="71"/>
      <c r="AX645" s="71"/>
      <c r="AY645" s="71"/>
      <c r="AZ645" s="71"/>
      <c r="BA645" s="71"/>
    </row>
    <row r="646" spans="1:53" x14ac:dyDescent="0.7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  <c r="AR646" s="71"/>
      <c r="AS646" s="71"/>
      <c r="AT646" s="71"/>
      <c r="AU646" s="71"/>
      <c r="AV646" s="71"/>
      <c r="AW646" s="71"/>
      <c r="AX646" s="71"/>
      <c r="AY646" s="71"/>
      <c r="AZ646" s="71"/>
      <c r="BA646" s="71"/>
    </row>
    <row r="647" spans="1:53" x14ac:dyDescent="0.7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  <c r="AR647" s="71"/>
      <c r="AS647" s="71"/>
      <c r="AT647" s="71"/>
      <c r="AU647" s="71"/>
      <c r="AV647" s="71"/>
      <c r="AW647" s="71"/>
      <c r="AX647" s="71"/>
      <c r="AY647" s="71"/>
      <c r="AZ647" s="71"/>
      <c r="BA647" s="71"/>
    </row>
    <row r="648" spans="1:53" x14ac:dyDescent="0.7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  <c r="AR648" s="71"/>
      <c r="AS648" s="71"/>
      <c r="AT648" s="71"/>
      <c r="AU648" s="71"/>
      <c r="AV648" s="71"/>
      <c r="AW648" s="71"/>
      <c r="AX648" s="71"/>
      <c r="AY648" s="71"/>
      <c r="AZ648" s="71"/>
      <c r="BA648" s="71"/>
    </row>
    <row r="649" spans="1:53" x14ac:dyDescent="0.7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  <c r="AR649" s="71"/>
      <c r="AS649" s="71"/>
      <c r="AT649" s="71"/>
      <c r="AU649" s="71"/>
      <c r="AV649" s="71"/>
      <c r="AW649" s="71"/>
      <c r="AX649" s="71"/>
      <c r="AY649" s="71"/>
      <c r="AZ649" s="71"/>
      <c r="BA649" s="71"/>
    </row>
    <row r="650" spans="1:53" x14ac:dyDescent="0.7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  <c r="AR650" s="71"/>
      <c r="AS650" s="71"/>
      <c r="AT650" s="71"/>
      <c r="AU650" s="71"/>
      <c r="AV650" s="71"/>
      <c r="AW650" s="71"/>
      <c r="AX650" s="71"/>
      <c r="AY650" s="71"/>
      <c r="AZ650" s="71"/>
      <c r="BA650" s="71"/>
    </row>
    <row r="651" spans="1:53" x14ac:dyDescent="0.7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  <c r="AR651" s="71"/>
      <c r="AS651" s="71"/>
      <c r="AT651" s="71"/>
      <c r="AU651" s="71"/>
      <c r="AV651" s="71"/>
      <c r="AW651" s="71"/>
      <c r="AX651" s="71"/>
      <c r="AY651" s="71"/>
      <c r="AZ651" s="71"/>
      <c r="BA651" s="71"/>
    </row>
    <row r="652" spans="1:53" x14ac:dyDescent="0.7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  <c r="AR652" s="71"/>
      <c r="AS652" s="71"/>
      <c r="AT652" s="71"/>
      <c r="AU652" s="71"/>
      <c r="AV652" s="71"/>
      <c r="AW652" s="71"/>
      <c r="AX652" s="71"/>
      <c r="AY652" s="71"/>
      <c r="AZ652" s="71"/>
      <c r="BA652" s="71"/>
    </row>
    <row r="653" spans="1:53" x14ac:dyDescent="0.7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  <c r="AR653" s="71"/>
      <c r="AS653" s="71"/>
      <c r="AT653" s="71"/>
      <c r="AU653" s="71"/>
      <c r="AV653" s="71"/>
      <c r="AW653" s="71"/>
      <c r="AX653" s="71"/>
      <c r="AY653" s="71"/>
      <c r="AZ653" s="71"/>
      <c r="BA653" s="71"/>
    </row>
    <row r="654" spans="1:53" x14ac:dyDescent="0.7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  <c r="AR654" s="71"/>
      <c r="AS654" s="71"/>
      <c r="AT654" s="71"/>
      <c r="AU654" s="71"/>
      <c r="AV654" s="71"/>
      <c r="AW654" s="71"/>
      <c r="AX654" s="71"/>
      <c r="AY654" s="71"/>
      <c r="AZ654" s="71"/>
      <c r="BA654" s="71"/>
    </row>
    <row r="655" spans="1:53" x14ac:dyDescent="0.7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  <c r="AR655" s="71"/>
      <c r="AS655" s="71"/>
      <c r="AT655" s="71"/>
      <c r="AU655" s="71"/>
      <c r="AV655" s="71"/>
      <c r="AW655" s="71"/>
      <c r="AX655" s="71"/>
      <c r="AY655" s="71"/>
      <c r="AZ655" s="71"/>
      <c r="BA655" s="71"/>
    </row>
    <row r="656" spans="1:53" x14ac:dyDescent="0.7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  <c r="AR656" s="71"/>
      <c r="AS656" s="71"/>
      <c r="AT656" s="71"/>
      <c r="AU656" s="71"/>
      <c r="AV656" s="71"/>
      <c r="AW656" s="71"/>
      <c r="AX656" s="71"/>
      <c r="AY656" s="71"/>
      <c r="AZ656" s="71"/>
      <c r="BA656" s="71"/>
    </row>
    <row r="657" spans="1:53" x14ac:dyDescent="0.7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  <c r="AR657" s="71"/>
      <c r="AS657" s="71"/>
      <c r="AT657" s="71"/>
      <c r="AU657" s="71"/>
      <c r="AV657" s="71"/>
      <c r="AW657" s="71"/>
      <c r="AX657" s="71"/>
      <c r="AY657" s="71"/>
      <c r="AZ657" s="71"/>
      <c r="BA657" s="71"/>
    </row>
    <row r="658" spans="1:53" x14ac:dyDescent="0.7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  <c r="AR658" s="71"/>
      <c r="AS658" s="71"/>
      <c r="AT658" s="71"/>
      <c r="AU658" s="71"/>
      <c r="AV658" s="71"/>
      <c r="AW658" s="71"/>
      <c r="AX658" s="71"/>
      <c r="AY658" s="71"/>
      <c r="AZ658" s="71"/>
      <c r="BA658" s="71"/>
    </row>
    <row r="659" spans="1:53" x14ac:dyDescent="0.7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  <c r="AR659" s="71"/>
      <c r="AS659" s="71"/>
      <c r="AT659" s="71"/>
      <c r="AU659" s="71"/>
      <c r="AV659" s="71"/>
      <c r="AW659" s="71"/>
      <c r="AX659" s="71"/>
      <c r="AY659" s="71"/>
      <c r="AZ659" s="71"/>
      <c r="BA659" s="71"/>
    </row>
    <row r="660" spans="1:53" x14ac:dyDescent="0.7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</row>
    <row r="661" spans="1:53" x14ac:dyDescent="0.7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</row>
    <row r="662" spans="1:53" x14ac:dyDescent="0.7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</row>
    <row r="663" spans="1:53" x14ac:dyDescent="0.7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</row>
    <row r="664" spans="1:53" x14ac:dyDescent="0.7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  <c r="AR664" s="71"/>
      <c r="AS664" s="71"/>
      <c r="AT664" s="71"/>
      <c r="AU664" s="71"/>
      <c r="AV664" s="71"/>
      <c r="AW664" s="71"/>
      <c r="AX664" s="71"/>
      <c r="AY664" s="71"/>
      <c r="AZ664" s="71"/>
      <c r="BA664" s="71"/>
    </row>
    <row r="665" spans="1:53" x14ac:dyDescent="0.7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  <c r="AR665" s="71"/>
      <c r="AS665" s="71"/>
      <c r="AT665" s="71"/>
      <c r="AU665" s="71"/>
      <c r="AV665" s="71"/>
      <c r="AW665" s="71"/>
      <c r="AX665" s="71"/>
      <c r="AY665" s="71"/>
      <c r="AZ665" s="71"/>
      <c r="BA665" s="71"/>
    </row>
    <row r="666" spans="1:53" x14ac:dyDescent="0.7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  <c r="AR666" s="71"/>
      <c r="AS666" s="71"/>
      <c r="AT666" s="71"/>
      <c r="AU666" s="71"/>
      <c r="AV666" s="71"/>
      <c r="AW666" s="71"/>
      <c r="AX666" s="71"/>
      <c r="AY666" s="71"/>
      <c r="AZ666" s="71"/>
      <c r="BA666" s="71"/>
    </row>
    <row r="667" spans="1:53" x14ac:dyDescent="0.7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  <c r="AR667" s="71"/>
      <c r="AS667" s="71"/>
      <c r="AT667" s="71"/>
      <c r="AU667" s="71"/>
      <c r="AV667" s="71"/>
      <c r="AW667" s="71"/>
      <c r="AX667" s="71"/>
      <c r="AY667" s="71"/>
      <c r="AZ667" s="71"/>
      <c r="BA667" s="71"/>
    </row>
    <row r="668" spans="1:53" x14ac:dyDescent="0.7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  <c r="AR668" s="71"/>
      <c r="AS668" s="71"/>
      <c r="AT668" s="71"/>
      <c r="AU668" s="71"/>
      <c r="AV668" s="71"/>
      <c r="AW668" s="71"/>
      <c r="AX668" s="71"/>
      <c r="AY668" s="71"/>
      <c r="AZ668" s="71"/>
      <c r="BA668" s="71"/>
    </row>
    <row r="669" spans="1:53" x14ac:dyDescent="0.7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  <c r="AR669" s="71"/>
      <c r="AS669" s="71"/>
      <c r="AT669" s="71"/>
      <c r="AU669" s="71"/>
      <c r="AV669" s="71"/>
      <c r="AW669" s="71"/>
      <c r="AX669" s="71"/>
      <c r="AY669" s="71"/>
      <c r="AZ669" s="71"/>
      <c r="BA669" s="71"/>
    </row>
    <row r="670" spans="1:53" x14ac:dyDescent="0.7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  <c r="AR670" s="71"/>
      <c r="AS670" s="71"/>
      <c r="AT670" s="71"/>
      <c r="AU670" s="71"/>
      <c r="AV670" s="71"/>
      <c r="AW670" s="71"/>
      <c r="AX670" s="71"/>
      <c r="AY670" s="71"/>
      <c r="AZ670" s="71"/>
      <c r="BA670" s="71"/>
    </row>
    <row r="671" spans="1:53" x14ac:dyDescent="0.7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  <c r="AR671" s="71"/>
      <c r="AS671" s="71"/>
      <c r="AT671" s="71"/>
      <c r="AU671" s="71"/>
      <c r="AV671" s="71"/>
      <c r="AW671" s="71"/>
      <c r="AX671" s="71"/>
      <c r="AY671" s="71"/>
      <c r="AZ671" s="71"/>
      <c r="BA671" s="71"/>
    </row>
    <row r="672" spans="1:53" x14ac:dyDescent="0.7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  <c r="AR672" s="71"/>
      <c r="AS672" s="71"/>
      <c r="AT672" s="71"/>
      <c r="AU672" s="71"/>
      <c r="AV672" s="71"/>
      <c r="AW672" s="71"/>
      <c r="AX672" s="71"/>
      <c r="AY672" s="71"/>
      <c r="AZ672" s="71"/>
      <c r="BA672" s="71"/>
    </row>
    <row r="673" spans="1:53" x14ac:dyDescent="0.7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  <c r="AR673" s="71"/>
      <c r="AS673" s="71"/>
      <c r="AT673" s="71"/>
      <c r="AU673" s="71"/>
      <c r="AV673" s="71"/>
      <c r="AW673" s="71"/>
      <c r="AX673" s="71"/>
      <c r="AY673" s="71"/>
      <c r="AZ673" s="71"/>
      <c r="BA673" s="71"/>
    </row>
    <row r="674" spans="1:53" x14ac:dyDescent="0.7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  <c r="AR674" s="71"/>
      <c r="AS674" s="71"/>
      <c r="AT674" s="71"/>
      <c r="AU674" s="71"/>
      <c r="AV674" s="71"/>
      <c r="AW674" s="71"/>
      <c r="AX674" s="71"/>
      <c r="AY674" s="71"/>
      <c r="AZ674" s="71"/>
      <c r="BA674" s="71"/>
    </row>
    <row r="675" spans="1:53" x14ac:dyDescent="0.7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  <c r="AR675" s="71"/>
      <c r="AS675" s="71"/>
      <c r="AT675" s="71"/>
      <c r="AU675" s="71"/>
      <c r="AV675" s="71"/>
      <c r="AW675" s="71"/>
      <c r="AX675" s="71"/>
      <c r="AY675" s="71"/>
      <c r="AZ675" s="71"/>
      <c r="BA675" s="71"/>
    </row>
    <row r="676" spans="1:53" x14ac:dyDescent="0.7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  <c r="AR676" s="71"/>
      <c r="AS676" s="71"/>
      <c r="AT676" s="71"/>
      <c r="AU676" s="71"/>
      <c r="AV676" s="71"/>
      <c r="AW676" s="71"/>
      <c r="AX676" s="71"/>
      <c r="AY676" s="71"/>
      <c r="AZ676" s="71"/>
      <c r="BA676" s="71"/>
    </row>
    <row r="677" spans="1:53" x14ac:dyDescent="0.7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  <c r="AR677" s="71"/>
      <c r="AS677" s="71"/>
      <c r="AT677" s="71"/>
      <c r="AU677" s="71"/>
      <c r="AV677" s="71"/>
      <c r="AW677" s="71"/>
      <c r="AX677" s="71"/>
      <c r="AY677" s="71"/>
      <c r="AZ677" s="71"/>
      <c r="BA677" s="71"/>
    </row>
    <row r="678" spans="1:53" x14ac:dyDescent="0.7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  <c r="AR678" s="71"/>
      <c r="AS678" s="71"/>
      <c r="AT678" s="71"/>
      <c r="AU678" s="71"/>
      <c r="AV678" s="71"/>
      <c r="AW678" s="71"/>
      <c r="AX678" s="71"/>
      <c r="AY678" s="71"/>
      <c r="AZ678" s="71"/>
      <c r="BA678" s="71"/>
    </row>
    <row r="679" spans="1:53" x14ac:dyDescent="0.7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  <c r="AR679" s="71"/>
      <c r="AS679" s="71"/>
      <c r="AT679" s="71"/>
      <c r="AU679" s="71"/>
      <c r="AV679" s="71"/>
      <c r="AW679" s="71"/>
      <c r="AX679" s="71"/>
      <c r="AY679" s="71"/>
      <c r="AZ679" s="71"/>
      <c r="BA679" s="71"/>
    </row>
    <row r="680" spans="1:53" x14ac:dyDescent="0.7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  <c r="AR680" s="71"/>
      <c r="AS680" s="71"/>
      <c r="AT680" s="71"/>
      <c r="AU680" s="71"/>
      <c r="AV680" s="71"/>
      <c r="AW680" s="71"/>
      <c r="AX680" s="71"/>
      <c r="AY680" s="71"/>
      <c r="AZ680" s="71"/>
      <c r="BA680" s="71"/>
    </row>
    <row r="681" spans="1:53" x14ac:dyDescent="0.7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  <c r="AR681" s="71"/>
      <c r="AS681" s="71"/>
      <c r="AT681" s="71"/>
      <c r="AU681" s="71"/>
      <c r="AV681" s="71"/>
      <c r="AW681" s="71"/>
      <c r="AX681" s="71"/>
      <c r="AY681" s="71"/>
      <c r="AZ681" s="71"/>
      <c r="BA681" s="71"/>
    </row>
    <row r="682" spans="1:53" x14ac:dyDescent="0.7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  <c r="AR682" s="71"/>
      <c r="AS682" s="71"/>
      <c r="AT682" s="71"/>
      <c r="AU682" s="71"/>
      <c r="AV682" s="71"/>
      <c r="AW682" s="71"/>
      <c r="AX682" s="71"/>
      <c r="AY682" s="71"/>
      <c r="AZ682" s="71"/>
      <c r="BA682" s="71"/>
    </row>
    <row r="683" spans="1:53" x14ac:dyDescent="0.7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  <c r="AR683" s="71"/>
      <c r="AS683" s="71"/>
      <c r="AT683" s="71"/>
      <c r="AU683" s="71"/>
      <c r="AV683" s="71"/>
      <c r="AW683" s="71"/>
      <c r="AX683" s="71"/>
      <c r="AY683" s="71"/>
      <c r="AZ683" s="71"/>
      <c r="BA683" s="71"/>
    </row>
    <row r="684" spans="1:53" x14ac:dyDescent="0.7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  <c r="AR684" s="71"/>
      <c r="AS684" s="71"/>
      <c r="AT684" s="71"/>
      <c r="AU684" s="71"/>
      <c r="AV684" s="71"/>
      <c r="AW684" s="71"/>
      <c r="AX684" s="71"/>
      <c r="AY684" s="71"/>
      <c r="AZ684" s="71"/>
      <c r="BA684" s="71"/>
    </row>
    <row r="685" spans="1:53" x14ac:dyDescent="0.7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  <c r="AR685" s="71"/>
      <c r="AS685" s="71"/>
      <c r="AT685" s="71"/>
      <c r="AU685" s="71"/>
      <c r="AV685" s="71"/>
      <c r="AW685" s="71"/>
      <c r="AX685" s="71"/>
      <c r="AY685" s="71"/>
      <c r="AZ685" s="71"/>
      <c r="BA685" s="71"/>
    </row>
    <row r="686" spans="1:53" x14ac:dyDescent="0.7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  <c r="AR686" s="71"/>
      <c r="AS686" s="71"/>
      <c r="AT686" s="71"/>
      <c r="AU686" s="71"/>
      <c r="AV686" s="71"/>
      <c r="AW686" s="71"/>
      <c r="AX686" s="71"/>
      <c r="AY686" s="71"/>
      <c r="AZ686" s="71"/>
      <c r="BA686" s="71"/>
    </row>
    <row r="687" spans="1:53" x14ac:dyDescent="0.7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  <c r="AR687" s="71"/>
      <c r="AS687" s="71"/>
      <c r="AT687" s="71"/>
      <c r="AU687" s="71"/>
      <c r="AV687" s="71"/>
      <c r="AW687" s="71"/>
      <c r="AX687" s="71"/>
      <c r="AY687" s="71"/>
      <c r="AZ687" s="71"/>
      <c r="BA687" s="71"/>
    </row>
    <row r="688" spans="1:53" x14ac:dyDescent="0.7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  <c r="AR688" s="71"/>
      <c r="AS688" s="71"/>
      <c r="AT688" s="71"/>
      <c r="AU688" s="71"/>
      <c r="AV688" s="71"/>
      <c r="AW688" s="71"/>
      <c r="AX688" s="71"/>
      <c r="AY688" s="71"/>
      <c r="AZ688" s="71"/>
      <c r="BA688" s="71"/>
    </row>
    <row r="689" spans="1:53" x14ac:dyDescent="0.7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</row>
    <row r="690" spans="1:53" x14ac:dyDescent="0.7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</row>
    <row r="691" spans="1:53" x14ac:dyDescent="0.7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</row>
    <row r="692" spans="1:53" x14ac:dyDescent="0.7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</row>
    <row r="693" spans="1:53" x14ac:dyDescent="0.7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71"/>
      <c r="AZ693" s="71"/>
      <c r="BA693" s="71"/>
    </row>
    <row r="694" spans="1:53" x14ac:dyDescent="0.7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71"/>
      <c r="AW694" s="71"/>
      <c r="AX694" s="71"/>
      <c r="AY694" s="71"/>
      <c r="AZ694" s="71"/>
      <c r="BA694" s="71"/>
    </row>
    <row r="695" spans="1:53" x14ac:dyDescent="0.7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  <c r="AR695" s="71"/>
      <c r="AS695" s="71"/>
      <c r="AT695" s="71"/>
      <c r="AU695" s="71"/>
      <c r="AV695" s="71"/>
      <c r="AW695" s="71"/>
      <c r="AX695" s="71"/>
      <c r="AY695" s="71"/>
      <c r="AZ695" s="71"/>
      <c r="BA695" s="71"/>
    </row>
    <row r="696" spans="1:53" x14ac:dyDescent="0.7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  <c r="AR696" s="71"/>
      <c r="AS696" s="71"/>
      <c r="AT696" s="71"/>
      <c r="AU696" s="71"/>
      <c r="AV696" s="71"/>
      <c r="AW696" s="71"/>
      <c r="AX696" s="71"/>
      <c r="AY696" s="71"/>
      <c r="AZ696" s="71"/>
      <c r="BA696" s="71"/>
    </row>
    <row r="697" spans="1:53" x14ac:dyDescent="0.7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  <c r="AR697" s="71"/>
      <c r="AS697" s="71"/>
      <c r="AT697" s="71"/>
      <c r="AU697" s="71"/>
      <c r="AV697" s="71"/>
      <c r="AW697" s="71"/>
      <c r="AX697" s="71"/>
      <c r="AY697" s="71"/>
      <c r="AZ697" s="71"/>
      <c r="BA697" s="71"/>
    </row>
    <row r="698" spans="1:53" x14ac:dyDescent="0.7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  <c r="AR698" s="71"/>
      <c r="AS698" s="71"/>
      <c r="AT698" s="71"/>
      <c r="AU698" s="71"/>
      <c r="AV698" s="71"/>
      <c r="AW698" s="71"/>
      <c r="AX698" s="71"/>
      <c r="AY698" s="71"/>
      <c r="AZ698" s="71"/>
      <c r="BA698" s="71"/>
    </row>
    <row r="699" spans="1:53" x14ac:dyDescent="0.7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  <c r="AR699" s="71"/>
      <c r="AS699" s="71"/>
      <c r="AT699" s="71"/>
      <c r="AU699" s="71"/>
      <c r="AV699" s="71"/>
      <c r="AW699" s="71"/>
      <c r="AX699" s="71"/>
      <c r="AY699" s="71"/>
      <c r="AZ699" s="71"/>
      <c r="BA699" s="71"/>
    </row>
    <row r="700" spans="1:53" x14ac:dyDescent="0.7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  <c r="AR700" s="71"/>
      <c r="AS700" s="71"/>
      <c r="AT700" s="71"/>
      <c r="AU700" s="71"/>
      <c r="AV700" s="71"/>
      <c r="AW700" s="71"/>
      <c r="AX700" s="71"/>
      <c r="AY700" s="71"/>
      <c r="AZ700" s="71"/>
      <c r="BA700" s="71"/>
    </row>
    <row r="701" spans="1:53" x14ac:dyDescent="0.7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  <c r="AR701" s="71"/>
      <c r="AS701" s="71"/>
      <c r="AT701" s="71"/>
      <c r="AU701" s="71"/>
      <c r="AV701" s="71"/>
      <c r="AW701" s="71"/>
      <c r="AX701" s="71"/>
      <c r="AY701" s="71"/>
      <c r="AZ701" s="71"/>
      <c r="BA701" s="71"/>
    </row>
    <row r="702" spans="1:53" x14ac:dyDescent="0.7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  <c r="AR702" s="71"/>
      <c r="AS702" s="71"/>
      <c r="AT702" s="71"/>
      <c r="AU702" s="71"/>
      <c r="AV702" s="71"/>
      <c r="AW702" s="71"/>
      <c r="AX702" s="71"/>
      <c r="AY702" s="71"/>
      <c r="AZ702" s="71"/>
      <c r="BA702" s="71"/>
    </row>
    <row r="703" spans="1:53" x14ac:dyDescent="0.7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  <c r="AR703" s="71"/>
      <c r="AS703" s="71"/>
      <c r="AT703" s="71"/>
      <c r="AU703" s="71"/>
      <c r="AV703" s="71"/>
      <c r="AW703" s="71"/>
      <c r="AX703" s="71"/>
      <c r="AY703" s="71"/>
      <c r="AZ703" s="71"/>
      <c r="BA703" s="71"/>
    </row>
    <row r="704" spans="1:53" x14ac:dyDescent="0.7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  <c r="AR704" s="71"/>
      <c r="AS704" s="71"/>
      <c r="AT704" s="71"/>
      <c r="AU704" s="71"/>
      <c r="AV704" s="71"/>
      <c r="AW704" s="71"/>
      <c r="AX704" s="71"/>
      <c r="AY704" s="71"/>
      <c r="AZ704" s="71"/>
      <c r="BA704" s="71"/>
    </row>
    <row r="705" spans="1:53" x14ac:dyDescent="0.7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  <c r="AT705" s="71"/>
      <c r="AU705" s="71"/>
      <c r="AV705" s="71"/>
      <c r="AW705" s="71"/>
      <c r="AX705" s="71"/>
      <c r="AY705" s="71"/>
      <c r="AZ705" s="71"/>
      <c r="BA705" s="71"/>
    </row>
    <row r="706" spans="1:53" x14ac:dyDescent="0.7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  <c r="AR706" s="71"/>
      <c r="AS706" s="71"/>
      <c r="AT706" s="71"/>
      <c r="AU706" s="71"/>
      <c r="AV706" s="71"/>
      <c r="AW706" s="71"/>
      <c r="AX706" s="71"/>
      <c r="AY706" s="71"/>
      <c r="AZ706" s="71"/>
      <c r="BA706" s="71"/>
    </row>
    <row r="707" spans="1:53" x14ac:dyDescent="0.7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  <c r="AT707" s="71"/>
      <c r="AU707" s="71"/>
      <c r="AV707" s="71"/>
      <c r="AW707" s="71"/>
      <c r="AX707" s="71"/>
      <c r="AY707" s="71"/>
      <c r="AZ707" s="71"/>
      <c r="BA707" s="71"/>
    </row>
    <row r="708" spans="1:53" x14ac:dyDescent="0.7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  <c r="AR708" s="71"/>
      <c r="AS708" s="71"/>
      <c r="AT708" s="71"/>
      <c r="AU708" s="71"/>
      <c r="AV708" s="71"/>
      <c r="AW708" s="71"/>
      <c r="AX708" s="71"/>
      <c r="AY708" s="71"/>
      <c r="AZ708" s="71"/>
      <c r="BA708" s="71"/>
    </row>
    <row r="709" spans="1:53" x14ac:dyDescent="0.7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  <c r="AR709" s="71"/>
      <c r="AS709" s="71"/>
      <c r="AT709" s="71"/>
      <c r="AU709" s="71"/>
      <c r="AV709" s="71"/>
      <c r="AW709" s="71"/>
      <c r="AX709" s="71"/>
      <c r="AY709" s="71"/>
      <c r="AZ709" s="71"/>
      <c r="BA709" s="71"/>
    </row>
    <row r="710" spans="1:53" x14ac:dyDescent="0.7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  <c r="AR710" s="71"/>
      <c r="AS710" s="71"/>
      <c r="AT710" s="71"/>
      <c r="AU710" s="71"/>
      <c r="AV710" s="71"/>
      <c r="AW710" s="71"/>
      <c r="AX710" s="71"/>
      <c r="AY710" s="71"/>
      <c r="AZ710" s="71"/>
      <c r="BA710" s="71"/>
    </row>
    <row r="711" spans="1:53" x14ac:dyDescent="0.7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  <c r="AR711" s="71"/>
      <c r="AS711" s="71"/>
      <c r="AT711" s="71"/>
      <c r="AU711" s="71"/>
      <c r="AV711" s="71"/>
      <c r="AW711" s="71"/>
      <c r="AX711" s="71"/>
      <c r="AY711" s="71"/>
      <c r="AZ711" s="71"/>
      <c r="BA711" s="71"/>
    </row>
    <row r="712" spans="1:53" x14ac:dyDescent="0.7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  <c r="AR712" s="71"/>
      <c r="AS712" s="71"/>
      <c r="AT712" s="71"/>
      <c r="AU712" s="71"/>
      <c r="AV712" s="71"/>
      <c r="AW712" s="71"/>
      <c r="AX712" s="71"/>
      <c r="AY712" s="71"/>
      <c r="AZ712" s="71"/>
      <c r="BA712" s="71"/>
    </row>
    <row r="713" spans="1:53" x14ac:dyDescent="0.7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  <c r="AR713" s="71"/>
      <c r="AS713" s="71"/>
      <c r="AT713" s="71"/>
      <c r="AU713" s="71"/>
      <c r="AV713" s="71"/>
      <c r="AW713" s="71"/>
      <c r="AX713" s="71"/>
      <c r="AY713" s="71"/>
      <c r="AZ713" s="71"/>
      <c r="BA713" s="71"/>
    </row>
    <row r="714" spans="1:53" x14ac:dyDescent="0.7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  <c r="AR714" s="71"/>
      <c r="AS714" s="71"/>
      <c r="AT714" s="71"/>
      <c r="AU714" s="71"/>
      <c r="AV714" s="71"/>
      <c r="AW714" s="71"/>
      <c r="AX714" s="71"/>
      <c r="AY714" s="71"/>
      <c r="AZ714" s="71"/>
      <c r="BA714" s="71"/>
    </row>
    <row r="715" spans="1:53" x14ac:dyDescent="0.7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  <c r="AR715" s="71"/>
      <c r="AS715" s="71"/>
      <c r="AT715" s="71"/>
      <c r="AU715" s="71"/>
      <c r="AV715" s="71"/>
      <c r="AW715" s="71"/>
      <c r="AX715" s="71"/>
      <c r="AY715" s="71"/>
      <c r="AZ715" s="71"/>
      <c r="BA715" s="71"/>
    </row>
    <row r="716" spans="1:53" x14ac:dyDescent="0.7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  <c r="AR716" s="71"/>
      <c r="AS716" s="71"/>
      <c r="AT716" s="71"/>
      <c r="AU716" s="71"/>
      <c r="AV716" s="71"/>
      <c r="AW716" s="71"/>
      <c r="AX716" s="71"/>
      <c r="AY716" s="71"/>
      <c r="AZ716" s="71"/>
      <c r="BA716" s="71"/>
    </row>
    <row r="717" spans="1:53" x14ac:dyDescent="0.7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  <c r="AR717" s="71"/>
      <c r="AS717" s="71"/>
      <c r="AT717" s="71"/>
      <c r="AU717" s="71"/>
      <c r="AV717" s="71"/>
      <c r="AW717" s="71"/>
      <c r="AX717" s="71"/>
      <c r="AY717" s="71"/>
      <c r="AZ717" s="71"/>
      <c r="BA717" s="71"/>
    </row>
    <row r="718" spans="1:53" x14ac:dyDescent="0.7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</row>
    <row r="719" spans="1:53" x14ac:dyDescent="0.7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</row>
    <row r="720" spans="1:53" x14ac:dyDescent="0.7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</row>
    <row r="721" spans="1:53" x14ac:dyDescent="0.7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71"/>
      <c r="AZ721" s="71"/>
      <c r="BA721" s="71"/>
    </row>
    <row r="722" spans="1:53" x14ac:dyDescent="0.7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  <c r="AR722" s="71"/>
      <c r="AS722" s="71"/>
      <c r="AT722" s="71"/>
      <c r="AU722" s="71"/>
      <c r="AV722" s="71"/>
      <c r="AW722" s="71"/>
      <c r="AX722" s="71"/>
      <c r="AY722" s="71"/>
      <c r="AZ722" s="71"/>
      <c r="BA722" s="71"/>
    </row>
    <row r="723" spans="1:53" x14ac:dyDescent="0.7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  <c r="AR723" s="71"/>
      <c r="AS723" s="71"/>
      <c r="AT723" s="71"/>
      <c r="AU723" s="71"/>
      <c r="AV723" s="71"/>
      <c r="AW723" s="71"/>
      <c r="AX723" s="71"/>
      <c r="AY723" s="71"/>
      <c r="AZ723" s="71"/>
      <c r="BA723" s="71"/>
    </row>
    <row r="724" spans="1:53" x14ac:dyDescent="0.7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  <c r="AR724" s="71"/>
      <c r="AS724" s="71"/>
      <c r="AT724" s="71"/>
      <c r="AU724" s="71"/>
      <c r="AV724" s="71"/>
      <c r="AW724" s="71"/>
      <c r="AX724" s="71"/>
      <c r="AY724" s="71"/>
      <c r="AZ724" s="71"/>
      <c r="BA724" s="71"/>
    </row>
    <row r="725" spans="1:53" x14ac:dyDescent="0.7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  <c r="AR725" s="71"/>
      <c r="AS725" s="71"/>
      <c r="AT725" s="71"/>
      <c r="AU725" s="71"/>
      <c r="AV725" s="71"/>
      <c r="AW725" s="71"/>
      <c r="AX725" s="71"/>
      <c r="AY725" s="71"/>
      <c r="AZ725" s="71"/>
      <c r="BA725" s="71"/>
    </row>
    <row r="726" spans="1:53" x14ac:dyDescent="0.7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  <c r="AR726" s="71"/>
      <c r="AS726" s="71"/>
      <c r="AT726" s="71"/>
      <c r="AU726" s="71"/>
      <c r="AV726" s="71"/>
      <c r="AW726" s="71"/>
      <c r="AX726" s="71"/>
      <c r="AY726" s="71"/>
      <c r="AZ726" s="71"/>
      <c r="BA726" s="71"/>
    </row>
    <row r="727" spans="1:53" x14ac:dyDescent="0.7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  <c r="AR727" s="71"/>
      <c r="AS727" s="71"/>
      <c r="AT727" s="71"/>
      <c r="AU727" s="71"/>
      <c r="AV727" s="71"/>
      <c r="AW727" s="71"/>
      <c r="AX727" s="71"/>
      <c r="AY727" s="71"/>
      <c r="AZ727" s="71"/>
      <c r="BA727" s="71"/>
    </row>
    <row r="728" spans="1:53" x14ac:dyDescent="0.7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  <c r="AR728" s="71"/>
      <c r="AS728" s="71"/>
      <c r="AT728" s="71"/>
      <c r="AU728" s="71"/>
      <c r="AV728" s="71"/>
      <c r="AW728" s="71"/>
      <c r="AX728" s="71"/>
      <c r="AY728" s="71"/>
      <c r="AZ728" s="71"/>
      <c r="BA728" s="71"/>
    </row>
    <row r="729" spans="1:53" x14ac:dyDescent="0.7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  <c r="AR729" s="71"/>
      <c r="AS729" s="71"/>
      <c r="AT729" s="71"/>
      <c r="AU729" s="71"/>
      <c r="AV729" s="71"/>
      <c r="AW729" s="71"/>
      <c r="AX729" s="71"/>
      <c r="AY729" s="71"/>
      <c r="AZ729" s="71"/>
      <c r="BA729" s="71"/>
    </row>
    <row r="730" spans="1:53" x14ac:dyDescent="0.7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  <c r="AR730" s="71"/>
      <c r="AS730" s="71"/>
      <c r="AT730" s="71"/>
      <c r="AU730" s="71"/>
      <c r="AV730" s="71"/>
      <c r="AW730" s="71"/>
      <c r="AX730" s="71"/>
      <c r="AY730" s="71"/>
      <c r="AZ730" s="71"/>
      <c r="BA730" s="71"/>
    </row>
    <row r="731" spans="1:53" x14ac:dyDescent="0.7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  <c r="AR731" s="71"/>
      <c r="AS731" s="71"/>
      <c r="AT731" s="71"/>
      <c r="AU731" s="71"/>
      <c r="AV731" s="71"/>
      <c r="AW731" s="71"/>
      <c r="AX731" s="71"/>
      <c r="AY731" s="71"/>
      <c r="AZ731" s="71"/>
      <c r="BA731" s="71"/>
    </row>
    <row r="732" spans="1:53" x14ac:dyDescent="0.7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  <c r="AR732" s="71"/>
      <c r="AS732" s="71"/>
      <c r="AT732" s="71"/>
      <c r="AU732" s="71"/>
      <c r="AV732" s="71"/>
      <c r="AW732" s="71"/>
      <c r="AX732" s="71"/>
      <c r="AY732" s="71"/>
      <c r="AZ732" s="71"/>
      <c r="BA732" s="71"/>
    </row>
    <row r="733" spans="1:53" x14ac:dyDescent="0.7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  <c r="AR733" s="71"/>
      <c r="AS733" s="71"/>
      <c r="AT733" s="71"/>
      <c r="AU733" s="71"/>
      <c r="AV733" s="71"/>
      <c r="AW733" s="71"/>
      <c r="AX733" s="71"/>
      <c r="AY733" s="71"/>
      <c r="AZ733" s="71"/>
      <c r="BA733" s="71"/>
    </row>
    <row r="734" spans="1:53" x14ac:dyDescent="0.7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  <c r="AR734" s="71"/>
      <c r="AS734" s="71"/>
      <c r="AT734" s="71"/>
      <c r="AU734" s="71"/>
      <c r="AV734" s="71"/>
      <c r="AW734" s="71"/>
      <c r="AX734" s="71"/>
      <c r="AY734" s="71"/>
      <c r="AZ734" s="71"/>
      <c r="BA734" s="71"/>
    </row>
    <row r="735" spans="1:53" x14ac:dyDescent="0.7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  <c r="AR735" s="71"/>
      <c r="AS735" s="71"/>
      <c r="AT735" s="71"/>
      <c r="AU735" s="71"/>
      <c r="AV735" s="71"/>
      <c r="AW735" s="71"/>
      <c r="AX735" s="71"/>
      <c r="AY735" s="71"/>
      <c r="AZ735" s="71"/>
      <c r="BA735" s="71"/>
    </row>
    <row r="736" spans="1:53" x14ac:dyDescent="0.7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  <c r="AR736" s="71"/>
      <c r="AS736" s="71"/>
      <c r="AT736" s="71"/>
      <c r="AU736" s="71"/>
      <c r="AV736" s="71"/>
      <c r="AW736" s="71"/>
      <c r="AX736" s="71"/>
      <c r="AY736" s="71"/>
      <c r="AZ736" s="71"/>
      <c r="BA736" s="71"/>
    </row>
    <row r="737" spans="1:53" x14ac:dyDescent="0.7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  <c r="AR737" s="71"/>
      <c r="AS737" s="71"/>
      <c r="AT737" s="71"/>
      <c r="AU737" s="71"/>
      <c r="AV737" s="71"/>
      <c r="AW737" s="71"/>
      <c r="AX737" s="71"/>
      <c r="AY737" s="71"/>
      <c r="AZ737" s="71"/>
      <c r="BA737" s="71"/>
    </row>
    <row r="738" spans="1:53" x14ac:dyDescent="0.7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  <c r="AT738" s="71"/>
      <c r="AU738" s="71"/>
      <c r="AV738" s="71"/>
      <c r="AW738" s="71"/>
      <c r="AX738" s="71"/>
      <c r="AY738" s="71"/>
      <c r="AZ738" s="71"/>
      <c r="BA738" s="71"/>
    </row>
    <row r="739" spans="1:53" x14ac:dyDescent="0.7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  <c r="AT739" s="71"/>
      <c r="AU739" s="71"/>
      <c r="AV739" s="71"/>
      <c r="AW739" s="71"/>
      <c r="AX739" s="71"/>
      <c r="AY739" s="71"/>
      <c r="AZ739" s="71"/>
      <c r="BA739" s="71"/>
    </row>
    <row r="740" spans="1:53" x14ac:dyDescent="0.7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  <c r="AT740" s="71"/>
      <c r="AU740" s="71"/>
      <c r="AV740" s="71"/>
      <c r="AW740" s="71"/>
      <c r="AX740" s="71"/>
      <c r="AY740" s="71"/>
      <c r="AZ740" s="71"/>
      <c r="BA740" s="71"/>
    </row>
    <row r="741" spans="1:53" x14ac:dyDescent="0.7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  <c r="AR741" s="71"/>
      <c r="AS741" s="71"/>
      <c r="AT741" s="71"/>
      <c r="AU741" s="71"/>
      <c r="AV741" s="71"/>
      <c r="AW741" s="71"/>
      <c r="AX741" s="71"/>
      <c r="AY741" s="71"/>
      <c r="AZ741" s="71"/>
      <c r="BA741" s="71"/>
    </row>
    <row r="742" spans="1:53" x14ac:dyDescent="0.7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  <c r="AR742" s="71"/>
      <c r="AS742" s="71"/>
      <c r="AT742" s="71"/>
      <c r="AU742" s="71"/>
      <c r="AV742" s="71"/>
      <c r="AW742" s="71"/>
      <c r="AX742" s="71"/>
      <c r="AY742" s="71"/>
      <c r="AZ742" s="71"/>
      <c r="BA742" s="71"/>
    </row>
    <row r="743" spans="1:53" x14ac:dyDescent="0.7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  <c r="AR743" s="71"/>
      <c r="AS743" s="71"/>
      <c r="AT743" s="71"/>
      <c r="AU743" s="71"/>
      <c r="AV743" s="71"/>
      <c r="AW743" s="71"/>
      <c r="AX743" s="71"/>
      <c r="AY743" s="71"/>
      <c r="AZ743" s="71"/>
      <c r="BA743" s="71"/>
    </row>
    <row r="744" spans="1:53" x14ac:dyDescent="0.7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  <c r="AT744" s="71"/>
      <c r="AU744" s="71"/>
      <c r="AV744" s="71"/>
      <c r="AW744" s="71"/>
      <c r="AX744" s="71"/>
      <c r="AY744" s="71"/>
      <c r="AZ744" s="71"/>
      <c r="BA744" s="71"/>
    </row>
    <row r="745" spans="1:53" x14ac:dyDescent="0.7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  <c r="AR745" s="71"/>
      <c r="AS745" s="71"/>
      <c r="AT745" s="71"/>
      <c r="AU745" s="71"/>
      <c r="AV745" s="71"/>
      <c r="AW745" s="71"/>
      <c r="AX745" s="71"/>
      <c r="AY745" s="71"/>
      <c r="AZ745" s="71"/>
      <c r="BA745" s="71"/>
    </row>
    <row r="746" spans="1:53" x14ac:dyDescent="0.7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  <c r="AR746" s="71"/>
      <c r="AS746" s="71"/>
      <c r="AT746" s="71"/>
      <c r="AU746" s="71"/>
      <c r="AV746" s="71"/>
      <c r="AW746" s="71"/>
      <c r="AX746" s="71"/>
      <c r="AY746" s="71"/>
      <c r="AZ746" s="71"/>
      <c r="BA746" s="71"/>
    </row>
    <row r="747" spans="1:53" x14ac:dyDescent="0.7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</row>
    <row r="748" spans="1:53" x14ac:dyDescent="0.7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</row>
    <row r="749" spans="1:53" x14ac:dyDescent="0.7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</row>
    <row r="750" spans="1:53" x14ac:dyDescent="0.7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71"/>
      <c r="AZ750" s="71"/>
      <c r="BA750" s="71"/>
    </row>
    <row r="751" spans="1:53" x14ac:dyDescent="0.7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  <c r="AR751" s="71"/>
      <c r="AS751" s="71"/>
      <c r="AT751" s="71"/>
      <c r="AU751" s="71"/>
      <c r="AV751" s="71"/>
      <c r="AW751" s="71"/>
      <c r="AX751" s="71"/>
      <c r="AY751" s="71"/>
      <c r="AZ751" s="71"/>
      <c r="BA751" s="71"/>
    </row>
    <row r="752" spans="1:53" x14ac:dyDescent="0.7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  <c r="AR752" s="71"/>
      <c r="AS752" s="71"/>
      <c r="AT752" s="71"/>
      <c r="AU752" s="71"/>
      <c r="AV752" s="71"/>
      <c r="AW752" s="71"/>
      <c r="AX752" s="71"/>
      <c r="AY752" s="71"/>
      <c r="AZ752" s="71"/>
      <c r="BA752" s="71"/>
    </row>
    <row r="753" spans="1:53" x14ac:dyDescent="0.7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  <c r="AR753" s="71"/>
      <c r="AS753" s="71"/>
      <c r="AT753" s="71"/>
      <c r="AU753" s="71"/>
      <c r="AV753" s="71"/>
      <c r="AW753" s="71"/>
      <c r="AX753" s="71"/>
      <c r="AY753" s="71"/>
      <c r="AZ753" s="71"/>
      <c r="BA753" s="71"/>
    </row>
    <row r="754" spans="1:53" x14ac:dyDescent="0.7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  <c r="AT754" s="71"/>
      <c r="AU754" s="71"/>
      <c r="AV754" s="71"/>
      <c r="AW754" s="71"/>
      <c r="AX754" s="71"/>
      <c r="AY754" s="71"/>
      <c r="AZ754" s="71"/>
      <c r="BA754" s="71"/>
    </row>
    <row r="755" spans="1:53" x14ac:dyDescent="0.7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  <c r="AT755" s="71"/>
      <c r="AU755" s="71"/>
      <c r="AV755" s="71"/>
      <c r="AW755" s="71"/>
      <c r="AX755" s="71"/>
      <c r="AY755" s="71"/>
      <c r="AZ755" s="71"/>
      <c r="BA755" s="71"/>
    </row>
    <row r="756" spans="1:53" x14ac:dyDescent="0.7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  <c r="AT756" s="71"/>
      <c r="AU756" s="71"/>
      <c r="AV756" s="71"/>
      <c r="AW756" s="71"/>
      <c r="AX756" s="71"/>
      <c r="AY756" s="71"/>
      <c r="AZ756" s="71"/>
      <c r="BA756" s="71"/>
    </row>
    <row r="757" spans="1:53" x14ac:dyDescent="0.7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  <c r="AR757" s="71"/>
      <c r="AS757" s="71"/>
      <c r="AT757" s="71"/>
      <c r="AU757" s="71"/>
      <c r="AV757" s="71"/>
      <c r="AW757" s="71"/>
      <c r="AX757" s="71"/>
      <c r="AY757" s="71"/>
      <c r="AZ757" s="71"/>
      <c r="BA757" s="71"/>
    </row>
    <row r="758" spans="1:53" x14ac:dyDescent="0.7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  <c r="AR758" s="71"/>
      <c r="AS758" s="71"/>
      <c r="AT758" s="71"/>
      <c r="AU758" s="71"/>
      <c r="AV758" s="71"/>
      <c r="AW758" s="71"/>
      <c r="AX758" s="71"/>
      <c r="AY758" s="71"/>
      <c r="AZ758" s="71"/>
      <c r="BA758" s="71"/>
    </row>
    <row r="759" spans="1:53" x14ac:dyDescent="0.7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  <c r="AR759" s="71"/>
      <c r="AS759" s="71"/>
      <c r="AT759" s="71"/>
      <c r="AU759" s="71"/>
      <c r="AV759" s="71"/>
      <c r="AW759" s="71"/>
      <c r="AX759" s="71"/>
      <c r="AY759" s="71"/>
      <c r="AZ759" s="71"/>
      <c r="BA759" s="71"/>
    </row>
    <row r="760" spans="1:53" x14ac:dyDescent="0.7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  <c r="AR760" s="71"/>
      <c r="AS760" s="71"/>
      <c r="AT760" s="71"/>
      <c r="AU760" s="71"/>
      <c r="AV760" s="71"/>
      <c r="AW760" s="71"/>
      <c r="AX760" s="71"/>
      <c r="AY760" s="71"/>
      <c r="AZ760" s="71"/>
      <c r="BA760" s="71"/>
    </row>
    <row r="761" spans="1:53" x14ac:dyDescent="0.7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  <c r="AR761" s="71"/>
      <c r="AS761" s="71"/>
      <c r="AT761" s="71"/>
      <c r="AU761" s="71"/>
      <c r="AV761" s="71"/>
      <c r="AW761" s="71"/>
      <c r="AX761" s="71"/>
      <c r="AY761" s="71"/>
      <c r="AZ761" s="71"/>
      <c r="BA761" s="71"/>
    </row>
    <row r="762" spans="1:53" x14ac:dyDescent="0.7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  <c r="AR762" s="71"/>
      <c r="AS762" s="71"/>
      <c r="AT762" s="71"/>
      <c r="AU762" s="71"/>
      <c r="AV762" s="71"/>
      <c r="AW762" s="71"/>
      <c r="AX762" s="71"/>
      <c r="AY762" s="71"/>
      <c r="AZ762" s="71"/>
      <c r="BA762" s="71"/>
    </row>
    <row r="763" spans="1:53" x14ac:dyDescent="0.7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  <c r="AR763" s="71"/>
      <c r="AS763" s="71"/>
      <c r="AT763" s="71"/>
      <c r="AU763" s="71"/>
      <c r="AV763" s="71"/>
      <c r="AW763" s="71"/>
      <c r="AX763" s="71"/>
      <c r="AY763" s="71"/>
      <c r="AZ763" s="71"/>
      <c r="BA763" s="71"/>
    </row>
    <row r="764" spans="1:53" x14ac:dyDescent="0.7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  <c r="AR764" s="71"/>
      <c r="AS764" s="71"/>
      <c r="AT764" s="71"/>
      <c r="AU764" s="71"/>
      <c r="AV764" s="71"/>
      <c r="AW764" s="71"/>
      <c r="AX764" s="71"/>
      <c r="AY764" s="71"/>
      <c r="AZ764" s="71"/>
      <c r="BA764" s="71"/>
    </row>
    <row r="765" spans="1:53" x14ac:dyDescent="0.7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  <c r="AR765" s="71"/>
      <c r="AS765" s="71"/>
      <c r="AT765" s="71"/>
      <c r="AU765" s="71"/>
      <c r="AV765" s="71"/>
      <c r="AW765" s="71"/>
      <c r="AX765" s="71"/>
      <c r="AY765" s="71"/>
      <c r="AZ765" s="71"/>
      <c r="BA765" s="71"/>
    </row>
    <row r="766" spans="1:53" x14ac:dyDescent="0.7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  <c r="AR766" s="71"/>
      <c r="AS766" s="71"/>
      <c r="AT766" s="71"/>
      <c r="AU766" s="71"/>
      <c r="AV766" s="71"/>
      <c r="AW766" s="71"/>
      <c r="AX766" s="71"/>
      <c r="AY766" s="71"/>
      <c r="AZ766" s="71"/>
      <c r="BA766" s="71"/>
    </row>
    <row r="767" spans="1:53" x14ac:dyDescent="0.7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  <c r="AR767" s="71"/>
      <c r="AS767" s="71"/>
      <c r="AT767" s="71"/>
      <c r="AU767" s="71"/>
      <c r="AV767" s="71"/>
      <c r="AW767" s="71"/>
      <c r="AX767" s="71"/>
      <c r="AY767" s="71"/>
      <c r="AZ767" s="71"/>
      <c r="BA767" s="71"/>
    </row>
    <row r="768" spans="1:53" x14ac:dyDescent="0.7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  <c r="AR768" s="71"/>
      <c r="AS768" s="71"/>
      <c r="AT768" s="71"/>
      <c r="AU768" s="71"/>
      <c r="AV768" s="71"/>
      <c r="AW768" s="71"/>
      <c r="AX768" s="71"/>
      <c r="AY768" s="71"/>
      <c r="AZ768" s="71"/>
      <c r="BA768" s="71"/>
    </row>
    <row r="769" spans="1:53" x14ac:dyDescent="0.7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  <c r="AR769" s="71"/>
      <c r="AS769" s="71"/>
      <c r="AT769" s="71"/>
      <c r="AU769" s="71"/>
      <c r="AV769" s="71"/>
      <c r="AW769" s="71"/>
      <c r="AX769" s="71"/>
      <c r="AY769" s="71"/>
      <c r="AZ769" s="71"/>
      <c r="BA769" s="71"/>
    </row>
    <row r="770" spans="1:53" x14ac:dyDescent="0.7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  <c r="AR770" s="71"/>
      <c r="AS770" s="71"/>
      <c r="AT770" s="71"/>
      <c r="AU770" s="71"/>
      <c r="AV770" s="71"/>
      <c r="AW770" s="71"/>
      <c r="AX770" s="71"/>
      <c r="AY770" s="71"/>
      <c r="AZ770" s="71"/>
      <c r="BA770" s="71"/>
    </row>
    <row r="771" spans="1:53" x14ac:dyDescent="0.7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  <c r="AR771" s="71"/>
      <c r="AS771" s="71"/>
      <c r="AT771" s="71"/>
      <c r="AU771" s="71"/>
      <c r="AV771" s="71"/>
      <c r="AW771" s="71"/>
      <c r="AX771" s="71"/>
      <c r="AY771" s="71"/>
      <c r="AZ771" s="71"/>
      <c r="BA771" s="71"/>
    </row>
    <row r="772" spans="1:53" x14ac:dyDescent="0.7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  <c r="AR772" s="71"/>
      <c r="AS772" s="71"/>
      <c r="AT772" s="71"/>
      <c r="AU772" s="71"/>
      <c r="AV772" s="71"/>
      <c r="AW772" s="71"/>
      <c r="AX772" s="71"/>
      <c r="AY772" s="71"/>
      <c r="AZ772" s="71"/>
      <c r="BA772" s="71"/>
    </row>
    <row r="773" spans="1:53" x14ac:dyDescent="0.7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  <c r="AR773" s="71"/>
      <c r="AS773" s="71"/>
      <c r="AT773" s="71"/>
      <c r="AU773" s="71"/>
      <c r="AV773" s="71"/>
      <c r="AW773" s="71"/>
      <c r="AX773" s="71"/>
      <c r="AY773" s="71"/>
      <c r="AZ773" s="71"/>
      <c r="BA773" s="71"/>
    </row>
    <row r="774" spans="1:53" x14ac:dyDescent="0.7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  <c r="AR774" s="71"/>
      <c r="AS774" s="71"/>
      <c r="AT774" s="71"/>
      <c r="AU774" s="71"/>
      <c r="AV774" s="71"/>
      <c r="AW774" s="71"/>
      <c r="AX774" s="71"/>
      <c r="AY774" s="71"/>
      <c r="AZ774" s="71"/>
      <c r="BA774" s="71"/>
    </row>
    <row r="775" spans="1:53" x14ac:dyDescent="0.7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  <c r="AR775" s="71"/>
      <c r="AS775" s="71"/>
      <c r="AT775" s="71"/>
      <c r="AU775" s="71"/>
      <c r="AV775" s="71"/>
      <c r="AW775" s="71"/>
      <c r="AX775" s="71"/>
      <c r="AY775" s="71"/>
      <c r="AZ775" s="71"/>
      <c r="BA775" s="71"/>
    </row>
    <row r="776" spans="1:53" x14ac:dyDescent="0.7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</row>
    <row r="777" spans="1:53" x14ac:dyDescent="0.7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</row>
    <row r="778" spans="1:53" x14ac:dyDescent="0.7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</row>
    <row r="779" spans="1:53" x14ac:dyDescent="0.7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  <c r="AT779" s="71"/>
      <c r="AU779" s="71"/>
      <c r="AV779" s="71"/>
      <c r="AW779" s="71"/>
      <c r="AX779" s="71"/>
      <c r="AY779" s="71"/>
      <c r="AZ779" s="71"/>
      <c r="BA779" s="71"/>
    </row>
    <row r="780" spans="1:53" x14ac:dyDescent="0.7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  <c r="AR780" s="71"/>
      <c r="AS780" s="71"/>
      <c r="AT780" s="71"/>
      <c r="AU780" s="71"/>
      <c r="AV780" s="71"/>
      <c r="AW780" s="71"/>
      <c r="AX780" s="71"/>
      <c r="AY780" s="71"/>
      <c r="AZ780" s="71"/>
      <c r="BA780" s="71"/>
    </row>
    <row r="781" spans="1:53" x14ac:dyDescent="0.7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  <c r="AR781" s="71"/>
      <c r="AS781" s="71"/>
      <c r="AT781" s="71"/>
      <c r="AU781" s="71"/>
      <c r="AV781" s="71"/>
      <c r="AW781" s="71"/>
      <c r="AX781" s="71"/>
      <c r="AY781" s="71"/>
      <c r="AZ781" s="71"/>
      <c r="BA781" s="71"/>
    </row>
    <row r="782" spans="1:53" x14ac:dyDescent="0.7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  <c r="AR782" s="71"/>
      <c r="AS782" s="71"/>
      <c r="AT782" s="71"/>
      <c r="AU782" s="71"/>
      <c r="AV782" s="71"/>
      <c r="AW782" s="71"/>
      <c r="AX782" s="71"/>
      <c r="AY782" s="71"/>
      <c r="AZ782" s="71"/>
      <c r="BA782" s="71"/>
    </row>
    <row r="783" spans="1:53" x14ac:dyDescent="0.7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  <c r="AR783" s="71"/>
      <c r="AS783" s="71"/>
      <c r="AT783" s="71"/>
      <c r="AU783" s="71"/>
      <c r="AV783" s="71"/>
      <c r="AW783" s="71"/>
      <c r="AX783" s="71"/>
      <c r="AY783" s="71"/>
      <c r="AZ783" s="71"/>
      <c r="BA783" s="71"/>
    </row>
    <row r="784" spans="1:53" x14ac:dyDescent="0.7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  <c r="AR784" s="71"/>
      <c r="AS784" s="71"/>
      <c r="AT784" s="71"/>
      <c r="AU784" s="71"/>
      <c r="AV784" s="71"/>
      <c r="AW784" s="71"/>
      <c r="AX784" s="71"/>
      <c r="AY784" s="71"/>
      <c r="AZ784" s="71"/>
      <c r="BA784" s="71"/>
    </row>
    <row r="785" spans="1:53" x14ac:dyDescent="0.7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  <c r="AR785" s="71"/>
      <c r="AS785" s="71"/>
      <c r="AT785" s="71"/>
      <c r="AU785" s="71"/>
      <c r="AV785" s="71"/>
      <c r="AW785" s="71"/>
      <c r="AX785" s="71"/>
      <c r="AY785" s="71"/>
      <c r="AZ785" s="71"/>
      <c r="BA785" s="71"/>
    </row>
    <row r="786" spans="1:53" x14ac:dyDescent="0.7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  <c r="AR786" s="71"/>
      <c r="AS786" s="71"/>
      <c r="AT786" s="71"/>
      <c r="AU786" s="71"/>
      <c r="AV786" s="71"/>
      <c r="AW786" s="71"/>
      <c r="AX786" s="71"/>
      <c r="AY786" s="71"/>
      <c r="AZ786" s="71"/>
      <c r="BA786" s="71"/>
    </row>
    <row r="787" spans="1:53" x14ac:dyDescent="0.7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  <c r="AR787" s="71"/>
      <c r="AS787" s="71"/>
      <c r="AT787" s="71"/>
      <c r="AU787" s="71"/>
      <c r="AV787" s="71"/>
      <c r="AW787" s="71"/>
      <c r="AX787" s="71"/>
      <c r="AY787" s="71"/>
      <c r="AZ787" s="71"/>
      <c r="BA787" s="71"/>
    </row>
    <row r="788" spans="1:53" x14ac:dyDescent="0.7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  <c r="AR788" s="71"/>
      <c r="AS788" s="71"/>
      <c r="AT788" s="71"/>
      <c r="AU788" s="71"/>
      <c r="AV788" s="71"/>
      <c r="AW788" s="71"/>
      <c r="AX788" s="71"/>
      <c r="AY788" s="71"/>
      <c r="AZ788" s="71"/>
      <c r="BA788" s="71"/>
    </row>
    <row r="789" spans="1:53" x14ac:dyDescent="0.7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  <c r="AR789" s="71"/>
      <c r="AS789" s="71"/>
      <c r="AT789" s="71"/>
      <c r="AU789" s="71"/>
      <c r="AV789" s="71"/>
      <c r="AW789" s="71"/>
      <c r="AX789" s="71"/>
      <c r="AY789" s="71"/>
      <c r="AZ789" s="71"/>
      <c r="BA789" s="71"/>
    </row>
    <row r="790" spans="1:53" x14ac:dyDescent="0.7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  <c r="AR790" s="71"/>
      <c r="AS790" s="71"/>
      <c r="AT790" s="71"/>
      <c r="AU790" s="71"/>
      <c r="AV790" s="71"/>
      <c r="AW790" s="71"/>
      <c r="AX790" s="71"/>
      <c r="AY790" s="71"/>
      <c r="AZ790" s="71"/>
      <c r="BA790" s="71"/>
    </row>
    <row r="791" spans="1:53" x14ac:dyDescent="0.7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  <c r="AR791" s="71"/>
      <c r="AS791" s="71"/>
      <c r="AT791" s="71"/>
      <c r="AU791" s="71"/>
      <c r="AV791" s="71"/>
      <c r="AW791" s="71"/>
      <c r="AX791" s="71"/>
      <c r="AY791" s="71"/>
      <c r="AZ791" s="71"/>
      <c r="BA791" s="71"/>
    </row>
    <row r="792" spans="1:53" x14ac:dyDescent="0.7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  <c r="AR792" s="71"/>
      <c r="AS792" s="71"/>
      <c r="AT792" s="71"/>
      <c r="AU792" s="71"/>
      <c r="AV792" s="71"/>
      <c r="AW792" s="71"/>
      <c r="AX792" s="71"/>
      <c r="AY792" s="71"/>
      <c r="AZ792" s="71"/>
      <c r="BA792" s="71"/>
    </row>
    <row r="793" spans="1:53" x14ac:dyDescent="0.7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  <c r="AR793" s="71"/>
      <c r="AS793" s="71"/>
      <c r="AT793" s="71"/>
      <c r="AU793" s="71"/>
      <c r="AV793" s="71"/>
      <c r="AW793" s="71"/>
      <c r="AX793" s="71"/>
      <c r="AY793" s="71"/>
      <c r="AZ793" s="71"/>
      <c r="BA793" s="71"/>
    </row>
    <row r="794" spans="1:53" x14ac:dyDescent="0.7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  <c r="AR794" s="71"/>
      <c r="AS794" s="71"/>
      <c r="AT794" s="71"/>
      <c r="AU794" s="71"/>
      <c r="AV794" s="71"/>
      <c r="AW794" s="71"/>
      <c r="AX794" s="71"/>
      <c r="AY794" s="71"/>
      <c r="AZ794" s="71"/>
      <c r="BA794" s="71"/>
    </row>
    <row r="795" spans="1:53" x14ac:dyDescent="0.7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  <c r="AR795" s="71"/>
      <c r="AS795" s="71"/>
      <c r="AT795" s="71"/>
      <c r="AU795" s="71"/>
      <c r="AV795" s="71"/>
      <c r="AW795" s="71"/>
      <c r="AX795" s="71"/>
      <c r="AY795" s="71"/>
      <c r="AZ795" s="71"/>
      <c r="BA795" s="71"/>
    </row>
    <row r="796" spans="1:53" x14ac:dyDescent="0.7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  <c r="AR796" s="71"/>
      <c r="AS796" s="71"/>
      <c r="AT796" s="71"/>
      <c r="AU796" s="71"/>
      <c r="AV796" s="71"/>
      <c r="AW796" s="71"/>
      <c r="AX796" s="71"/>
      <c r="AY796" s="71"/>
      <c r="AZ796" s="71"/>
      <c r="BA796" s="71"/>
    </row>
    <row r="797" spans="1:53" x14ac:dyDescent="0.7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  <c r="AR797" s="71"/>
      <c r="AS797" s="71"/>
      <c r="AT797" s="71"/>
      <c r="AU797" s="71"/>
      <c r="AV797" s="71"/>
      <c r="AW797" s="71"/>
      <c r="AX797" s="71"/>
      <c r="AY797" s="71"/>
      <c r="AZ797" s="71"/>
      <c r="BA797" s="71"/>
    </row>
    <row r="798" spans="1:53" x14ac:dyDescent="0.7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  <c r="AR798" s="71"/>
      <c r="AS798" s="71"/>
      <c r="AT798" s="71"/>
      <c r="AU798" s="71"/>
      <c r="AV798" s="71"/>
      <c r="AW798" s="71"/>
      <c r="AX798" s="71"/>
      <c r="AY798" s="71"/>
      <c r="AZ798" s="71"/>
      <c r="BA798" s="71"/>
    </row>
    <row r="799" spans="1:53" x14ac:dyDescent="0.7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  <c r="AR799" s="71"/>
      <c r="AS799" s="71"/>
      <c r="AT799" s="71"/>
      <c r="AU799" s="71"/>
      <c r="AV799" s="71"/>
      <c r="AW799" s="71"/>
      <c r="AX799" s="71"/>
      <c r="AY799" s="71"/>
      <c r="AZ799" s="71"/>
      <c r="BA799" s="71"/>
    </row>
    <row r="800" spans="1:53" x14ac:dyDescent="0.7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  <c r="AR800" s="71"/>
      <c r="AS800" s="71"/>
      <c r="AT800" s="71"/>
      <c r="AU800" s="71"/>
      <c r="AV800" s="71"/>
      <c r="AW800" s="71"/>
      <c r="AX800" s="71"/>
      <c r="AY800" s="71"/>
      <c r="AZ800" s="71"/>
      <c r="BA800" s="71"/>
    </row>
    <row r="801" spans="1:53" x14ac:dyDescent="0.7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  <c r="AR801" s="71"/>
      <c r="AS801" s="71"/>
      <c r="AT801" s="71"/>
      <c r="AU801" s="71"/>
      <c r="AV801" s="71"/>
      <c r="AW801" s="71"/>
      <c r="AX801" s="71"/>
      <c r="AY801" s="71"/>
      <c r="AZ801" s="71"/>
      <c r="BA801" s="71"/>
    </row>
    <row r="802" spans="1:53" x14ac:dyDescent="0.7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  <c r="AR802" s="71"/>
      <c r="AS802" s="71"/>
      <c r="AT802" s="71"/>
      <c r="AU802" s="71"/>
      <c r="AV802" s="71"/>
      <c r="AW802" s="71"/>
      <c r="AX802" s="71"/>
      <c r="AY802" s="71"/>
      <c r="AZ802" s="71"/>
      <c r="BA802" s="71"/>
    </row>
    <row r="803" spans="1:53" x14ac:dyDescent="0.7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  <c r="AR803" s="71"/>
      <c r="AS803" s="71"/>
      <c r="AT803" s="71"/>
      <c r="AU803" s="71"/>
      <c r="AV803" s="71"/>
      <c r="AW803" s="71"/>
      <c r="AX803" s="71"/>
      <c r="AY803" s="71"/>
      <c r="AZ803" s="71"/>
      <c r="BA803" s="71"/>
    </row>
    <row r="804" spans="1:53" x14ac:dyDescent="0.7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  <c r="AT804" s="71"/>
      <c r="AU804" s="71"/>
      <c r="AV804" s="71"/>
      <c r="AW804" s="71"/>
      <c r="AX804" s="71"/>
      <c r="AY804" s="71"/>
      <c r="AZ804" s="71"/>
      <c r="BA804" s="71"/>
    </row>
    <row r="805" spans="1:53" x14ac:dyDescent="0.7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</row>
    <row r="806" spans="1:53" x14ac:dyDescent="0.7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</row>
    <row r="807" spans="1:53" x14ac:dyDescent="0.7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</row>
    <row r="808" spans="1:53" x14ac:dyDescent="0.7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71"/>
      <c r="AZ808" s="71"/>
      <c r="BA808" s="71"/>
    </row>
    <row r="809" spans="1:53" x14ac:dyDescent="0.7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  <c r="AT809" s="71"/>
      <c r="AU809" s="71"/>
      <c r="AV809" s="71"/>
      <c r="AW809" s="71"/>
      <c r="AX809" s="71"/>
      <c r="AY809" s="71"/>
      <c r="AZ809" s="71"/>
      <c r="BA809" s="71"/>
    </row>
    <row r="810" spans="1:53" x14ac:dyDescent="0.7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  <c r="AT810" s="71"/>
      <c r="AU810" s="71"/>
      <c r="AV810" s="71"/>
      <c r="AW810" s="71"/>
      <c r="AX810" s="71"/>
      <c r="AY810" s="71"/>
      <c r="AZ810" s="71"/>
      <c r="BA810" s="71"/>
    </row>
    <row r="811" spans="1:53" x14ac:dyDescent="0.7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  <c r="AR811" s="71"/>
      <c r="AS811" s="71"/>
      <c r="AT811" s="71"/>
      <c r="AU811" s="71"/>
      <c r="AV811" s="71"/>
      <c r="AW811" s="71"/>
      <c r="AX811" s="71"/>
      <c r="AY811" s="71"/>
      <c r="AZ811" s="71"/>
      <c r="BA811" s="71"/>
    </row>
    <row r="812" spans="1:53" x14ac:dyDescent="0.7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  <c r="AR812" s="71"/>
      <c r="AS812" s="71"/>
      <c r="AT812" s="71"/>
      <c r="AU812" s="71"/>
      <c r="AV812" s="71"/>
      <c r="AW812" s="71"/>
      <c r="AX812" s="71"/>
      <c r="AY812" s="71"/>
      <c r="AZ812" s="71"/>
      <c r="BA812" s="71"/>
    </row>
    <row r="813" spans="1:53" x14ac:dyDescent="0.7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  <c r="AR813" s="71"/>
      <c r="AS813" s="71"/>
      <c r="AT813" s="71"/>
      <c r="AU813" s="71"/>
      <c r="AV813" s="71"/>
      <c r="AW813" s="71"/>
      <c r="AX813" s="71"/>
      <c r="AY813" s="71"/>
      <c r="AZ813" s="71"/>
      <c r="BA813" s="71"/>
    </row>
    <row r="814" spans="1:53" x14ac:dyDescent="0.7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  <c r="AT814" s="71"/>
      <c r="AU814" s="71"/>
      <c r="AV814" s="71"/>
      <c r="AW814" s="71"/>
      <c r="AX814" s="71"/>
      <c r="AY814" s="71"/>
      <c r="AZ814" s="71"/>
      <c r="BA814" s="71"/>
    </row>
    <row r="815" spans="1:53" x14ac:dyDescent="0.7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  <c r="AT815" s="71"/>
      <c r="AU815" s="71"/>
      <c r="AV815" s="71"/>
      <c r="AW815" s="71"/>
      <c r="AX815" s="71"/>
      <c r="AY815" s="71"/>
      <c r="AZ815" s="71"/>
      <c r="BA815" s="71"/>
    </row>
    <row r="816" spans="1:53" x14ac:dyDescent="0.7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  <c r="AT816" s="71"/>
      <c r="AU816" s="71"/>
      <c r="AV816" s="71"/>
      <c r="AW816" s="71"/>
      <c r="AX816" s="71"/>
      <c r="AY816" s="71"/>
      <c r="AZ816" s="71"/>
      <c r="BA816" s="71"/>
    </row>
    <row r="817" spans="1:53" x14ac:dyDescent="0.7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71"/>
      <c r="AZ817" s="71"/>
      <c r="BA817" s="71"/>
    </row>
    <row r="818" spans="1:53" x14ac:dyDescent="0.7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  <c r="AR818" s="71"/>
      <c r="AS818" s="71"/>
      <c r="AT818" s="71"/>
      <c r="AU818" s="71"/>
      <c r="AV818" s="71"/>
      <c r="AW818" s="71"/>
      <c r="AX818" s="71"/>
      <c r="AY818" s="71"/>
      <c r="AZ818" s="71"/>
      <c r="BA818" s="71"/>
    </row>
    <row r="819" spans="1:53" x14ac:dyDescent="0.7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  <c r="AR819" s="71"/>
      <c r="AS819" s="71"/>
      <c r="AT819" s="71"/>
      <c r="AU819" s="71"/>
      <c r="AV819" s="71"/>
      <c r="AW819" s="71"/>
      <c r="AX819" s="71"/>
      <c r="AY819" s="71"/>
      <c r="AZ819" s="71"/>
      <c r="BA819" s="71"/>
    </row>
    <row r="820" spans="1:53" x14ac:dyDescent="0.7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71"/>
      <c r="AT820" s="71"/>
      <c r="AU820" s="71"/>
      <c r="AV820" s="71"/>
      <c r="AW820" s="71"/>
      <c r="AX820" s="71"/>
      <c r="AY820" s="71"/>
      <c r="AZ820" s="71"/>
      <c r="BA820" s="71"/>
    </row>
    <row r="821" spans="1:53" x14ac:dyDescent="0.7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  <c r="AR821" s="71"/>
      <c r="AS821" s="71"/>
      <c r="AT821" s="71"/>
      <c r="AU821" s="71"/>
      <c r="AV821" s="71"/>
      <c r="AW821" s="71"/>
      <c r="AX821" s="71"/>
      <c r="AY821" s="71"/>
      <c r="AZ821" s="71"/>
      <c r="BA821" s="71"/>
    </row>
    <row r="822" spans="1:53" x14ac:dyDescent="0.7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  <c r="AR822" s="71"/>
      <c r="AS822" s="71"/>
      <c r="AT822" s="71"/>
      <c r="AU822" s="71"/>
      <c r="AV822" s="71"/>
      <c r="AW822" s="71"/>
      <c r="AX822" s="71"/>
      <c r="AY822" s="71"/>
      <c r="AZ822" s="71"/>
      <c r="BA822" s="71"/>
    </row>
    <row r="823" spans="1:53" x14ac:dyDescent="0.7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  <c r="AR823" s="71"/>
      <c r="AS823" s="71"/>
      <c r="AT823" s="71"/>
      <c r="AU823" s="71"/>
      <c r="AV823" s="71"/>
      <c r="AW823" s="71"/>
      <c r="AX823" s="71"/>
      <c r="AY823" s="71"/>
      <c r="AZ823" s="71"/>
      <c r="BA823" s="71"/>
    </row>
    <row r="824" spans="1:53" x14ac:dyDescent="0.7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  <c r="AR824" s="71"/>
      <c r="AS824" s="71"/>
      <c r="AT824" s="71"/>
      <c r="AU824" s="71"/>
      <c r="AV824" s="71"/>
      <c r="AW824" s="71"/>
      <c r="AX824" s="71"/>
      <c r="AY824" s="71"/>
      <c r="AZ824" s="71"/>
      <c r="BA824" s="71"/>
    </row>
    <row r="825" spans="1:53" x14ac:dyDescent="0.7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  <c r="AR825" s="71"/>
      <c r="AS825" s="71"/>
      <c r="AT825" s="71"/>
      <c r="AU825" s="71"/>
      <c r="AV825" s="71"/>
      <c r="AW825" s="71"/>
      <c r="AX825" s="71"/>
      <c r="AY825" s="71"/>
      <c r="AZ825" s="71"/>
      <c r="BA825" s="71"/>
    </row>
    <row r="826" spans="1:53" x14ac:dyDescent="0.7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  <c r="AR826" s="71"/>
      <c r="AS826" s="71"/>
      <c r="AT826" s="71"/>
      <c r="AU826" s="71"/>
      <c r="AV826" s="71"/>
      <c r="AW826" s="71"/>
      <c r="AX826" s="71"/>
      <c r="AY826" s="71"/>
      <c r="AZ826" s="71"/>
      <c r="BA826" s="71"/>
    </row>
    <row r="827" spans="1:53" x14ac:dyDescent="0.7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  <c r="AR827" s="71"/>
      <c r="AS827" s="71"/>
      <c r="AT827" s="71"/>
      <c r="AU827" s="71"/>
      <c r="AV827" s="71"/>
      <c r="AW827" s="71"/>
      <c r="AX827" s="71"/>
      <c r="AY827" s="71"/>
      <c r="AZ827" s="71"/>
      <c r="BA827" s="71"/>
    </row>
    <row r="828" spans="1:53" x14ac:dyDescent="0.7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  <c r="AR828" s="71"/>
      <c r="AS828" s="71"/>
      <c r="AT828" s="71"/>
      <c r="AU828" s="71"/>
      <c r="AV828" s="71"/>
      <c r="AW828" s="71"/>
      <c r="AX828" s="71"/>
      <c r="AY828" s="71"/>
      <c r="AZ828" s="71"/>
      <c r="BA828" s="71"/>
    </row>
    <row r="829" spans="1:53" x14ac:dyDescent="0.7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  <c r="AR829" s="71"/>
      <c r="AS829" s="71"/>
      <c r="AT829" s="71"/>
      <c r="AU829" s="71"/>
      <c r="AV829" s="71"/>
      <c r="AW829" s="71"/>
      <c r="AX829" s="71"/>
      <c r="AY829" s="71"/>
      <c r="AZ829" s="71"/>
      <c r="BA829" s="71"/>
    </row>
    <row r="830" spans="1:53" x14ac:dyDescent="0.7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  <c r="AR830" s="71"/>
      <c r="AS830" s="71"/>
      <c r="AT830" s="71"/>
      <c r="AU830" s="71"/>
      <c r="AV830" s="71"/>
      <c r="AW830" s="71"/>
      <c r="AX830" s="71"/>
      <c r="AY830" s="71"/>
      <c r="AZ830" s="71"/>
      <c r="BA830" s="71"/>
    </row>
    <row r="831" spans="1:53" x14ac:dyDescent="0.7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  <c r="AR831" s="71"/>
      <c r="AS831" s="71"/>
      <c r="AT831" s="71"/>
      <c r="AU831" s="71"/>
      <c r="AV831" s="71"/>
      <c r="AW831" s="71"/>
      <c r="AX831" s="71"/>
      <c r="AY831" s="71"/>
      <c r="AZ831" s="71"/>
      <c r="BA831" s="71"/>
    </row>
    <row r="832" spans="1:53" x14ac:dyDescent="0.7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  <c r="AT832" s="71"/>
      <c r="AU832" s="71"/>
      <c r="AV832" s="71"/>
      <c r="AW832" s="71"/>
      <c r="AX832" s="71"/>
      <c r="AY832" s="71"/>
      <c r="AZ832" s="71"/>
      <c r="BA832" s="71"/>
    </row>
    <row r="833" spans="1:53" x14ac:dyDescent="0.7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  <c r="AR833" s="71"/>
      <c r="AS833" s="71"/>
      <c r="AT833" s="71"/>
      <c r="AU833" s="71"/>
      <c r="AV833" s="71"/>
      <c r="AW833" s="71"/>
      <c r="AX833" s="71"/>
      <c r="AY833" s="71"/>
      <c r="AZ833" s="71"/>
      <c r="BA833" s="71"/>
    </row>
    <row r="834" spans="1:53" x14ac:dyDescent="0.7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</row>
    <row r="835" spans="1:53" x14ac:dyDescent="0.7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</row>
    <row r="836" spans="1:53" x14ac:dyDescent="0.7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</row>
    <row r="837" spans="1:53" x14ac:dyDescent="0.7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  <c r="AT837" s="71"/>
      <c r="AU837" s="71"/>
      <c r="AV837" s="71"/>
      <c r="AW837" s="71"/>
      <c r="AX837" s="71"/>
      <c r="AY837" s="71"/>
      <c r="AZ837" s="71"/>
      <c r="BA837" s="71"/>
    </row>
    <row r="838" spans="1:53" x14ac:dyDescent="0.7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  <c r="AR838" s="71"/>
      <c r="AS838" s="71"/>
      <c r="AT838" s="71"/>
      <c r="AU838" s="71"/>
      <c r="AV838" s="71"/>
      <c r="AW838" s="71"/>
      <c r="AX838" s="71"/>
      <c r="AY838" s="71"/>
      <c r="AZ838" s="71"/>
      <c r="BA838" s="71"/>
    </row>
    <row r="839" spans="1:53" x14ac:dyDescent="0.7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  <c r="AR839" s="71"/>
      <c r="AS839" s="71"/>
      <c r="AT839" s="71"/>
      <c r="AU839" s="71"/>
      <c r="AV839" s="71"/>
      <c r="AW839" s="71"/>
      <c r="AX839" s="71"/>
      <c r="AY839" s="71"/>
      <c r="AZ839" s="71"/>
      <c r="BA839" s="71"/>
    </row>
    <row r="840" spans="1:53" x14ac:dyDescent="0.7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  <c r="AR840" s="71"/>
      <c r="AS840" s="71"/>
      <c r="AT840" s="71"/>
      <c r="AU840" s="71"/>
      <c r="AV840" s="71"/>
      <c r="AW840" s="71"/>
      <c r="AX840" s="71"/>
      <c r="AY840" s="71"/>
      <c r="AZ840" s="71"/>
      <c r="BA840" s="71"/>
    </row>
    <row r="841" spans="1:53" x14ac:dyDescent="0.7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  <c r="AR841" s="71"/>
      <c r="AS841" s="71"/>
      <c r="AT841" s="71"/>
      <c r="AU841" s="71"/>
      <c r="AV841" s="71"/>
      <c r="AW841" s="71"/>
      <c r="AX841" s="71"/>
      <c r="AY841" s="71"/>
      <c r="AZ841" s="71"/>
      <c r="BA841" s="71"/>
    </row>
    <row r="842" spans="1:53" x14ac:dyDescent="0.7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  <c r="AR842" s="71"/>
      <c r="AS842" s="71"/>
      <c r="AT842" s="71"/>
      <c r="AU842" s="71"/>
      <c r="AV842" s="71"/>
      <c r="AW842" s="71"/>
      <c r="AX842" s="71"/>
      <c r="AY842" s="71"/>
      <c r="AZ842" s="71"/>
      <c r="BA842" s="71"/>
    </row>
    <row r="843" spans="1:53" x14ac:dyDescent="0.7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  <c r="AT843" s="71"/>
      <c r="AU843" s="71"/>
      <c r="AV843" s="71"/>
      <c r="AW843" s="71"/>
      <c r="AX843" s="71"/>
      <c r="AY843" s="71"/>
      <c r="AZ843" s="71"/>
      <c r="BA843" s="71"/>
    </row>
    <row r="844" spans="1:53" x14ac:dyDescent="0.7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  <c r="AT844" s="71"/>
      <c r="AU844" s="71"/>
      <c r="AV844" s="71"/>
      <c r="AW844" s="71"/>
      <c r="AX844" s="71"/>
      <c r="AY844" s="71"/>
      <c r="AZ844" s="71"/>
      <c r="BA844" s="71"/>
    </row>
    <row r="845" spans="1:53" x14ac:dyDescent="0.7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  <c r="AR845" s="71"/>
      <c r="AS845" s="71"/>
      <c r="AT845" s="71"/>
      <c r="AU845" s="71"/>
      <c r="AV845" s="71"/>
      <c r="AW845" s="71"/>
      <c r="AX845" s="71"/>
      <c r="AY845" s="71"/>
      <c r="AZ845" s="71"/>
      <c r="BA845" s="71"/>
    </row>
    <row r="846" spans="1:53" x14ac:dyDescent="0.7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  <c r="AR846" s="71"/>
      <c r="AS846" s="71"/>
      <c r="AT846" s="71"/>
      <c r="AU846" s="71"/>
      <c r="AV846" s="71"/>
      <c r="AW846" s="71"/>
      <c r="AX846" s="71"/>
      <c r="AY846" s="71"/>
      <c r="AZ846" s="71"/>
      <c r="BA846" s="71"/>
    </row>
    <row r="847" spans="1:53" x14ac:dyDescent="0.7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  <c r="AR847" s="71"/>
      <c r="AS847" s="71"/>
      <c r="AT847" s="71"/>
      <c r="AU847" s="71"/>
      <c r="AV847" s="71"/>
      <c r="AW847" s="71"/>
      <c r="AX847" s="71"/>
      <c r="AY847" s="71"/>
      <c r="AZ847" s="71"/>
      <c r="BA847" s="71"/>
    </row>
    <row r="848" spans="1:53" x14ac:dyDescent="0.7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  <c r="AR848" s="71"/>
      <c r="AS848" s="71"/>
      <c r="AT848" s="71"/>
      <c r="AU848" s="71"/>
      <c r="AV848" s="71"/>
      <c r="AW848" s="71"/>
      <c r="AX848" s="71"/>
      <c r="AY848" s="71"/>
      <c r="AZ848" s="71"/>
      <c r="BA848" s="71"/>
    </row>
    <row r="849" spans="1:53" x14ac:dyDescent="0.7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  <c r="AR849" s="71"/>
      <c r="AS849" s="71"/>
      <c r="AT849" s="71"/>
      <c r="AU849" s="71"/>
      <c r="AV849" s="71"/>
      <c r="AW849" s="71"/>
      <c r="AX849" s="71"/>
      <c r="AY849" s="71"/>
      <c r="AZ849" s="71"/>
      <c r="BA849" s="71"/>
    </row>
    <row r="850" spans="1:53" x14ac:dyDescent="0.7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  <c r="AR850" s="71"/>
      <c r="AS850" s="71"/>
      <c r="AT850" s="71"/>
      <c r="AU850" s="71"/>
      <c r="AV850" s="71"/>
      <c r="AW850" s="71"/>
      <c r="AX850" s="71"/>
      <c r="AY850" s="71"/>
      <c r="AZ850" s="71"/>
      <c r="BA850" s="71"/>
    </row>
    <row r="851" spans="1:53" x14ac:dyDescent="0.7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  <c r="AR851" s="71"/>
      <c r="AS851" s="71"/>
      <c r="AT851" s="71"/>
      <c r="AU851" s="71"/>
      <c r="AV851" s="71"/>
      <c r="AW851" s="71"/>
      <c r="AX851" s="71"/>
      <c r="AY851" s="71"/>
      <c r="AZ851" s="71"/>
      <c r="BA851" s="71"/>
    </row>
    <row r="852" spans="1:53" x14ac:dyDescent="0.7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  <c r="AR852" s="71"/>
      <c r="AS852" s="71"/>
      <c r="AT852" s="71"/>
      <c r="AU852" s="71"/>
      <c r="AV852" s="71"/>
      <c r="AW852" s="71"/>
      <c r="AX852" s="71"/>
      <c r="AY852" s="71"/>
      <c r="AZ852" s="71"/>
      <c r="BA852" s="71"/>
    </row>
    <row r="853" spans="1:53" x14ac:dyDescent="0.7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  <c r="AR853" s="71"/>
      <c r="AS853" s="71"/>
      <c r="AT853" s="71"/>
      <c r="AU853" s="71"/>
      <c r="AV853" s="71"/>
      <c r="AW853" s="71"/>
      <c r="AX853" s="71"/>
      <c r="AY853" s="71"/>
      <c r="AZ853" s="71"/>
      <c r="BA853" s="71"/>
    </row>
    <row r="854" spans="1:53" x14ac:dyDescent="0.7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  <c r="AT854" s="71"/>
      <c r="AU854" s="71"/>
      <c r="AV854" s="71"/>
      <c r="AW854" s="71"/>
      <c r="AX854" s="71"/>
      <c r="AY854" s="71"/>
      <c r="AZ854" s="71"/>
      <c r="BA854" s="71"/>
    </row>
    <row r="855" spans="1:53" x14ac:dyDescent="0.7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  <c r="AT855" s="71"/>
      <c r="AU855" s="71"/>
      <c r="AV855" s="71"/>
      <c r="AW855" s="71"/>
      <c r="AX855" s="71"/>
      <c r="AY855" s="71"/>
      <c r="AZ855" s="71"/>
      <c r="BA855" s="71"/>
    </row>
    <row r="856" spans="1:53" x14ac:dyDescent="0.7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  <c r="AR856" s="71"/>
      <c r="AS856" s="71"/>
      <c r="AT856" s="71"/>
      <c r="AU856" s="71"/>
      <c r="AV856" s="71"/>
      <c r="AW856" s="71"/>
      <c r="AX856" s="71"/>
      <c r="AY856" s="71"/>
      <c r="AZ856" s="71"/>
      <c r="BA856" s="71"/>
    </row>
    <row r="857" spans="1:53" x14ac:dyDescent="0.7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  <c r="AR857" s="71"/>
      <c r="AS857" s="71"/>
      <c r="AT857" s="71"/>
      <c r="AU857" s="71"/>
      <c r="AV857" s="71"/>
      <c r="AW857" s="71"/>
      <c r="AX857" s="71"/>
      <c r="AY857" s="71"/>
      <c r="AZ857" s="71"/>
      <c r="BA857" s="71"/>
    </row>
    <row r="858" spans="1:53" x14ac:dyDescent="0.7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  <c r="AR858" s="71"/>
      <c r="AS858" s="71"/>
      <c r="AT858" s="71"/>
      <c r="AU858" s="71"/>
      <c r="AV858" s="71"/>
      <c r="AW858" s="71"/>
      <c r="AX858" s="71"/>
      <c r="AY858" s="71"/>
      <c r="AZ858" s="71"/>
      <c r="BA858" s="71"/>
    </row>
    <row r="859" spans="1:53" x14ac:dyDescent="0.7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  <c r="AR859" s="71"/>
      <c r="AS859" s="71"/>
      <c r="AT859" s="71"/>
      <c r="AU859" s="71"/>
      <c r="AV859" s="71"/>
      <c r="AW859" s="71"/>
      <c r="AX859" s="71"/>
      <c r="AY859" s="71"/>
      <c r="AZ859" s="71"/>
      <c r="BA859" s="71"/>
    </row>
    <row r="860" spans="1:53" x14ac:dyDescent="0.7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  <c r="AR860" s="71"/>
      <c r="AS860" s="71"/>
      <c r="AT860" s="71"/>
      <c r="AU860" s="71"/>
      <c r="AV860" s="71"/>
      <c r="AW860" s="71"/>
      <c r="AX860" s="71"/>
      <c r="AY860" s="71"/>
      <c r="AZ860" s="71"/>
      <c r="BA860" s="71"/>
    </row>
    <row r="861" spans="1:53" x14ac:dyDescent="0.7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  <c r="AR861" s="71"/>
      <c r="AS861" s="71"/>
      <c r="AT861" s="71"/>
      <c r="AU861" s="71"/>
      <c r="AV861" s="71"/>
      <c r="AW861" s="71"/>
      <c r="AX861" s="71"/>
      <c r="AY861" s="71"/>
      <c r="AZ861" s="71"/>
      <c r="BA861" s="71"/>
    </row>
    <row r="862" spans="1:53" x14ac:dyDescent="0.7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  <c r="AR862" s="71"/>
      <c r="AS862" s="71"/>
      <c r="AT862" s="71"/>
      <c r="AU862" s="71"/>
      <c r="AV862" s="71"/>
      <c r="AW862" s="71"/>
      <c r="AX862" s="71"/>
      <c r="AY862" s="71"/>
      <c r="AZ862" s="71"/>
      <c r="BA862" s="71"/>
    </row>
    <row r="863" spans="1:53" x14ac:dyDescent="0.7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</row>
    <row r="864" spans="1:53" x14ac:dyDescent="0.7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</row>
    <row r="865" spans="1:53" x14ac:dyDescent="0.7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</row>
    <row r="866" spans="1:53" x14ac:dyDescent="0.7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  <c r="AT866" s="71"/>
      <c r="AU866" s="71"/>
      <c r="AV866" s="71"/>
      <c r="AW866" s="71"/>
      <c r="AX866" s="71"/>
      <c r="AY866" s="71"/>
      <c r="AZ866" s="71"/>
      <c r="BA866" s="71"/>
    </row>
    <row r="867" spans="1:53" x14ac:dyDescent="0.7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  <c r="AR867" s="71"/>
      <c r="AS867" s="71"/>
      <c r="AT867" s="71"/>
      <c r="AU867" s="71"/>
      <c r="AV867" s="71"/>
      <c r="AW867" s="71"/>
      <c r="AX867" s="71"/>
      <c r="AY867" s="71"/>
      <c r="AZ867" s="71"/>
      <c r="BA867" s="71"/>
    </row>
    <row r="868" spans="1:53" x14ac:dyDescent="0.7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  <c r="AT868" s="71"/>
      <c r="AU868" s="71"/>
      <c r="AV868" s="71"/>
      <c r="AW868" s="71"/>
      <c r="AX868" s="71"/>
      <c r="AY868" s="71"/>
      <c r="AZ868" s="71"/>
      <c r="BA868" s="71"/>
    </row>
    <row r="869" spans="1:53" x14ac:dyDescent="0.7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  <c r="AR869" s="71"/>
      <c r="AS869" s="71"/>
      <c r="AT869" s="71"/>
      <c r="AU869" s="71"/>
      <c r="AV869" s="71"/>
      <c r="AW869" s="71"/>
      <c r="AX869" s="71"/>
      <c r="AY869" s="71"/>
      <c r="AZ869" s="71"/>
      <c r="BA869" s="71"/>
    </row>
    <row r="870" spans="1:53" x14ac:dyDescent="0.7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  <c r="AR870" s="71"/>
      <c r="AS870" s="71"/>
      <c r="AT870" s="71"/>
      <c r="AU870" s="71"/>
      <c r="AV870" s="71"/>
      <c r="AW870" s="71"/>
      <c r="AX870" s="71"/>
      <c r="AY870" s="71"/>
      <c r="AZ870" s="71"/>
      <c r="BA870" s="71"/>
    </row>
    <row r="871" spans="1:53" x14ac:dyDescent="0.7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  <c r="AR871" s="71"/>
      <c r="AS871" s="71"/>
      <c r="AT871" s="71"/>
      <c r="AU871" s="71"/>
      <c r="AV871" s="71"/>
      <c r="AW871" s="71"/>
      <c r="AX871" s="71"/>
      <c r="AY871" s="71"/>
      <c r="AZ871" s="71"/>
      <c r="BA871" s="71"/>
    </row>
    <row r="872" spans="1:53" x14ac:dyDescent="0.7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  <c r="AR872" s="71"/>
      <c r="AS872" s="71"/>
      <c r="AT872" s="71"/>
      <c r="AU872" s="71"/>
      <c r="AV872" s="71"/>
      <c r="AW872" s="71"/>
      <c r="AX872" s="71"/>
      <c r="AY872" s="71"/>
      <c r="AZ872" s="71"/>
      <c r="BA872" s="71"/>
    </row>
    <row r="873" spans="1:53" x14ac:dyDescent="0.7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  <c r="AR873" s="71"/>
      <c r="AS873" s="71"/>
      <c r="AT873" s="71"/>
      <c r="AU873" s="71"/>
      <c r="AV873" s="71"/>
      <c r="AW873" s="71"/>
      <c r="AX873" s="71"/>
      <c r="AY873" s="71"/>
      <c r="AZ873" s="71"/>
      <c r="BA873" s="71"/>
    </row>
    <row r="874" spans="1:53" x14ac:dyDescent="0.7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  <c r="AR874" s="71"/>
      <c r="AS874" s="71"/>
      <c r="AT874" s="71"/>
      <c r="AU874" s="71"/>
      <c r="AV874" s="71"/>
      <c r="AW874" s="71"/>
      <c r="AX874" s="71"/>
      <c r="AY874" s="71"/>
      <c r="AZ874" s="71"/>
      <c r="BA874" s="71"/>
    </row>
    <row r="875" spans="1:53" x14ac:dyDescent="0.7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  <c r="AR875" s="71"/>
      <c r="AS875" s="71"/>
      <c r="AT875" s="71"/>
      <c r="AU875" s="71"/>
      <c r="AV875" s="71"/>
      <c r="AW875" s="71"/>
      <c r="AX875" s="71"/>
      <c r="AY875" s="71"/>
      <c r="AZ875" s="71"/>
      <c r="BA875" s="71"/>
    </row>
    <row r="876" spans="1:53" x14ac:dyDescent="0.7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  <c r="AR876" s="71"/>
      <c r="AS876" s="71"/>
      <c r="AT876" s="71"/>
      <c r="AU876" s="71"/>
      <c r="AV876" s="71"/>
      <c r="AW876" s="71"/>
      <c r="AX876" s="71"/>
      <c r="AY876" s="71"/>
      <c r="AZ876" s="71"/>
      <c r="BA876" s="71"/>
    </row>
    <row r="877" spans="1:53" x14ac:dyDescent="0.7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  <c r="AR877" s="71"/>
      <c r="AS877" s="71"/>
      <c r="AT877" s="71"/>
      <c r="AU877" s="71"/>
      <c r="AV877" s="71"/>
      <c r="AW877" s="71"/>
      <c r="AX877" s="71"/>
      <c r="AY877" s="71"/>
      <c r="AZ877" s="71"/>
      <c r="BA877" s="71"/>
    </row>
    <row r="878" spans="1:53" x14ac:dyDescent="0.7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  <c r="AR878" s="71"/>
      <c r="AS878" s="71"/>
      <c r="AT878" s="71"/>
      <c r="AU878" s="71"/>
      <c r="AV878" s="71"/>
      <c r="AW878" s="71"/>
      <c r="AX878" s="71"/>
      <c r="AY878" s="71"/>
      <c r="AZ878" s="71"/>
      <c r="BA878" s="71"/>
    </row>
    <row r="879" spans="1:53" x14ac:dyDescent="0.7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  <c r="AR879" s="71"/>
      <c r="AS879" s="71"/>
      <c r="AT879" s="71"/>
      <c r="AU879" s="71"/>
      <c r="AV879" s="71"/>
      <c r="AW879" s="71"/>
      <c r="AX879" s="71"/>
      <c r="AY879" s="71"/>
      <c r="AZ879" s="71"/>
      <c r="BA879" s="71"/>
    </row>
    <row r="880" spans="1:53" x14ac:dyDescent="0.7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  <c r="AR880" s="71"/>
      <c r="AS880" s="71"/>
      <c r="AT880" s="71"/>
      <c r="AU880" s="71"/>
      <c r="AV880" s="71"/>
      <c r="AW880" s="71"/>
      <c r="AX880" s="71"/>
      <c r="AY880" s="71"/>
      <c r="AZ880" s="71"/>
      <c r="BA880" s="71"/>
    </row>
    <row r="881" spans="1:53" x14ac:dyDescent="0.7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  <c r="AR881" s="71"/>
      <c r="AS881" s="71"/>
      <c r="AT881" s="71"/>
      <c r="AU881" s="71"/>
      <c r="AV881" s="71"/>
      <c r="AW881" s="71"/>
      <c r="AX881" s="71"/>
      <c r="AY881" s="71"/>
      <c r="AZ881" s="71"/>
      <c r="BA881" s="71"/>
    </row>
    <row r="882" spans="1:53" x14ac:dyDescent="0.7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  <c r="AR882" s="71"/>
      <c r="AS882" s="71"/>
      <c r="AT882" s="71"/>
      <c r="AU882" s="71"/>
      <c r="AV882" s="71"/>
      <c r="AW882" s="71"/>
      <c r="AX882" s="71"/>
      <c r="AY882" s="71"/>
      <c r="AZ882" s="71"/>
      <c r="BA882" s="71"/>
    </row>
    <row r="883" spans="1:53" x14ac:dyDescent="0.7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  <c r="AR883" s="71"/>
      <c r="AS883" s="71"/>
      <c r="AT883" s="71"/>
      <c r="AU883" s="71"/>
      <c r="AV883" s="71"/>
      <c r="AW883" s="71"/>
      <c r="AX883" s="71"/>
      <c r="AY883" s="71"/>
      <c r="AZ883" s="71"/>
      <c r="BA883" s="71"/>
    </row>
    <row r="884" spans="1:53" x14ac:dyDescent="0.7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  <c r="AR884" s="71"/>
      <c r="AS884" s="71"/>
      <c r="AT884" s="71"/>
      <c r="AU884" s="71"/>
      <c r="AV884" s="71"/>
      <c r="AW884" s="71"/>
      <c r="AX884" s="71"/>
      <c r="AY884" s="71"/>
      <c r="AZ884" s="71"/>
      <c r="BA884" s="71"/>
    </row>
    <row r="885" spans="1:53" x14ac:dyDescent="0.7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  <c r="AR885" s="71"/>
      <c r="AS885" s="71"/>
      <c r="AT885" s="71"/>
      <c r="AU885" s="71"/>
      <c r="AV885" s="71"/>
      <c r="AW885" s="71"/>
      <c r="AX885" s="71"/>
      <c r="AY885" s="71"/>
      <c r="AZ885" s="71"/>
      <c r="BA885" s="71"/>
    </row>
    <row r="886" spans="1:53" x14ac:dyDescent="0.7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  <c r="AR886" s="71"/>
      <c r="AS886" s="71"/>
      <c r="AT886" s="71"/>
      <c r="AU886" s="71"/>
      <c r="AV886" s="71"/>
      <c r="AW886" s="71"/>
      <c r="AX886" s="71"/>
      <c r="AY886" s="71"/>
      <c r="AZ886" s="71"/>
      <c r="BA886" s="71"/>
    </row>
    <row r="887" spans="1:53" x14ac:dyDescent="0.7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  <c r="AR887" s="71"/>
      <c r="AS887" s="71"/>
      <c r="AT887" s="71"/>
      <c r="AU887" s="71"/>
      <c r="AV887" s="71"/>
      <c r="AW887" s="71"/>
      <c r="AX887" s="71"/>
      <c r="AY887" s="71"/>
      <c r="AZ887" s="71"/>
      <c r="BA887" s="71"/>
    </row>
    <row r="888" spans="1:53" x14ac:dyDescent="0.7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  <c r="AR888" s="71"/>
      <c r="AS888" s="71"/>
      <c r="AT888" s="71"/>
      <c r="AU888" s="71"/>
      <c r="AV888" s="71"/>
      <c r="AW888" s="71"/>
      <c r="AX888" s="71"/>
      <c r="AY888" s="71"/>
      <c r="AZ888" s="71"/>
      <c r="BA888" s="71"/>
    </row>
    <row r="889" spans="1:53" x14ac:dyDescent="0.7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  <c r="AR889" s="71"/>
      <c r="AS889" s="71"/>
      <c r="AT889" s="71"/>
      <c r="AU889" s="71"/>
      <c r="AV889" s="71"/>
      <c r="AW889" s="71"/>
      <c r="AX889" s="71"/>
      <c r="AY889" s="71"/>
      <c r="AZ889" s="71"/>
      <c r="BA889" s="71"/>
    </row>
    <row r="890" spans="1:53" x14ac:dyDescent="0.7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  <c r="AR890" s="71"/>
      <c r="AS890" s="71"/>
      <c r="AT890" s="71"/>
      <c r="AU890" s="71"/>
      <c r="AV890" s="71"/>
      <c r="AW890" s="71"/>
      <c r="AX890" s="71"/>
      <c r="AY890" s="71"/>
      <c r="AZ890" s="71"/>
      <c r="BA890" s="71"/>
    </row>
    <row r="891" spans="1:53" x14ac:dyDescent="0.7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  <c r="AR891" s="71"/>
      <c r="AS891" s="71"/>
      <c r="AT891" s="71"/>
      <c r="AU891" s="71"/>
      <c r="AV891" s="71"/>
      <c r="AW891" s="71"/>
      <c r="AX891" s="71"/>
      <c r="AY891" s="71"/>
      <c r="AZ891" s="71"/>
      <c r="BA891" s="71"/>
    </row>
    <row r="892" spans="1:53" x14ac:dyDescent="0.7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</row>
    <row r="893" spans="1:53" x14ac:dyDescent="0.7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</row>
    <row r="894" spans="1:53" x14ac:dyDescent="0.7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</row>
    <row r="895" spans="1:53" x14ac:dyDescent="0.7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  <c r="AT895" s="71"/>
      <c r="AU895" s="71"/>
      <c r="AV895" s="71"/>
      <c r="AW895" s="71"/>
      <c r="AX895" s="71"/>
      <c r="AY895" s="71"/>
      <c r="AZ895" s="71"/>
      <c r="BA895" s="71"/>
    </row>
    <row r="896" spans="1:53" x14ac:dyDescent="0.7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  <c r="AR896" s="71"/>
      <c r="AS896" s="71"/>
      <c r="AT896" s="71"/>
      <c r="AU896" s="71"/>
      <c r="AV896" s="71"/>
      <c r="AW896" s="71"/>
      <c r="AX896" s="71"/>
      <c r="AY896" s="71"/>
      <c r="AZ896" s="71"/>
      <c r="BA896" s="71"/>
    </row>
    <row r="897" spans="1:53" x14ac:dyDescent="0.7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  <c r="AR897" s="71"/>
      <c r="AS897" s="71"/>
      <c r="AT897" s="71"/>
      <c r="AU897" s="71"/>
      <c r="AV897" s="71"/>
      <c r="AW897" s="71"/>
      <c r="AX897" s="71"/>
      <c r="AY897" s="71"/>
      <c r="AZ897" s="71"/>
      <c r="BA897" s="71"/>
    </row>
    <row r="898" spans="1:53" x14ac:dyDescent="0.7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  <c r="AR898" s="71"/>
      <c r="AS898" s="71"/>
      <c r="AT898" s="71"/>
      <c r="AU898" s="71"/>
      <c r="AV898" s="71"/>
      <c r="AW898" s="71"/>
      <c r="AX898" s="71"/>
      <c r="AY898" s="71"/>
      <c r="AZ898" s="71"/>
      <c r="BA898" s="71"/>
    </row>
    <row r="899" spans="1:53" x14ac:dyDescent="0.7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  <c r="AR899" s="71"/>
      <c r="AS899" s="71"/>
      <c r="AT899" s="71"/>
      <c r="AU899" s="71"/>
      <c r="AV899" s="71"/>
      <c r="AW899" s="71"/>
      <c r="AX899" s="71"/>
      <c r="AY899" s="71"/>
      <c r="AZ899" s="71"/>
      <c r="BA899" s="71"/>
    </row>
    <row r="900" spans="1:53" x14ac:dyDescent="0.7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  <c r="AR900" s="71"/>
      <c r="AS900" s="71"/>
      <c r="AT900" s="71"/>
      <c r="AU900" s="71"/>
      <c r="AV900" s="71"/>
      <c r="AW900" s="71"/>
      <c r="AX900" s="71"/>
      <c r="AY900" s="71"/>
      <c r="AZ900" s="71"/>
      <c r="BA900" s="71"/>
    </row>
    <row r="901" spans="1:53" x14ac:dyDescent="0.7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  <c r="AR901" s="71"/>
      <c r="AS901" s="71"/>
      <c r="AT901" s="71"/>
      <c r="AU901" s="71"/>
      <c r="AV901" s="71"/>
      <c r="AW901" s="71"/>
      <c r="AX901" s="71"/>
      <c r="AY901" s="71"/>
      <c r="AZ901" s="71"/>
      <c r="BA901" s="71"/>
    </row>
    <row r="902" spans="1:53" x14ac:dyDescent="0.7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  <c r="AR902" s="71"/>
      <c r="AS902" s="71"/>
      <c r="AT902" s="71"/>
      <c r="AU902" s="71"/>
      <c r="AV902" s="71"/>
      <c r="AW902" s="71"/>
      <c r="AX902" s="71"/>
      <c r="AY902" s="71"/>
      <c r="AZ902" s="71"/>
      <c r="BA902" s="71"/>
    </row>
    <row r="903" spans="1:53" x14ac:dyDescent="0.7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  <c r="AR903" s="71"/>
      <c r="AS903" s="71"/>
      <c r="AT903" s="71"/>
      <c r="AU903" s="71"/>
      <c r="AV903" s="71"/>
      <c r="AW903" s="71"/>
      <c r="AX903" s="71"/>
      <c r="AY903" s="71"/>
      <c r="AZ903" s="71"/>
      <c r="BA903" s="71"/>
    </row>
    <row r="904" spans="1:53" x14ac:dyDescent="0.7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  <c r="AR904" s="71"/>
      <c r="AS904" s="71"/>
      <c r="AT904" s="71"/>
      <c r="AU904" s="71"/>
      <c r="AV904" s="71"/>
      <c r="AW904" s="71"/>
      <c r="AX904" s="71"/>
      <c r="AY904" s="71"/>
      <c r="AZ904" s="71"/>
      <c r="BA904" s="71"/>
    </row>
    <row r="905" spans="1:53" x14ac:dyDescent="0.7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  <c r="AR905" s="71"/>
      <c r="AS905" s="71"/>
      <c r="AT905" s="71"/>
      <c r="AU905" s="71"/>
      <c r="AV905" s="71"/>
      <c r="AW905" s="71"/>
      <c r="AX905" s="71"/>
      <c r="AY905" s="71"/>
      <c r="AZ905" s="71"/>
      <c r="BA905" s="71"/>
    </row>
    <row r="906" spans="1:53" x14ac:dyDescent="0.7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  <c r="AR906" s="71"/>
      <c r="AS906" s="71"/>
      <c r="AT906" s="71"/>
      <c r="AU906" s="71"/>
      <c r="AV906" s="71"/>
      <c r="AW906" s="71"/>
      <c r="AX906" s="71"/>
      <c r="AY906" s="71"/>
      <c r="AZ906" s="71"/>
      <c r="BA906" s="71"/>
    </row>
    <row r="907" spans="1:53" x14ac:dyDescent="0.7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  <c r="AR907" s="71"/>
      <c r="AS907" s="71"/>
      <c r="AT907" s="71"/>
      <c r="AU907" s="71"/>
      <c r="AV907" s="71"/>
      <c r="AW907" s="71"/>
      <c r="AX907" s="71"/>
      <c r="AY907" s="71"/>
      <c r="AZ907" s="71"/>
      <c r="BA907" s="71"/>
    </row>
    <row r="908" spans="1:53" x14ac:dyDescent="0.7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  <c r="AR908" s="71"/>
      <c r="AS908" s="71"/>
      <c r="AT908" s="71"/>
      <c r="AU908" s="71"/>
      <c r="AV908" s="71"/>
      <c r="AW908" s="71"/>
      <c r="AX908" s="71"/>
      <c r="AY908" s="71"/>
      <c r="AZ908" s="71"/>
      <c r="BA908" s="71"/>
    </row>
    <row r="909" spans="1:53" x14ac:dyDescent="0.7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  <c r="AR909" s="71"/>
      <c r="AS909" s="71"/>
      <c r="AT909" s="71"/>
      <c r="AU909" s="71"/>
      <c r="AV909" s="71"/>
      <c r="AW909" s="71"/>
      <c r="AX909" s="71"/>
      <c r="AY909" s="71"/>
      <c r="AZ909" s="71"/>
      <c r="BA909" s="71"/>
    </row>
    <row r="910" spans="1:53" x14ac:dyDescent="0.7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  <c r="AR910" s="71"/>
      <c r="AS910" s="71"/>
      <c r="AT910" s="71"/>
      <c r="AU910" s="71"/>
      <c r="AV910" s="71"/>
      <c r="AW910" s="71"/>
      <c r="AX910" s="71"/>
      <c r="AY910" s="71"/>
      <c r="AZ910" s="71"/>
      <c r="BA910" s="71"/>
    </row>
    <row r="911" spans="1:53" x14ac:dyDescent="0.7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  <c r="AR911" s="71"/>
      <c r="AS911" s="71"/>
      <c r="AT911" s="71"/>
      <c r="AU911" s="71"/>
      <c r="AV911" s="71"/>
      <c r="AW911" s="71"/>
      <c r="AX911" s="71"/>
      <c r="AY911" s="71"/>
      <c r="AZ911" s="71"/>
      <c r="BA911" s="71"/>
    </row>
    <row r="912" spans="1:53" x14ac:dyDescent="0.7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  <c r="AR912" s="71"/>
      <c r="AS912" s="71"/>
      <c r="AT912" s="71"/>
      <c r="AU912" s="71"/>
      <c r="AV912" s="71"/>
      <c r="AW912" s="71"/>
      <c r="AX912" s="71"/>
      <c r="AY912" s="71"/>
      <c r="AZ912" s="71"/>
      <c r="BA912" s="71"/>
    </row>
    <row r="913" spans="1:53" x14ac:dyDescent="0.7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  <c r="AR913" s="71"/>
      <c r="AS913" s="71"/>
      <c r="AT913" s="71"/>
      <c r="AU913" s="71"/>
      <c r="AV913" s="71"/>
      <c r="AW913" s="71"/>
      <c r="AX913" s="71"/>
      <c r="AY913" s="71"/>
      <c r="AZ913" s="71"/>
      <c r="BA913" s="71"/>
    </row>
    <row r="914" spans="1:53" x14ac:dyDescent="0.7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  <c r="AR914" s="71"/>
      <c r="AS914" s="71"/>
      <c r="AT914" s="71"/>
      <c r="AU914" s="71"/>
      <c r="AV914" s="71"/>
      <c r="AW914" s="71"/>
      <c r="AX914" s="71"/>
      <c r="AY914" s="71"/>
      <c r="AZ914" s="71"/>
      <c r="BA914" s="71"/>
    </row>
    <row r="915" spans="1:53" x14ac:dyDescent="0.7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  <c r="AR915" s="71"/>
      <c r="AS915" s="71"/>
      <c r="AT915" s="71"/>
      <c r="AU915" s="71"/>
      <c r="AV915" s="71"/>
      <c r="AW915" s="71"/>
      <c r="AX915" s="71"/>
      <c r="AY915" s="71"/>
      <c r="AZ915" s="71"/>
      <c r="BA915" s="71"/>
    </row>
    <row r="916" spans="1:53" x14ac:dyDescent="0.7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  <c r="AR916" s="71"/>
      <c r="AS916" s="71"/>
      <c r="AT916" s="71"/>
      <c r="AU916" s="71"/>
      <c r="AV916" s="71"/>
      <c r="AW916" s="71"/>
      <c r="AX916" s="71"/>
      <c r="AY916" s="71"/>
      <c r="AZ916" s="71"/>
      <c r="BA916" s="71"/>
    </row>
    <row r="917" spans="1:53" x14ac:dyDescent="0.7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  <c r="AR917" s="71"/>
      <c r="AS917" s="71"/>
      <c r="AT917" s="71"/>
      <c r="AU917" s="71"/>
      <c r="AV917" s="71"/>
      <c r="AW917" s="71"/>
      <c r="AX917" s="71"/>
      <c r="AY917" s="71"/>
      <c r="AZ917" s="71"/>
      <c r="BA917" s="71"/>
    </row>
    <row r="918" spans="1:53" x14ac:dyDescent="0.7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  <c r="AR918" s="71"/>
      <c r="AS918" s="71"/>
      <c r="AT918" s="71"/>
      <c r="AU918" s="71"/>
      <c r="AV918" s="71"/>
      <c r="AW918" s="71"/>
      <c r="AX918" s="71"/>
      <c r="AY918" s="71"/>
      <c r="AZ918" s="71"/>
      <c r="BA918" s="71"/>
    </row>
    <row r="919" spans="1:53" x14ac:dyDescent="0.7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  <c r="AR919" s="71"/>
      <c r="AS919" s="71"/>
      <c r="AT919" s="71"/>
      <c r="AU919" s="71"/>
      <c r="AV919" s="71"/>
      <c r="AW919" s="71"/>
      <c r="AX919" s="71"/>
      <c r="AY919" s="71"/>
      <c r="AZ919" s="71"/>
      <c r="BA919" s="71"/>
    </row>
    <row r="920" spans="1:53" x14ac:dyDescent="0.7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  <c r="AR920" s="71"/>
      <c r="AS920" s="71"/>
      <c r="AT920" s="71"/>
      <c r="AU920" s="71"/>
      <c r="AV920" s="71"/>
      <c r="AW920" s="71"/>
      <c r="AX920" s="71"/>
      <c r="AY920" s="71"/>
      <c r="AZ920" s="71"/>
      <c r="BA920" s="71"/>
    </row>
    <row r="921" spans="1:53" x14ac:dyDescent="0.7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</row>
    <row r="922" spans="1:53" x14ac:dyDescent="0.7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</row>
    <row r="923" spans="1:53" x14ac:dyDescent="0.7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</row>
    <row r="924" spans="1:53" x14ac:dyDescent="0.7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  <c r="AT924" s="71"/>
      <c r="AU924" s="71"/>
      <c r="AV924" s="71"/>
      <c r="AW924" s="71"/>
      <c r="AX924" s="71"/>
      <c r="AY924" s="71"/>
      <c r="AZ924" s="71"/>
      <c r="BA924" s="71"/>
    </row>
    <row r="925" spans="1:53" x14ac:dyDescent="0.7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  <c r="AR925" s="71"/>
      <c r="AS925" s="71"/>
      <c r="AT925" s="71"/>
      <c r="AU925" s="71"/>
      <c r="AV925" s="71"/>
      <c r="AW925" s="71"/>
      <c r="AX925" s="71"/>
      <c r="AY925" s="71"/>
      <c r="AZ925" s="71"/>
      <c r="BA925" s="71"/>
    </row>
    <row r="926" spans="1:53" x14ac:dyDescent="0.7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  <c r="AR926" s="71"/>
      <c r="AS926" s="71"/>
      <c r="AT926" s="71"/>
      <c r="AU926" s="71"/>
      <c r="AV926" s="71"/>
      <c r="AW926" s="71"/>
      <c r="AX926" s="71"/>
      <c r="AY926" s="71"/>
      <c r="AZ926" s="71"/>
      <c r="BA926" s="71"/>
    </row>
    <row r="927" spans="1:53" x14ac:dyDescent="0.7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  <c r="AR927" s="71"/>
      <c r="AS927" s="71"/>
      <c r="AT927" s="71"/>
      <c r="AU927" s="71"/>
      <c r="AV927" s="71"/>
      <c r="AW927" s="71"/>
      <c r="AX927" s="71"/>
      <c r="AY927" s="71"/>
      <c r="AZ927" s="71"/>
      <c r="BA927" s="71"/>
    </row>
    <row r="928" spans="1:53" x14ac:dyDescent="0.7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  <c r="AR928" s="71"/>
      <c r="AS928" s="71"/>
      <c r="AT928" s="71"/>
      <c r="AU928" s="71"/>
      <c r="AV928" s="71"/>
      <c r="AW928" s="71"/>
      <c r="AX928" s="71"/>
      <c r="AY928" s="71"/>
      <c r="AZ928" s="71"/>
      <c r="BA928" s="71"/>
    </row>
    <row r="929" spans="1:53" x14ac:dyDescent="0.7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  <c r="AR929" s="71"/>
      <c r="AS929" s="71"/>
      <c r="AT929" s="71"/>
      <c r="AU929" s="71"/>
      <c r="AV929" s="71"/>
      <c r="AW929" s="71"/>
      <c r="AX929" s="71"/>
      <c r="AY929" s="71"/>
      <c r="AZ929" s="71"/>
      <c r="BA929" s="71"/>
    </row>
    <row r="930" spans="1:53" x14ac:dyDescent="0.7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  <c r="AR930" s="71"/>
      <c r="AS930" s="71"/>
      <c r="AT930" s="71"/>
      <c r="AU930" s="71"/>
      <c r="AV930" s="71"/>
      <c r="AW930" s="71"/>
      <c r="AX930" s="71"/>
      <c r="AY930" s="71"/>
      <c r="AZ930" s="71"/>
      <c r="BA930" s="71"/>
    </row>
    <row r="931" spans="1:53" x14ac:dyDescent="0.7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  <c r="AR931" s="71"/>
      <c r="AS931" s="71"/>
      <c r="AT931" s="71"/>
      <c r="AU931" s="71"/>
      <c r="AV931" s="71"/>
      <c r="AW931" s="71"/>
      <c r="AX931" s="71"/>
      <c r="AY931" s="71"/>
      <c r="AZ931" s="71"/>
      <c r="BA931" s="71"/>
    </row>
    <row r="932" spans="1:53" x14ac:dyDescent="0.7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  <c r="AR932" s="71"/>
      <c r="AS932" s="71"/>
      <c r="AT932" s="71"/>
      <c r="AU932" s="71"/>
      <c r="AV932" s="71"/>
      <c r="AW932" s="71"/>
      <c r="AX932" s="71"/>
      <c r="AY932" s="71"/>
      <c r="AZ932" s="71"/>
      <c r="BA932" s="71"/>
    </row>
    <row r="933" spans="1:53" x14ac:dyDescent="0.7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  <c r="AR933" s="71"/>
      <c r="AS933" s="71"/>
      <c r="AT933" s="71"/>
      <c r="AU933" s="71"/>
      <c r="AV933" s="71"/>
      <c r="AW933" s="71"/>
      <c r="AX933" s="71"/>
      <c r="AY933" s="71"/>
      <c r="AZ933" s="71"/>
      <c r="BA933" s="71"/>
    </row>
    <row r="934" spans="1:53" x14ac:dyDescent="0.7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  <c r="AR934" s="71"/>
      <c r="AS934" s="71"/>
      <c r="AT934" s="71"/>
      <c r="AU934" s="71"/>
      <c r="AV934" s="71"/>
      <c r="AW934" s="71"/>
      <c r="AX934" s="71"/>
      <c r="AY934" s="71"/>
      <c r="AZ934" s="71"/>
      <c r="BA934" s="71"/>
    </row>
    <row r="935" spans="1:53" x14ac:dyDescent="0.7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  <c r="AR935" s="71"/>
      <c r="AS935" s="71"/>
      <c r="AT935" s="71"/>
      <c r="AU935" s="71"/>
      <c r="AV935" s="71"/>
      <c r="AW935" s="71"/>
      <c r="AX935" s="71"/>
      <c r="AY935" s="71"/>
      <c r="AZ935" s="71"/>
      <c r="BA935" s="71"/>
    </row>
    <row r="936" spans="1:53" x14ac:dyDescent="0.7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  <c r="AR936" s="71"/>
      <c r="AS936" s="71"/>
      <c r="AT936" s="71"/>
      <c r="AU936" s="71"/>
      <c r="AV936" s="71"/>
      <c r="AW936" s="71"/>
      <c r="AX936" s="71"/>
      <c r="AY936" s="71"/>
      <c r="AZ936" s="71"/>
      <c r="BA936" s="71"/>
    </row>
    <row r="937" spans="1:53" x14ac:dyDescent="0.7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  <c r="AR937" s="71"/>
      <c r="AS937" s="71"/>
      <c r="AT937" s="71"/>
      <c r="AU937" s="71"/>
      <c r="AV937" s="71"/>
      <c r="AW937" s="71"/>
      <c r="AX937" s="71"/>
      <c r="AY937" s="71"/>
      <c r="AZ937" s="71"/>
      <c r="BA937" s="71"/>
    </row>
    <row r="938" spans="1:53" x14ac:dyDescent="0.7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  <c r="AR938" s="71"/>
      <c r="AS938" s="71"/>
      <c r="AT938" s="71"/>
      <c r="AU938" s="71"/>
      <c r="AV938" s="71"/>
      <c r="AW938" s="71"/>
      <c r="AX938" s="71"/>
      <c r="AY938" s="71"/>
      <c r="AZ938" s="71"/>
      <c r="BA938" s="71"/>
    </row>
    <row r="939" spans="1:53" x14ac:dyDescent="0.7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  <c r="AR939" s="71"/>
      <c r="AS939" s="71"/>
      <c r="AT939" s="71"/>
      <c r="AU939" s="71"/>
      <c r="AV939" s="71"/>
      <c r="AW939" s="71"/>
      <c r="AX939" s="71"/>
      <c r="AY939" s="71"/>
      <c r="AZ939" s="71"/>
      <c r="BA939" s="71"/>
    </row>
    <row r="940" spans="1:53" x14ac:dyDescent="0.7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  <c r="AR940" s="71"/>
      <c r="AS940" s="71"/>
      <c r="AT940" s="71"/>
      <c r="AU940" s="71"/>
      <c r="AV940" s="71"/>
      <c r="AW940" s="71"/>
      <c r="AX940" s="71"/>
      <c r="AY940" s="71"/>
      <c r="AZ940" s="71"/>
      <c r="BA940" s="71"/>
    </row>
    <row r="941" spans="1:53" x14ac:dyDescent="0.7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  <c r="AR941" s="71"/>
      <c r="AS941" s="71"/>
      <c r="AT941" s="71"/>
      <c r="AU941" s="71"/>
      <c r="AV941" s="71"/>
      <c r="AW941" s="71"/>
      <c r="AX941" s="71"/>
      <c r="AY941" s="71"/>
      <c r="AZ941" s="71"/>
      <c r="BA941" s="71"/>
    </row>
    <row r="942" spans="1:53" x14ac:dyDescent="0.7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  <c r="AR942" s="71"/>
      <c r="AS942" s="71"/>
      <c r="AT942" s="71"/>
      <c r="AU942" s="71"/>
      <c r="AV942" s="71"/>
      <c r="AW942" s="71"/>
      <c r="AX942" s="71"/>
      <c r="AY942" s="71"/>
      <c r="AZ942" s="71"/>
      <c r="BA942" s="71"/>
    </row>
    <row r="943" spans="1:53" x14ac:dyDescent="0.7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  <c r="AR943" s="71"/>
      <c r="AS943" s="71"/>
      <c r="AT943" s="71"/>
      <c r="AU943" s="71"/>
      <c r="AV943" s="71"/>
      <c r="AW943" s="71"/>
      <c r="AX943" s="71"/>
      <c r="AY943" s="71"/>
      <c r="AZ943" s="71"/>
      <c r="BA943" s="71"/>
    </row>
    <row r="944" spans="1:53" x14ac:dyDescent="0.7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  <c r="AR944" s="71"/>
      <c r="AS944" s="71"/>
      <c r="AT944" s="71"/>
      <c r="AU944" s="71"/>
      <c r="AV944" s="71"/>
      <c r="AW944" s="71"/>
      <c r="AX944" s="71"/>
      <c r="AY944" s="71"/>
      <c r="AZ944" s="71"/>
      <c r="BA944" s="71"/>
    </row>
    <row r="945" spans="1:53" x14ac:dyDescent="0.7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  <c r="AR945" s="71"/>
      <c r="AS945" s="71"/>
      <c r="AT945" s="71"/>
      <c r="AU945" s="71"/>
      <c r="AV945" s="71"/>
      <c r="AW945" s="71"/>
      <c r="AX945" s="71"/>
      <c r="AY945" s="71"/>
      <c r="AZ945" s="71"/>
      <c r="BA945" s="71"/>
    </row>
    <row r="946" spans="1:53" x14ac:dyDescent="0.7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  <c r="AR946" s="71"/>
      <c r="AS946" s="71"/>
      <c r="AT946" s="71"/>
      <c r="AU946" s="71"/>
      <c r="AV946" s="71"/>
      <c r="AW946" s="71"/>
      <c r="AX946" s="71"/>
      <c r="AY946" s="71"/>
      <c r="AZ946" s="71"/>
      <c r="BA946" s="71"/>
    </row>
    <row r="947" spans="1:53" x14ac:dyDescent="0.7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  <c r="AR947" s="71"/>
      <c r="AS947" s="71"/>
      <c r="AT947" s="71"/>
      <c r="AU947" s="71"/>
      <c r="AV947" s="71"/>
      <c r="AW947" s="71"/>
      <c r="AX947" s="71"/>
      <c r="AY947" s="71"/>
      <c r="AZ947" s="71"/>
      <c r="BA947" s="71"/>
    </row>
    <row r="948" spans="1:53" x14ac:dyDescent="0.7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  <c r="AR948" s="71"/>
      <c r="AS948" s="71"/>
      <c r="AT948" s="71"/>
      <c r="AU948" s="71"/>
      <c r="AV948" s="71"/>
      <c r="AW948" s="71"/>
      <c r="AX948" s="71"/>
      <c r="AY948" s="71"/>
      <c r="AZ948" s="71"/>
      <c r="BA948" s="71"/>
    </row>
    <row r="949" spans="1:53" x14ac:dyDescent="0.7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  <c r="AR949" s="71"/>
      <c r="AS949" s="71"/>
      <c r="AT949" s="71"/>
      <c r="AU949" s="71"/>
      <c r="AV949" s="71"/>
      <c r="AW949" s="71"/>
      <c r="AX949" s="71"/>
      <c r="AY949" s="71"/>
      <c r="AZ949" s="71"/>
      <c r="BA949" s="71"/>
    </row>
    <row r="950" spans="1:53" x14ac:dyDescent="0.7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</row>
    <row r="951" spans="1:53" x14ac:dyDescent="0.7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</row>
    <row r="952" spans="1:53" x14ac:dyDescent="0.7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</row>
    <row r="953" spans="1:53" x14ac:dyDescent="0.7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  <c r="AT953" s="71"/>
      <c r="AU953" s="71"/>
      <c r="AV953" s="71"/>
      <c r="AW953" s="71"/>
      <c r="AX953" s="71"/>
      <c r="AY953" s="71"/>
      <c r="AZ953" s="71"/>
      <c r="BA953" s="71"/>
    </row>
    <row r="954" spans="1:53" x14ac:dyDescent="0.7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  <c r="AR954" s="71"/>
      <c r="AS954" s="71"/>
      <c r="AT954" s="71"/>
      <c r="AU954" s="71"/>
      <c r="AV954" s="71"/>
      <c r="AW954" s="71"/>
      <c r="AX954" s="71"/>
      <c r="AY954" s="71"/>
      <c r="AZ954" s="71"/>
      <c r="BA954" s="71"/>
    </row>
    <row r="955" spans="1:53" x14ac:dyDescent="0.7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  <c r="AR955" s="71"/>
      <c r="AS955" s="71"/>
      <c r="AT955" s="71"/>
      <c r="AU955" s="71"/>
      <c r="AV955" s="71"/>
      <c r="AW955" s="71"/>
      <c r="AX955" s="71"/>
      <c r="AY955" s="71"/>
      <c r="AZ955" s="71"/>
      <c r="BA955" s="71"/>
    </row>
    <row r="956" spans="1:53" x14ac:dyDescent="0.7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  <c r="AR956" s="71"/>
      <c r="AS956" s="71"/>
      <c r="AT956" s="71"/>
      <c r="AU956" s="71"/>
      <c r="AV956" s="71"/>
      <c r="AW956" s="71"/>
      <c r="AX956" s="71"/>
      <c r="AY956" s="71"/>
      <c r="AZ956" s="71"/>
      <c r="BA956" s="71"/>
    </row>
    <row r="957" spans="1:53" x14ac:dyDescent="0.7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  <c r="AR957" s="71"/>
      <c r="AS957" s="71"/>
      <c r="AT957" s="71"/>
      <c r="AU957" s="71"/>
      <c r="AV957" s="71"/>
      <c r="AW957" s="71"/>
      <c r="AX957" s="71"/>
      <c r="AY957" s="71"/>
      <c r="AZ957" s="71"/>
      <c r="BA957" s="71"/>
    </row>
    <row r="958" spans="1:53" x14ac:dyDescent="0.7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  <c r="AR958" s="71"/>
      <c r="AS958" s="71"/>
      <c r="AT958" s="71"/>
      <c r="AU958" s="71"/>
      <c r="AV958" s="71"/>
      <c r="AW958" s="71"/>
      <c r="AX958" s="71"/>
      <c r="AY958" s="71"/>
      <c r="AZ958" s="71"/>
      <c r="BA958" s="71"/>
    </row>
    <row r="959" spans="1:53" x14ac:dyDescent="0.7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  <c r="AR959" s="71"/>
      <c r="AS959" s="71"/>
      <c r="AT959" s="71"/>
      <c r="AU959" s="71"/>
      <c r="AV959" s="71"/>
      <c r="AW959" s="71"/>
      <c r="AX959" s="71"/>
      <c r="AY959" s="71"/>
      <c r="AZ959" s="71"/>
      <c r="BA959" s="71"/>
    </row>
    <row r="960" spans="1:53" x14ac:dyDescent="0.7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  <c r="AR960" s="71"/>
      <c r="AS960" s="71"/>
      <c r="AT960" s="71"/>
      <c r="AU960" s="71"/>
      <c r="AV960" s="71"/>
      <c r="AW960" s="71"/>
      <c r="AX960" s="71"/>
      <c r="AY960" s="71"/>
      <c r="AZ960" s="71"/>
      <c r="BA960" s="71"/>
    </row>
    <row r="961" spans="1:53" x14ac:dyDescent="0.7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  <c r="AR961" s="71"/>
      <c r="AS961" s="71"/>
      <c r="AT961" s="71"/>
      <c r="AU961" s="71"/>
      <c r="AV961" s="71"/>
      <c r="AW961" s="71"/>
      <c r="AX961" s="71"/>
      <c r="AY961" s="71"/>
      <c r="AZ961" s="71"/>
      <c r="BA961" s="71"/>
    </row>
    <row r="962" spans="1:53" x14ac:dyDescent="0.7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  <c r="AR962" s="71"/>
      <c r="AS962" s="71"/>
      <c r="AT962" s="71"/>
      <c r="AU962" s="71"/>
      <c r="AV962" s="71"/>
      <c r="AW962" s="71"/>
      <c r="AX962" s="71"/>
      <c r="AY962" s="71"/>
      <c r="AZ962" s="71"/>
      <c r="BA962" s="71"/>
    </row>
    <row r="963" spans="1:53" x14ac:dyDescent="0.7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  <c r="AR963" s="71"/>
      <c r="AS963" s="71"/>
      <c r="AT963" s="71"/>
      <c r="AU963" s="71"/>
      <c r="AV963" s="71"/>
      <c r="AW963" s="71"/>
      <c r="AX963" s="71"/>
      <c r="AY963" s="71"/>
      <c r="AZ963" s="71"/>
      <c r="BA963" s="71"/>
    </row>
    <row r="964" spans="1:53" x14ac:dyDescent="0.7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  <c r="AR964" s="71"/>
      <c r="AS964" s="71"/>
      <c r="AT964" s="71"/>
      <c r="AU964" s="71"/>
      <c r="AV964" s="71"/>
      <c r="AW964" s="71"/>
      <c r="AX964" s="71"/>
      <c r="AY964" s="71"/>
      <c r="AZ964" s="71"/>
      <c r="BA964" s="71"/>
    </row>
    <row r="965" spans="1:53" x14ac:dyDescent="0.7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  <c r="AR965" s="71"/>
      <c r="AS965" s="71"/>
      <c r="AT965" s="71"/>
      <c r="AU965" s="71"/>
      <c r="AV965" s="71"/>
      <c r="AW965" s="71"/>
      <c r="AX965" s="71"/>
      <c r="AY965" s="71"/>
      <c r="AZ965" s="71"/>
      <c r="BA965" s="71"/>
    </row>
    <row r="966" spans="1:53" x14ac:dyDescent="0.7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  <c r="AR966" s="71"/>
      <c r="AS966" s="71"/>
      <c r="AT966" s="71"/>
      <c r="AU966" s="71"/>
      <c r="AV966" s="71"/>
      <c r="AW966" s="71"/>
      <c r="AX966" s="71"/>
      <c r="AY966" s="71"/>
      <c r="AZ966" s="71"/>
      <c r="BA966" s="71"/>
    </row>
    <row r="967" spans="1:53" x14ac:dyDescent="0.7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  <c r="AR967" s="71"/>
      <c r="AS967" s="71"/>
      <c r="AT967" s="71"/>
      <c r="AU967" s="71"/>
      <c r="AV967" s="71"/>
      <c r="AW967" s="71"/>
      <c r="AX967" s="71"/>
      <c r="AY967" s="71"/>
      <c r="AZ967" s="71"/>
      <c r="BA967" s="71"/>
    </row>
    <row r="968" spans="1:53" x14ac:dyDescent="0.7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  <c r="AR968" s="71"/>
      <c r="AS968" s="71"/>
      <c r="AT968" s="71"/>
      <c r="AU968" s="71"/>
      <c r="AV968" s="71"/>
      <c r="AW968" s="71"/>
      <c r="AX968" s="71"/>
      <c r="AY968" s="71"/>
      <c r="AZ968" s="71"/>
      <c r="BA968" s="71"/>
    </row>
    <row r="969" spans="1:53" x14ac:dyDescent="0.7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  <c r="AR969" s="71"/>
      <c r="AS969" s="71"/>
      <c r="AT969" s="71"/>
      <c r="AU969" s="71"/>
      <c r="AV969" s="71"/>
      <c r="AW969" s="71"/>
      <c r="AX969" s="71"/>
      <c r="AY969" s="71"/>
      <c r="AZ969" s="71"/>
      <c r="BA969" s="71"/>
    </row>
    <row r="970" spans="1:53" x14ac:dyDescent="0.7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  <c r="AT970" s="71"/>
      <c r="AU970" s="71"/>
      <c r="AV970" s="71"/>
      <c r="AW970" s="71"/>
      <c r="AX970" s="71"/>
      <c r="AY970" s="71"/>
      <c r="AZ970" s="71"/>
      <c r="BA970" s="71"/>
    </row>
    <row r="971" spans="1:53" x14ac:dyDescent="0.7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  <c r="AR971" s="71"/>
      <c r="AS971" s="71"/>
      <c r="AT971" s="71"/>
      <c r="AU971" s="71"/>
      <c r="AV971" s="71"/>
      <c r="AW971" s="71"/>
      <c r="AX971" s="71"/>
      <c r="AY971" s="71"/>
      <c r="AZ971" s="71"/>
      <c r="BA971" s="71"/>
    </row>
    <row r="972" spans="1:53" x14ac:dyDescent="0.7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  <c r="AR972" s="71"/>
      <c r="AS972" s="71"/>
      <c r="AT972" s="71"/>
      <c r="AU972" s="71"/>
      <c r="AV972" s="71"/>
      <c r="AW972" s="71"/>
      <c r="AX972" s="71"/>
      <c r="AY972" s="71"/>
      <c r="AZ972" s="71"/>
      <c r="BA972" s="71"/>
    </row>
    <row r="973" spans="1:53" x14ac:dyDescent="0.7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  <c r="AR973" s="71"/>
      <c r="AS973" s="71"/>
      <c r="AT973" s="71"/>
      <c r="AU973" s="71"/>
      <c r="AV973" s="71"/>
      <c r="AW973" s="71"/>
      <c r="AX973" s="71"/>
      <c r="AY973" s="71"/>
      <c r="AZ973" s="71"/>
      <c r="BA973" s="71"/>
    </row>
    <row r="974" spans="1:53" x14ac:dyDescent="0.7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  <c r="AR974" s="71"/>
      <c r="AS974" s="71"/>
      <c r="AT974" s="71"/>
      <c r="AU974" s="71"/>
      <c r="AV974" s="71"/>
      <c r="AW974" s="71"/>
      <c r="AX974" s="71"/>
      <c r="AY974" s="71"/>
      <c r="AZ974" s="71"/>
      <c r="BA974" s="71"/>
    </row>
    <row r="975" spans="1:53" x14ac:dyDescent="0.7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  <c r="AR975" s="71"/>
      <c r="AS975" s="71"/>
      <c r="AT975" s="71"/>
      <c r="AU975" s="71"/>
      <c r="AV975" s="71"/>
      <c r="AW975" s="71"/>
      <c r="AX975" s="71"/>
      <c r="AY975" s="71"/>
      <c r="AZ975" s="71"/>
      <c r="BA975" s="71"/>
    </row>
    <row r="976" spans="1:53" x14ac:dyDescent="0.7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  <c r="AR976" s="71"/>
      <c r="AS976" s="71"/>
      <c r="AT976" s="71"/>
      <c r="AU976" s="71"/>
      <c r="AV976" s="71"/>
      <c r="AW976" s="71"/>
      <c r="AX976" s="71"/>
      <c r="AY976" s="71"/>
      <c r="AZ976" s="71"/>
      <c r="BA976" s="71"/>
    </row>
    <row r="977" spans="1:53" x14ac:dyDescent="0.7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  <c r="AR977" s="71"/>
      <c r="AS977" s="71"/>
      <c r="AT977" s="71"/>
      <c r="AU977" s="71"/>
      <c r="AV977" s="71"/>
      <c r="AW977" s="71"/>
      <c r="AX977" s="71"/>
      <c r="AY977" s="71"/>
      <c r="AZ977" s="71"/>
      <c r="BA977" s="71"/>
    </row>
    <row r="978" spans="1:53" x14ac:dyDescent="0.7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  <c r="AT978" s="71"/>
      <c r="AU978" s="71"/>
      <c r="AV978" s="71"/>
      <c r="AW978" s="71"/>
      <c r="AX978" s="71"/>
      <c r="AY978" s="71"/>
      <c r="AZ978" s="71"/>
      <c r="BA978" s="71"/>
    </row>
    <row r="979" spans="1:53" x14ac:dyDescent="0.7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</row>
    <row r="980" spans="1:53" x14ac:dyDescent="0.7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</row>
    <row r="981" spans="1:53" x14ac:dyDescent="0.7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</row>
    <row r="982" spans="1:53" x14ac:dyDescent="0.7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  <c r="AT982" s="71"/>
      <c r="AU982" s="71"/>
      <c r="AV982" s="71"/>
      <c r="AW982" s="71"/>
      <c r="AX982" s="71"/>
      <c r="AY982" s="71"/>
      <c r="AZ982" s="71"/>
      <c r="BA982" s="71"/>
    </row>
    <row r="983" spans="1:53" x14ac:dyDescent="0.7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  <c r="AT983" s="71"/>
      <c r="AU983" s="71"/>
      <c r="AV983" s="71"/>
      <c r="AW983" s="71"/>
      <c r="AX983" s="71"/>
      <c r="AY983" s="71"/>
      <c r="AZ983" s="71"/>
      <c r="BA983" s="71"/>
    </row>
    <row r="984" spans="1:53" x14ac:dyDescent="0.7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  <c r="AT984" s="71"/>
      <c r="AU984" s="71"/>
      <c r="AV984" s="71"/>
      <c r="AW984" s="71"/>
      <c r="AX984" s="71"/>
      <c r="AY984" s="71"/>
      <c r="AZ984" s="71"/>
      <c r="BA984" s="71"/>
    </row>
    <row r="985" spans="1:53" x14ac:dyDescent="0.7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  <c r="AT985" s="71"/>
      <c r="AU985" s="71"/>
      <c r="AV985" s="71"/>
      <c r="AW985" s="71"/>
      <c r="AX985" s="71"/>
      <c r="AY985" s="71"/>
      <c r="AZ985" s="71"/>
      <c r="BA985" s="71"/>
    </row>
    <row r="986" spans="1:53" x14ac:dyDescent="0.7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  <c r="AT986" s="71"/>
      <c r="AU986" s="71"/>
      <c r="AV986" s="71"/>
      <c r="AW986" s="71"/>
      <c r="AX986" s="71"/>
      <c r="AY986" s="71"/>
      <c r="AZ986" s="71"/>
      <c r="BA986" s="71"/>
    </row>
    <row r="987" spans="1:53" x14ac:dyDescent="0.7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  <c r="AR987" s="71"/>
      <c r="AS987" s="71"/>
      <c r="AT987" s="71"/>
      <c r="AU987" s="71"/>
      <c r="AV987" s="71"/>
      <c r="AW987" s="71"/>
      <c r="AX987" s="71"/>
      <c r="AY987" s="71"/>
      <c r="AZ987" s="71"/>
      <c r="BA987" s="71"/>
    </row>
    <row r="988" spans="1:53" x14ac:dyDescent="0.7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  <c r="AR988" s="71"/>
      <c r="AS988" s="71"/>
      <c r="AT988" s="71"/>
      <c r="AU988" s="71"/>
      <c r="AV988" s="71"/>
      <c r="AW988" s="71"/>
      <c r="AX988" s="71"/>
      <c r="AY988" s="71"/>
      <c r="AZ988" s="71"/>
      <c r="BA988" s="71"/>
    </row>
    <row r="989" spans="1:53" x14ac:dyDescent="0.7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  <c r="AR989" s="71"/>
      <c r="AS989" s="71"/>
      <c r="AT989" s="71"/>
      <c r="AU989" s="71"/>
      <c r="AV989" s="71"/>
      <c r="AW989" s="71"/>
      <c r="AX989" s="71"/>
      <c r="AY989" s="71"/>
      <c r="AZ989" s="71"/>
      <c r="BA989" s="71"/>
    </row>
    <row r="990" spans="1:53" x14ac:dyDescent="0.7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  <c r="AR990" s="71"/>
      <c r="AS990" s="71"/>
      <c r="AT990" s="71"/>
      <c r="AU990" s="71"/>
      <c r="AV990" s="71"/>
      <c r="AW990" s="71"/>
      <c r="AX990" s="71"/>
      <c r="AY990" s="71"/>
      <c r="AZ990" s="71"/>
      <c r="BA990" s="71"/>
    </row>
    <row r="991" spans="1:53" x14ac:dyDescent="0.7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  <c r="AR991" s="71"/>
      <c r="AS991" s="71"/>
      <c r="AT991" s="71"/>
      <c r="AU991" s="71"/>
      <c r="AV991" s="71"/>
      <c r="AW991" s="71"/>
      <c r="AX991" s="71"/>
      <c r="AY991" s="71"/>
      <c r="AZ991" s="71"/>
      <c r="BA991" s="71"/>
    </row>
    <row r="992" spans="1:53" x14ac:dyDescent="0.7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  <c r="AR992" s="71"/>
      <c r="AS992" s="71"/>
      <c r="AT992" s="71"/>
      <c r="AU992" s="71"/>
      <c r="AV992" s="71"/>
      <c r="AW992" s="71"/>
      <c r="AX992" s="71"/>
      <c r="AY992" s="71"/>
      <c r="AZ992" s="71"/>
      <c r="BA992" s="71"/>
    </row>
    <row r="993" spans="1:53" x14ac:dyDescent="0.7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  <c r="AR993" s="71"/>
      <c r="AS993" s="71"/>
      <c r="AT993" s="71"/>
      <c r="AU993" s="71"/>
      <c r="AV993" s="71"/>
      <c r="AW993" s="71"/>
      <c r="AX993" s="71"/>
      <c r="AY993" s="71"/>
      <c r="AZ993" s="71"/>
      <c r="BA993" s="71"/>
    </row>
    <row r="994" spans="1:53" x14ac:dyDescent="0.7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  <c r="AR994" s="71"/>
      <c r="AS994" s="71"/>
      <c r="AT994" s="71"/>
      <c r="AU994" s="71"/>
      <c r="AV994" s="71"/>
      <c r="AW994" s="71"/>
      <c r="AX994" s="71"/>
      <c r="AY994" s="71"/>
      <c r="AZ994" s="71"/>
      <c r="BA994" s="71"/>
    </row>
    <row r="995" spans="1:53" x14ac:dyDescent="0.7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  <c r="AR995" s="71"/>
      <c r="AS995" s="71"/>
      <c r="AT995" s="71"/>
      <c r="AU995" s="71"/>
      <c r="AV995" s="71"/>
      <c r="AW995" s="71"/>
      <c r="AX995" s="71"/>
      <c r="AY995" s="71"/>
      <c r="AZ995" s="71"/>
      <c r="BA995" s="71"/>
    </row>
    <row r="996" spans="1:53" x14ac:dyDescent="0.7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  <c r="AR996" s="71"/>
      <c r="AS996" s="71"/>
      <c r="AT996" s="71"/>
      <c r="AU996" s="71"/>
      <c r="AV996" s="71"/>
      <c r="AW996" s="71"/>
      <c r="AX996" s="71"/>
      <c r="AY996" s="71"/>
      <c r="AZ996" s="71"/>
      <c r="BA996" s="71"/>
    </row>
    <row r="997" spans="1:53" x14ac:dyDescent="0.7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  <c r="AR997" s="71"/>
      <c r="AS997" s="71"/>
      <c r="AT997" s="71"/>
      <c r="AU997" s="71"/>
      <c r="AV997" s="71"/>
      <c r="AW997" s="71"/>
      <c r="AX997" s="71"/>
      <c r="AY997" s="71"/>
      <c r="AZ997" s="71"/>
      <c r="BA997" s="71"/>
    </row>
    <row r="998" spans="1:53" x14ac:dyDescent="0.7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  <c r="AR998" s="71"/>
      <c r="AS998" s="71"/>
      <c r="AT998" s="71"/>
      <c r="AU998" s="71"/>
      <c r="AV998" s="71"/>
      <c r="AW998" s="71"/>
      <c r="AX998" s="71"/>
      <c r="AY998" s="71"/>
      <c r="AZ998" s="71"/>
      <c r="BA998" s="71"/>
    </row>
    <row r="999" spans="1:53" x14ac:dyDescent="0.7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  <c r="AR999" s="71"/>
      <c r="AS999" s="71"/>
      <c r="AT999" s="71"/>
      <c r="AU999" s="71"/>
      <c r="AV999" s="71"/>
      <c r="AW999" s="71"/>
      <c r="AX999" s="71"/>
      <c r="AY999" s="71"/>
      <c r="AZ999" s="71"/>
      <c r="BA999" s="71"/>
    </row>
    <row r="1000" spans="1:53" x14ac:dyDescent="0.75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  <c r="AQ1000" s="71"/>
      <c r="AR1000" s="71"/>
      <c r="AS1000" s="71"/>
      <c r="AT1000" s="71"/>
      <c r="AU1000" s="71"/>
      <c r="AV1000" s="71"/>
      <c r="AW1000" s="71"/>
      <c r="AX1000" s="71"/>
      <c r="AY1000" s="71"/>
      <c r="AZ1000" s="71"/>
      <c r="BA1000" s="71"/>
    </row>
    <row r="1001" spans="1:53" x14ac:dyDescent="0.75">
      <c r="A1001" s="71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  <c r="AQ1001" s="71"/>
      <c r="AR1001" s="71"/>
      <c r="AS1001" s="71"/>
      <c r="AT1001" s="71"/>
      <c r="AU1001" s="71"/>
      <c r="AV1001" s="71"/>
      <c r="AW1001" s="71"/>
      <c r="AX1001" s="71"/>
      <c r="AY1001" s="71"/>
      <c r="AZ1001" s="71"/>
      <c r="BA1001" s="71"/>
    </row>
    <row r="1002" spans="1:53" x14ac:dyDescent="0.75">
      <c r="A1002" s="71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  <c r="AQ1002" s="71"/>
      <c r="AR1002" s="71"/>
      <c r="AS1002" s="71"/>
      <c r="AT1002" s="71"/>
      <c r="AU1002" s="71"/>
      <c r="AV1002" s="71"/>
      <c r="AW1002" s="71"/>
      <c r="AX1002" s="71"/>
      <c r="AY1002" s="71"/>
      <c r="AZ1002" s="71"/>
      <c r="BA1002" s="71"/>
    </row>
    <row r="1003" spans="1:53" x14ac:dyDescent="0.75">
      <c r="A1003" s="71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  <c r="AQ1003" s="71"/>
      <c r="AR1003" s="71"/>
      <c r="AS1003" s="71"/>
      <c r="AT1003" s="71"/>
      <c r="AU1003" s="71"/>
      <c r="AV1003" s="71"/>
      <c r="AW1003" s="71"/>
      <c r="AX1003" s="71"/>
      <c r="AY1003" s="71"/>
      <c r="AZ1003" s="71"/>
      <c r="BA1003" s="71"/>
    </row>
    <row r="1004" spans="1:53" x14ac:dyDescent="0.75">
      <c r="A1004" s="71"/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  <c r="AN1004" s="71"/>
      <c r="AO1004" s="71"/>
      <c r="AP1004" s="71"/>
      <c r="AQ1004" s="71"/>
      <c r="AR1004" s="71"/>
      <c r="AS1004" s="71"/>
      <c r="AT1004" s="71"/>
      <c r="AU1004" s="71"/>
      <c r="AV1004" s="71"/>
      <c r="AW1004" s="71"/>
      <c r="AX1004" s="71"/>
      <c r="AY1004" s="71"/>
      <c r="AZ1004" s="71"/>
      <c r="BA1004" s="71"/>
    </row>
    <row r="1005" spans="1:53" x14ac:dyDescent="0.75">
      <c r="A1005" s="71"/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  <c r="AN1005" s="71"/>
      <c r="AO1005" s="71"/>
      <c r="AP1005" s="71"/>
      <c r="AQ1005" s="71"/>
      <c r="AR1005" s="71"/>
      <c r="AS1005" s="71"/>
      <c r="AT1005" s="71"/>
      <c r="AU1005" s="71"/>
      <c r="AV1005" s="71"/>
      <c r="AW1005" s="71"/>
      <c r="AX1005" s="71"/>
      <c r="AY1005" s="71"/>
      <c r="AZ1005" s="71"/>
      <c r="BA1005" s="71"/>
    </row>
    <row r="1006" spans="1:53" x14ac:dyDescent="0.75">
      <c r="A1006" s="71"/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  <c r="AN1006" s="71"/>
      <c r="AO1006" s="71"/>
      <c r="AP1006" s="71"/>
      <c r="AQ1006" s="71"/>
      <c r="AR1006" s="71"/>
      <c r="AS1006" s="71"/>
      <c r="AT1006" s="71"/>
      <c r="AU1006" s="71"/>
      <c r="AV1006" s="71"/>
      <c r="AW1006" s="71"/>
      <c r="AX1006" s="71"/>
      <c r="AY1006" s="71"/>
      <c r="AZ1006" s="71"/>
      <c r="BA1006" s="71"/>
    </row>
    <row r="1007" spans="1:53" x14ac:dyDescent="0.75">
      <c r="A1007" s="71"/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  <c r="AN1007" s="71"/>
      <c r="AO1007" s="71"/>
      <c r="AP1007" s="71"/>
      <c r="AQ1007" s="71"/>
      <c r="AR1007" s="71"/>
      <c r="AS1007" s="71"/>
      <c r="AT1007" s="71"/>
      <c r="AU1007" s="71"/>
      <c r="AV1007" s="71"/>
      <c r="AW1007" s="71"/>
      <c r="AX1007" s="71"/>
      <c r="AY1007" s="71"/>
      <c r="AZ1007" s="71"/>
      <c r="BA1007" s="71"/>
    </row>
    <row r="1008" spans="1:53" x14ac:dyDescent="0.75">
      <c r="A1008" s="71"/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</row>
    <row r="1009" spans="1:53" x14ac:dyDescent="0.75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</row>
    <row r="1010" spans="1:53" x14ac:dyDescent="0.75">
      <c r="A1010" s="71"/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</row>
    <row r="1011" spans="1:53" x14ac:dyDescent="0.75">
      <c r="A1011" s="71"/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  <c r="AT1011" s="71"/>
      <c r="AU1011" s="71"/>
      <c r="AV1011" s="71"/>
      <c r="AW1011" s="71"/>
      <c r="AX1011" s="71"/>
      <c r="AY1011" s="71"/>
      <c r="AZ1011" s="71"/>
      <c r="BA1011" s="71"/>
    </row>
    <row r="1012" spans="1:53" x14ac:dyDescent="0.75">
      <c r="A1012" s="71"/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  <c r="AQ1012" s="71"/>
      <c r="AR1012" s="71"/>
      <c r="AS1012" s="71"/>
      <c r="AT1012" s="71"/>
      <c r="AU1012" s="71"/>
      <c r="AV1012" s="71"/>
      <c r="AW1012" s="71"/>
      <c r="AX1012" s="71"/>
      <c r="AY1012" s="71"/>
      <c r="AZ1012" s="71"/>
      <c r="BA1012" s="71"/>
    </row>
    <row r="1013" spans="1:53" x14ac:dyDescent="0.75">
      <c r="A1013" s="71"/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  <c r="AN1013" s="71"/>
      <c r="AO1013" s="71"/>
      <c r="AP1013" s="71"/>
      <c r="AQ1013" s="71"/>
      <c r="AR1013" s="71"/>
      <c r="AS1013" s="71"/>
      <c r="AT1013" s="71"/>
      <c r="AU1013" s="71"/>
      <c r="AV1013" s="71"/>
      <c r="AW1013" s="71"/>
      <c r="AX1013" s="71"/>
      <c r="AY1013" s="71"/>
      <c r="AZ1013" s="71"/>
      <c r="BA1013" s="71"/>
    </row>
    <row r="1014" spans="1:53" x14ac:dyDescent="0.75">
      <c r="A1014" s="71"/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  <c r="AN1014" s="71"/>
      <c r="AO1014" s="71"/>
      <c r="AP1014" s="71"/>
      <c r="AQ1014" s="71"/>
      <c r="AR1014" s="71"/>
      <c r="AS1014" s="71"/>
      <c r="AT1014" s="71"/>
      <c r="AU1014" s="71"/>
      <c r="AV1014" s="71"/>
      <c r="AW1014" s="71"/>
      <c r="AX1014" s="71"/>
      <c r="AY1014" s="71"/>
      <c r="AZ1014" s="71"/>
      <c r="BA1014" s="71"/>
    </row>
    <row r="1015" spans="1:53" x14ac:dyDescent="0.75">
      <c r="A1015" s="71"/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  <c r="AN1015" s="71"/>
      <c r="AO1015" s="71"/>
      <c r="AP1015" s="71"/>
      <c r="AQ1015" s="71"/>
      <c r="AR1015" s="71"/>
      <c r="AS1015" s="71"/>
      <c r="AT1015" s="71"/>
      <c r="AU1015" s="71"/>
      <c r="AV1015" s="71"/>
      <c r="AW1015" s="71"/>
      <c r="AX1015" s="71"/>
      <c r="AY1015" s="71"/>
      <c r="AZ1015" s="71"/>
      <c r="BA1015" s="71"/>
    </row>
    <row r="1016" spans="1:53" x14ac:dyDescent="0.75">
      <c r="A1016" s="71"/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  <c r="AN1016" s="71"/>
      <c r="AO1016" s="71"/>
      <c r="AP1016" s="71"/>
      <c r="AQ1016" s="71"/>
      <c r="AR1016" s="71"/>
      <c r="AS1016" s="71"/>
      <c r="AT1016" s="71"/>
      <c r="AU1016" s="71"/>
      <c r="AV1016" s="71"/>
      <c r="AW1016" s="71"/>
      <c r="AX1016" s="71"/>
      <c r="AY1016" s="71"/>
      <c r="AZ1016" s="71"/>
      <c r="BA1016" s="71"/>
    </row>
    <row r="1017" spans="1:53" x14ac:dyDescent="0.75">
      <c r="A1017" s="71"/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P1017" s="71"/>
      <c r="Q1017" s="71"/>
      <c r="R1017" s="71"/>
      <c r="S1017" s="71"/>
      <c r="T1017" s="71"/>
      <c r="U1017" s="71"/>
      <c r="V1017" s="71"/>
      <c r="W1017" s="71"/>
      <c r="X1017" s="71"/>
      <c r="Y1017" s="71"/>
      <c r="Z1017" s="71"/>
      <c r="AE1017" s="71"/>
      <c r="AF1017" s="71"/>
      <c r="AG1017" s="71"/>
      <c r="AH1017" s="71"/>
      <c r="AI1017" s="71"/>
      <c r="AJ1017" s="71"/>
      <c r="AK1017" s="71"/>
      <c r="AL1017" s="71"/>
      <c r="AM1017" s="71"/>
      <c r="AN1017" s="71"/>
      <c r="AO1017" s="71"/>
      <c r="AP1017" s="71"/>
      <c r="AQ1017" s="71"/>
      <c r="AR1017" s="71"/>
      <c r="AS1017" s="71"/>
      <c r="AT1017" s="71"/>
      <c r="AU1017" s="71"/>
      <c r="AV1017" s="71"/>
      <c r="AW1017" s="71"/>
      <c r="AX1017" s="71"/>
      <c r="AY1017" s="71"/>
      <c r="AZ1017" s="71"/>
      <c r="BA1017" s="71"/>
    </row>
    <row r="1018" spans="1:53" x14ac:dyDescent="0.75">
      <c r="A1018" s="71"/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P1018" s="71"/>
      <c r="Q1018" s="71"/>
      <c r="R1018" s="71"/>
      <c r="S1018" s="71"/>
      <c r="T1018" s="71"/>
      <c r="U1018" s="71"/>
      <c r="V1018" s="71"/>
      <c r="W1018" s="71"/>
      <c r="X1018" s="71"/>
      <c r="Y1018" s="71"/>
      <c r="Z1018" s="71"/>
      <c r="AE1018" s="71"/>
      <c r="AF1018" s="71"/>
      <c r="AG1018" s="71"/>
      <c r="AH1018" s="71"/>
      <c r="AI1018" s="71"/>
      <c r="AJ1018" s="71"/>
      <c r="AK1018" s="71"/>
      <c r="AL1018" s="71"/>
      <c r="AM1018" s="71"/>
      <c r="AN1018" s="71"/>
      <c r="AO1018" s="71"/>
      <c r="AP1018" s="71"/>
      <c r="AQ1018" s="71"/>
      <c r="AR1018" s="71"/>
      <c r="AS1018" s="71"/>
      <c r="AT1018" s="71"/>
      <c r="AU1018" s="71"/>
      <c r="AV1018" s="71"/>
      <c r="AW1018" s="71"/>
      <c r="AX1018" s="71"/>
      <c r="AY1018" s="71"/>
      <c r="AZ1018" s="71"/>
      <c r="BA1018" s="71"/>
    </row>
    <row r="1019" spans="1:53" x14ac:dyDescent="0.75">
      <c r="A1019" s="71"/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P1019" s="71"/>
      <c r="Q1019" s="71"/>
      <c r="R1019" s="71"/>
      <c r="S1019" s="71"/>
      <c r="T1019" s="71"/>
      <c r="U1019" s="71"/>
      <c r="V1019" s="71"/>
      <c r="W1019" s="71"/>
      <c r="X1019" s="71"/>
      <c r="Y1019" s="71"/>
      <c r="Z1019" s="71"/>
      <c r="AE1019" s="71"/>
      <c r="AF1019" s="71"/>
      <c r="AG1019" s="71"/>
      <c r="AH1019" s="71"/>
      <c r="AI1019" s="71"/>
      <c r="AJ1019" s="71"/>
      <c r="AK1019" s="71"/>
      <c r="AL1019" s="71"/>
      <c r="AM1019" s="71"/>
      <c r="AN1019" s="71"/>
      <c r="AO1019" s="71"/>
      <c r="AP1019" s="71"/>
      <c r="AQ1019" s="71"/>
      <c r="AR1019" s="71"/>
      <c r="AS1019" s="71"/>
      <c r="AT1019" s="71"/>
      <c r="AU1019" s="71"/>
      <c r="AV1019" s="71"/>
      <c r="AW1019" s="71"/>
      <c r="AX1019" s="71"/>
      <c r="AY1019" s="71"/>
      <c r="AZ1019" s="71"/>
      <c r="BA1019" s="71"/>
    </row>
    <row r="1020" spans="1:53" x14ac:dyDescent="0.75">
      <c r="A1020" s="71"/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P1020" s="71"/>
      <c r="Q1020" s="71"/>
      <c r="R1020" s="71"/>
      <c r="S1020" s="71"/>
      <c r="T1020" s="71"/>
      <c r="U1020" s="71"/>
      <c r="V1020" s="71"/>
      <c r="W1020" s="71"/>
      <c r="X1020" s="71"/>
      <c r="Y1020" s="71"/>
      <c r="Z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  <c r="AQ1020" s="71"/>
      <c r="AR1020" s="71"/>
      <c r="AS1020" s="71"/>
      <c r="AT1020" s="71"/>
      <c r="AU1020" s="71"/>
      <c r="AV1020" s="71"/>
      <c r="AW1020" s="71"/>
      <c r="AX1020" s="71"/>
      <c r="AY1020" s="71"/>
      <c r="AZ1020" s="71"/>
      <c r="BA1020" s="71"/>
    </row>
    <row r="1021" spans="1:53" x14ac:dyDescent="0.75">
      <c r="A1021" s="71"/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P1021" s="71"/>
      <c r="Q1021" s="71"/>
      <c r="R1021" s="71"/>
      <c r="S1021" s="71"/>
      <c r="T1021" s="71"/>
      <c r="U1021" s="71"/>
      <c r="V1021" s="71"/>
      <c r="W1021" s="71"/>
      <c r="X1021" s="71"/>
      <c r="Y1021" s="71"/>
      <c r="Z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  <c r="AQ1021" s="71"/>
      <c r="AR1021" s="71"/>
      <c r="AS1021" s="71"/>
      <c r="AT1021" s="71"/>
      <c r="AU1021" s="71"/>
      <c r="AV1021" s="71"/>
      <c r="AW1021" s="71"/>
      <c r="AX1021" s="71"/>
      <c r="AY1021" s="71"/>
      <c r="AZ1021" s="71"/>
      <c r="BA1021" s="71"/>
    </row>
    <row r="1022" spans="1:53" x14ac:dyDescent="0.75">
      <c r="A1022" s="71"/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P1022" s="71"/>
      <c r="Q1022" s="71"/>
      <c r="R1022" s="71"/>
      <c r="S1022" s="71"/>
      <c r="T1022" s="71"/>
      <c r="U1022" s="71"/>
      <c r="V1022" s="71"/>
      <c r="W1022" s="71"/>
      <c r="X1022" s="71"/>
      <c r="Y1022" s="71"/>
      <c r="Z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  <c r="AQ1022" s="71"/>
      <c r="AR1022" s="71"/>
      <c r="AS1022" s="71"/>
      <c r="AT1022" s="71"/>
      <c r="AU1022" s="71"/>
      <c r="AV1022" s="71"/>
      <c r="AW1022" s="71"/>
      <c r="AX1022" s="71"/>
      <c r="AY1022" s="71"/>
      <c r="AZ1022" s="71"/>
      <c r="BA1022" s="71"/>
    </row>
    <row r="1023" spans="1:53" x14ac:dyDescent="0.75">
      <c r="A1023" s="71"/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P1023" s="71"/>
      <c r="Q1023" s="71"/>
      <c r="R1023" s="71"/>
      <c r="S1023" s="71"/>
      <c r="T1023" s="71"/>
      <c r="U1023" s="71"/>
      <c r="V1023" s="71"/>
      <c r="W1023" s="71"/>
      <c r="X1023" s="71"/>
      <c r="Y1023" s="71"/>
      <c r="Z1023" s="71"/>
      <c r="AE1023" s="71"/>
      <c r="AF1023" s="71"/>
      <c r="AG1023" s="71"/>
      <c r="AH1023" s="71"/>
      <c r="AI1023" s="71"/>
      <c r="AJ1023" s="71"/>
      <c r="AK1023" s="71"/>
      <c r="AL1023" s="71"/>
      <c r="AM1023" s="71"/>
      <c r="AN1023" s="71"/>
      <c r="AO1023" s="71"/>
      <c r="AP1023" s="71"/>
      <c r="AQ1023" s="71"/>
      <c r="AR1023" s="71"/>
      <c r="AS1023" s="71"/>
      <c r="AT1023" s="71"/>
      <c r="AU1023" s="71"/>
      <c r="AV1023" s="71"/>
      <c r="AW1023" s="71"/>
      <c r="AX1023" s="71"/>
      <c r="AY1023" s="71"/>
      <c r="AZ1023" s="71"/>
      <c r="BA1023" s="71"/>
    </row>
    <row r="1024" spans="1:53" x14ac:dyDescent="0.75">
      <c r="A1024" s="71"/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P1024" s="71"/>
      <c r="Q1024" s="71"/>
      <c r="R1024" s="71"/>
      <c r="S1024" s="71"/>
      <c r="T1024" s="71"/>
      <c r="U1024" s="71"/>
      <c r="V1024" s="71"/>
      <c r="W1024" s="71"/>
      <c r="X1024" s="71"/>
      <c r="Y1024" s="71"/>
      <c r="Z1024" s="71"/>
      <c r="AE1024" s="71"/>
      <c r="AF1024" s="71"/>
      <c r="AG1024" s="71"/>
      <c r="AH1024" s="71"/>
      <c r="AI1024" s="71"/>
      <c r="AJ1024" s="71"/>
      <c r="AK1024" s="71"/>
      <c r="AL1024" s="71"/>
      <c r="AM1024" s="71"/>
      <c r="AN1024" s="71"/>
      <c r="AO1024" s="71"/>
      <c r="AP1024" s="71"/>
      <c r="AQ1024" s="71"/>
      <c r="AR1024" s="71"/>
      <c r="AS1024" s="71"/>
      <c r="AT1024" s="71"/>
      <c r="AU1024" s="71"/>
      <c r="AV1024" s="71"/>
      <c r="AW1024" s="71"/>
      <c r="AX1024" s="71"/>
      <c r="AY1024" s="71"/>
      <c r="AZ1024" s="71"/>
      <c r="BA1024" s="71"/>
    </row>
    <row r="1025" spans="1:53" x14ac:dyDescent="0.75">
      <c r="A1025" s="71"/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P1025" s="71"/>
      <c r="Q1025" s="71"/>
      <c r="R1025" s="71"/>
      <c r="S1025" s="71"/>
      <c r="T1025" s="71"/>
      <c r="U1025" s="71"/>
      <c r="V1025" s="71"/>
      <c r="W1025" s="71"/>
      <c r="X1025" s="71"/>
      <c r="Y1025" s="71"/>
      <c r="Z1025" s="71"/>
      <c r="AE1025" s="71"/>
      <c r="AF1025" s="71"/>
      <c r="AG1025" s="71"/>
      <c r="AH1025" s="71"/>
      <c r="AI1025" s="71"/>
      <c r="AJ1025" s="71"/>
      <c r="AK1025" s="71"/>
      <c r="AL1025" s="71"/>
      <c r="AM1025" s="71"/>
      <c r="AN1025" s="71"/>
      <c r="AO1025" s="71"/>
      <c r="AP1025" s="71"/>
      <c r="AQ1025" s="71"/>
      <c r="AR1025" s="71"/>
      <c r="AS1025" s="71"/>
      <c r="AT1025" s="71"/>
      <c r="AU1025" s="71"/>
      <c r="AV1025" s="71"/>
      <c r="AW1025" s="71"/>
      <c r="AX1025" s="71"/>
      <c r="AY1025" s="71"/>
      <c r="AZ1025" s="71"/>
      <c r="BA1025" s="71"/>
    </row>
    <row r="1026" spans="1:53" x14ac:dyDescent="0.75">
      <c r="A1026" s="71"/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P1026" s="71"/>
      <c r="Q1026" s="71"/>
      <c r="R1026" s="71"/>
      <c r="S1026" s="71"/>
      <c r="T1026" s="71"/>
      <c r="U1026" s="71"/>
      <c r="V1026" s="71"/>
      <c r="W1026" s="71"/>
      <c r="X1026" s="71"/>
      <c r="Y1026" s="71"/>
      <c r="Z1026" s="71"/>
      <c r="AE1026" s="71"/>
      <c r="AF1026" s="71"/>
      <c r="AG1026" s="71"/>
      <c r="AH1026" s="71"/>
      <c r="AI1026" s="71"/>
      <c r="AJ1026" s="71"/>
      <c r="AK1026" s="71"/>
      <c r="AL1026" s="71"/>
      <c r="AM1026" s="71"/>
      <c r="AN1026" s="71"/>
      <c r="AO1026" s="71"/>
      <c r="AP1026" s="71"/>
      <c r="AQ1026" s="71"/>
      <c r="AR1026" s="71"/>
      <c r="AS1026" s="71"/>
      <c r="AT1026" s="71"/>
      <c r="AU1026" s="71"/>
      <c r="AV1026" s="71"/>
      <c r="AW1026" s="71"/>
      <c r="AX1026" s="71"/>
      <c r="AY1026" s="71"/>
      <c r="AZ1026" s="71"/>
      <c r="BA1026" s="71"/>
    </row>
    <row r="1027" spans="1:53" x14ac:dyDescent="0.75">
      <c r="A1027" s="71"/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P1027" s="71"/>
      <c r="Q1027" s="71"/>
      <c r="R1027" s="71"/>
      <c r="S1027" s="71"/>
      <c r="T1027" s="71"/>
      <c r="U1027" s="71"/>
      <c r="V1027" s="71"/>
      <c r="W1027" s="71"/>
      <c r="X1027" s="71"/>
      <c r="Y1027" s="71"/>
      <c r="Z1027" s="71"/>
      <c r="AE1027" s="71"/>
      <c r="AF1027" s="71"/>
      <c r="AG1027" s="71"/>
      <c r="AH1027" s="71"/>
      <c r="AI1027" s="71"/>
      <c r="AJ1027" s="71"/>
      <c r="AK1027" s="71"/>
      <c r="AL1027" s="71"/>
      <c r="AM1027" s="71"/>
      <c r="AN1027" s="71"/>
      <c r="AO1027" s="71"/>
      <c r="AP1027" s="71"/>
      <c r="AQ1027" s="71"/>
      <c r="AR1027" s="71"/>
      <c r="AS1027" s="71"/>
      <c r="AT1027" s="71"/>
      <c r="AU1027" s="71"/>
      <c r="AV1027" s="71"/>
      <c r="AW1027" s="71"/>
      <c r="AX1027" s="71"/>
      <c r="AY1027" s="71"/>
      <c r="AZ1027" s="71"/>
      <c r="BA1027" s="71"/>
    </row>
    <row r="1028" spans="1:53" x14ac:dyDescent="0.75">
      <c r="A1028" s="71"/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P1028" s="71"/>
      <c r="Q1028" s="71"/>
      <c r="R1028" s="71"/>
      <c r="S1028" s="71"/>
      <c r="T1028" s="71"/>
      <c r="U1028" s="71"/>
      <c r="V1028" s="71"/>
      <c r="W1028" s="71"/>
      <c r="X1028" s="71"/>
      <c r="Y1028" s="71"/>
      <c r="Z1028" s="71"/>
      <c r="AE1028" s="71"/>
      <c r="AF1028" s="71"/>
      <c r="AG1028" s="71"/>
      <c r="AH1028" s="71"/>
      <c r="AI1028" s="71"/>
      <c r="AJ1028" s="71"/>
      <c r="AK1028" s="71"/>
      <c r="AL1028" s="71"/>
      <c r="AM1028" s="71"/>
      <c r="AN1028" s="71"/>
      <c r="AO1028" s="71"/>
      <c r="AP1028" s="71"/>
      <c r="AQ1028" s="71"/>
      <c r="AR1028" s="71"/>
      <c r="AS1028" s="71"/>
      <c r="AT1028" s="71"/>
      <c r="AU1028" s="71"/>
      <c r="AV1028" s="71"/>
      <c r="AW1028" s="71"/>
      <c r="AX1028" s="71"/>
      <c r="AY1028" s="71"/>
      <c r="AZ1028" s="71"/>
      <c r="BA1028" s="71"/>
    </row>
    <row r="1029" spans="1:53" x14ac:dyDescent="0.75">
      <c r="A1029" s="71"/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P1029" s="71"/>
      <c r="Q1029" s="71"/>
      <c r="R1029" s="71"/>
      <c r="S1029" s="71"/>
      <c r="T1029" s="71"/>
      <c r="U1029" s="71"/>
      <c r="V1029" s="71"/>
      <c r="W1029" s="71"/>
      <c r="X1029" s="71"/>
      <c r="Y1029" s="71"/>
      <c r="Z1029" s="71"/>
      <c r="AE1029" s="71"/>
      <c r="AF1029" s="71"/>
      <c r="AG1029" s="71"/>
      <c r="AH1029" s="71"/>
      <c r="AI1029" s="71"/>
      <c r="AJ1029" s="71"/>
      <c r="AK1029" s="71"/>
      <c r="AL1029" s="71"/>
      <c r="AM1029" s="71"/>
      <c r="AN1029" s="71"/>
      <c r="AO1029" s="71"/>
      <c r="AP1029" s="71"/>
      <c r="AQ1029" s="71"/>
      <c r="AR1029" s="71"/>
      <c r="AS1029" s="71"/>
      <c r="AT1029" s="71"/>
      <c r="AU1029" s="71"/>
      <c r="AV1029" s="71"/>
      <c r="AW1029" s="71"/>
      <c r="AX1029" s="71"/>
      <c r="AY1029" s="71"/>
      <c r="AZ1029" s="71"/>
      <c r="BA1029" s="71"/>
    </row>
    <row r="1030" spans="1:53" x14ac:dyDescent="0.75">
      <c r="A1030" s="71"/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P1030" s="71"/>
      <c r="Q1030" s="71"/>
      <c r="R1030" s="71"/>
      <c r="S1030" s="71"/>
      <c r="T1030" s="71"/>
      <c r="U1030" s="71"/>
      <c r="V1030" s="71"/>
      <c r="W1030" s="71"/>
      <c r="X1030" s="71"/>
      <c r="Y1030" s="71"/>
      <c r="Z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R1030" s="71"/>
      <c r="AS1030" s="71"/>
      <c r="AT1030" s="71"/>
      <c r="AU1030" s="71"/>
      <c r="AV1030" s="71"/>
      <c r="AW1030" s="71"/>
      <c r="AX1030" s="71"/>
      <c r="AY1030" s="71"/>
      <c r="AZ1030" s="71"/>
      <c r="BA1030" s="71"/>
    </row>
    <row r="1031" spans="1:53" x14ac:dyDescent="0.75">
      <c r="A1031" s="71"/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P1031" s="71"/>
      <c r="Q1031" s="71"/>
      <c r="R1031" s="71"/>
      <c r="S1031" s="71"/>
      <c r="T1031" s="71"/>
      <c r="U1031" s="71"/>
      <c r="V1031" s="71"/>
      <c r="W1031" s="71"/>
      <c r="X1031" s="71"/>
      <c r="Y1031" s="71"/>
      <c r="Z1031" s="71"/>
      <c r="AE1031" s="71"/>
      <c r="AF1031" s="71"/>
      <c r="AG1031" s="71"/>
      <c r="AH1031" s="71"/>
      <c r="AI1031" s="71"/>
      <c r="AJ1031" s="71"/>
      <c r="AK1031" s="71"/>
      <c r="AL1031" s="71"/>
      <c r="AM1031" s="71"/>
      <c r="AN1031" s="71"/>
      <c r="AO1031" s="71"/>
      <c r="AP1031" s="71"/>
      <c r="AQ1031" s="71"/>
      <c r="AR1031" s="71"/>
      <c r="AS1031" s="71"/>
      <c r="AT1031" s="71"/>
      <c r="AU1031" s="71"/>
      <c r="AV1031" s="71"/>
      <c r="AW1031" s="71"/>
      <c r="AX1031" s="71"/>
      <c r="AY1031" s="71"/>
      <c r="AZ1031" s="71"/>
      <c r="BA1031" s="71"/>
    </row>
    <row r="1032" spans="1:53" x14ac:dyDescent="0.75">
      <c r="A1032" s="71"/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P1032" s="71"/>
      <c r="Q1032" s="71"/>
      <c r="R1032" s="71"/>
      <c r="S1032" s="71"/>
      <c r="T1032" s="71"/>
      <c r="U1032" s="71"/>
      <c r="V1032" s="71"/>
      <c r="W1032" s="71"/>
      <c r="X1032" s="71"/>
      <c r="Y1032" s="71"/>
      <c r="Z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R1032" s="71"/>
      <c r="AS1032" s="71"/>
      <c r="AT1032" s="71"/>
      <c r="AU1032" s="71"/>
      <c r="AV1032" s="71"/>
      <c r="AW1032" s="71"/>
      <c r="AX1032" s="71"/>
      <c r="AY1032" s="71"/>
      <c r="AZ1032" s="71"/>
      <c r="BA1032" s="71"/>
    </row>
    <row r="1033" spans="1:53" x14ac:dyDescent="0.75">
      <c r="A1033" s="71"/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P1033" s="71"/>
      <c r="Q1033" s="71"/>
      <c r="R1033" s="71"/>
      <c r="S1033" s="71"/>
      <c r="T1033" s="71"/>
      <c r="U1033" s="71"/>
      <c r="V1033" s="71"/>
      <c r="W1033" s="71"/>
      <c r="X1033" s="71"/>
      <c r="Y1033" s="71"/>
      <c r="Z1033" s="71"/>
      <c r="AE1033" s="71"/>
      <c r="AF1033" s="71"/>
      <c r="AG1033" s="71"/>
      <c r="AH1033" s="71"/>
      <c r="AI1033" s="71"/>
      <c r="AJ1033" s="71"/>
      <c r="AK1033" s="71"/>
      <c r="AL1033" s="71"/>
      <c r="AM1033" s="71"/>
      <c r="AN1033" s="71"/>
      <c r="AO1033" s="71"/>
      <c r="AP1033" s="71"/>
      <c r="AQ1033" s="71"/>
      <c r="AR1033" s="71"/>
      <c r="AS1033" s="71"/>
      <c r="AT1033" s="71"/>
      <c r="AU1033" s="71"/>
      <c r="AV1033" s="71"/>
      <c r="AW1033" s="71"/>
      <c r="AX1033" s="71"/>
      <c r="AY1033" s="71"/>
      <c r="AZ1033" s="71"/>
      <c r="BA1033" s="71"/>
    </row>
    <row r="1034" spans="1:53" x14ac:dyDescent="0.75">
      <c r="A1034" s="71"/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P1034" s="71"/>
      <c r="Q1034" s="71"/>
      <c r="R1034" s="71"/>
      <c r="S1034" s="71"/>
      <c r="T1034" s="71"/>
      <c r="U1034" s="71"/>
      <c r="V1034" s="71"/>
      <c r="W1034" s="71"/>
      <c r="X1034" s="71"/>
      <c r="Y1034" s="71"/>
      <c r="Z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R1034" s="71"/>
      <c r="AS1034" s="71"/>
      <c r="AT1034" s="71"/>
      <c r="AU1034" s="71"/>
      <c r="AV1034" s="71"/>
      <c r="AW1034" s="71"/>
      <c r="AX1034" s="71"/>
      <c r="AY1034" s="71"/>
      <c r="AZ1034" s="71"/>
      <c r="BA1034" s="71"/>
    </row>
    <row r="1035" spans="1:53" x14ac:dyDescent="0.75">
      <c r="A1035" s="71"/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P1035" s="71"/>
      <c r="Q1035" s="71"/>
      <c r="R1035" s="71"/>
      <c r="S1035" s="71"/>
      <c r="T1035" s="71"/>
      <c r="U1035" s="71"/>
      <c r="V1035" s="71"/>
      <c r="W1035" s="71"/>
      <c r="X1035" s="71"/>
      <c r="Y1035" s="71"/>
      <c r="Z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R1035" s="71"/>
      <c r="AS1035" s="71"/>
      <c r="AT1035" s="71"/>
      <c r="AU1035" s="71"/>
      <c r="AV1035" s="71"/>
      <c r="AW1035" s="71"/>
      <c r="AX1035" s="71"/>
      <c r="AY1035" s="71"/>
      <c r="AZ1035" s="71"/>
      <c r="BA1035" s="71"/>
    </row>
    <row r="1036" spans="1:53" x14ac:dyDescent="0.75">
      <c r="A1036" s="71"/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P1036" s="71"/>
      <c r="Q1036" s="71"/>
      <c r="R1036" s="71"/>
      <c r="S1036" s="71"/>
      <c r="T1036" s="71"/>
      <c r="U1036" s="71"/>
      <c r="V1036" s="71"/>
      <c r="W1036" s="71"/>
      <c r="X1036" s="71"/>
      <c r="Y1036" s="71"/>
      <c r="Z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R1036" s="71"/>
      <c r="AS1036" s="71"/>
      <c r="AT1036" s="71"/>
      <c r="AU1036" s="71"/>
      <c r="AV1036" s="71"/>
      <c r="AW1036" s="71"/>
      <c r="AX1036" s="71"/>
      <c r="AY1036" s="71"/>
      <c r="AZ1036" s="71"/>
      <c r="BA1036" s="71"/>
    </row>
    <row r="1037" spans="1:53" x14ac:dyDescent="0.75">
      <c r="A1037" s="71"/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P1037" s="71"/>
      <c r="Q1037" s="71"/>
      <c r="R1037" s="71"/>
      <c r="S1037" s="71"/>
      <c r="T1037" s="71"/>
      <c r="U1037" s="71"/>
      <c r="V1037" s="71"/>
      <c r="W1037" s="71"/>
      <c r="X1037" s="71"/>
      <c r="Y1037" s="71"/>
      <c r="Z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</row>
    <row r="1038" spans="1:53" x14ac:dyDescent="0.75">
      <c r="A1038" s="71"/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P1038" s="71"/>
      <c r="Q1038" s="71"/>
      <c r="R1038" s="71"/>
      <c r="S1038" s="71"/>
      <c r="T1038" s="71"/>
      <c r="U1038" s="71"/>
      <c r="V1038" s="71"/>
      <c r="W1038" s="71"/>
      <c r="X1038" s="71"/>
      <c r="Y1038" s="71"/>
      <c r="Z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</row>
    <row r="1039" spans="1:53" x14ac:dyDescent="0.75">
      <c r="A1039" s="71"/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1"/>
      <c r="S1039" s="71"/>
      <c r="T1039" s="71"/>
      <c r="U1039" s="71"/>
      <c r="V1039" s="71"/>
      <c r="W1039" s="71"/>
      <c r="X1039" s="71"/>
      <c r="Y1039" s="71"/>
      <c r="Z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</row>
    <row r="1040" spans="1:53" x14ac:dyDescent="0.75">
      <c r="A1040" s="71"/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71"/>
      <c r="Z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  <c r="AT1040" s="71"/>
      <c r="AU1040" s="71"/>
      <c r="AV1040" s="71"/>
      <c r="AW1040" s="71"/>
      <c r="AX1040" s="71"/>
      <c r="AY1040" s="71"/>
      <c r="AZ1040" s="71"/>
      <c r="BA1040" s="71"/>
    </row>
    <row r="1041" spans="1:53" x14ac:dyDescent="0.75">
      <c r="A1041" s="71"/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1"/>
      <c r="S1041" s="71"/>
      <c r="T1041" s="71"/>
      <c r="U1041" s="71"/>
      <c r="V1041" s="71"/>
      <c r="W1041" s="71"/>
      <c r="X1041" s="71"/>
      <c r="Y1041" s="71"/>
      <c r="Z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  <c r="AT1041" s="71"/>
      <c r="AU1041" s="71"/>
      <c r="AV1041" s="71"/>
      <c r="AW1041" s="71"/>
      <c r="AX1041" s="71"/>
      <c r="AY1041" s="71"/>
      <c r="AZ1041" s="71"/>
      <c r="BA1041" s="71"/>
    </row>
    <row r="1042" spans="1:53" x14ac:dyDescent="0.75">
      <c r="A1042" s="71"/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P1042" s="71"/>
      <c r="Q1042" s="71"/>
      <c r="R1042" s="71"/>
      <c r="S1042" s="71"/>
      <c r="T1042" s="71"/>
      <c r="U1042" s="71"/>
      <c r="V1042" s="71"/>
      <c r="W1042" s="71"/>
      <c r="X1042" s="71"/>
      <c r="Y1042" s="71"/>
      <c r="Z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  <c r="AT1042" s="71"/>
      <c r="AU1042" s="71"/>
      <c r="AV1042" s="71"/>
      <c r="AW1042" s="71"/>
      <c r="AX1042" s="71"/>
      <c r="AY1042" s="71"/>
      <c r="AZ1042" s="71"/>
      <c r="BA1042" s="71"/>
    </row>
    <row r="1043" spans="1:53" x14ac:dyDescent="0.75">
      <c r="A1043" s="71"/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P1043" s="71"/>
      <c r="Q1043" s="71"/>
      <c r="R1043" s="71"/>
      <c r="S1043" s="71"/>
      <c r="T1043" s="71"/>
      <c r="U1043" s="71"/>
      <c r="V1043" s="71"/>
      <c r="W1043" s="71"/>
      <c r="X1043" s="71"/>
      <c r="Y1043" s="71"/>
      <c r="Z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  <c r="AT1043" s="71"/>
      <c r="AU1043" s="71"/>
      <c r="AV1043" s="71"/>
      <c r="AW1043" s="71"/>
      <c r="AX1043" s="71"/>
      <c r="AY1043" s="71"/>
      <c r="AZ1043" s="71"/>
      <c r="BA1043" s="71"/>
    </row>
    <row r="1044" spans="1:53" x14ac:dyDescent="0.75">
      <c r="A1044" s="71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P1044" s="71"/>
      <c r="Q1044" s="71"/>
      <c r="R1044" s="71"/>
      <c r="S1044" s="71"/>
      <c r="T1044" s="71"/>
      <c r="U1044" s="71"/>
      <c r="V1044" s="71"/>
      <c r="W1044" s="71"/>
      <c r="X1044" s="71"/>
      <c r="Y1044" s="71"/>
      <c r="Z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R1044" s="71"/>
      <c r="AS1044" s="71"/>
      <c r="AT1044" s="71"/>
      <c r="AU1044" s="71"/>
      <c r="AV1044" s="71"/>
      <c r="AW1044" s="71"/>
      <c r="AX1044" s="71"/>
      <c r="AY1044" s="71"/>
      <c r="AZ1044" s="71"/>
      <c r="BA1044" s="71"/>
    </row>
    <row r="1045" spans="1:53" x14ac:dyDescent="0.75">
      <c r="A1045" s="71"/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1"/>
      <c r="S1045" s="71"/>
      <c r="T1045" s="71"/>
      <c r="U1045" s="71"/>
      <c r="V1045" s="71"/>
      <c r="W1045" s="71"/>
      <c r="X1045" s="71"/>
      <c r="Y1045" s="71"/>
      <c r="Z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R1045" s="71"/>
      <c r="AS1045" s="71"/>
      <c r="AT1045" s="71"/>
      <c r="AU1045" s="71"/>
      <c r="AV1045" s="71"/>
      <c r="AW1045" s="71"/>
      <c r="AX1045" s="71"/>
      <c r="AY1045" s="71"/>
      <c r="AZ1045" s="71"/>
      <c r="BA1045" s="71"/>
    </row>
    <row r="1046" spans="1:53" x14ac:dyDescent="0.75">
      <c r="A1046" s="71"/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P1046" s="71"/>
      <c r="Q1046" s="71"/>
      <c r="R1046" s="71"/>
      <c r="S1046" s="71"/>
      <c r="T1046" s="71"/>
      <c r="U1046" s="71"/>
      <c r="V1046" s="71"/>
      <c r="W1046" s="71"/>
      <c r="X1046" s="71"/>
      <c r="Y1046" s="71"/>
      <c r="Z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R1046" s="71"/>
      <c r="AS1046" s="71"/>
      <c r="AT1046" s="71"/>
      <c r="AU1046" s="71"/>
      <c r="AV1046" s="71"/>
      <c r="AW1046" s="71"/>
      <c r="AX1046" s="71"/>
      <c r="AY1046" s="71"/>
      <c r="AZ1046" s="71"/>
      <c r="BA1046" s="71"/>
    </row>
    <row r="1047" spans="1:53" x14ac:dyDescent="0.75">
      <c r="A1047" s="71"/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P1047" s="71"/>
      <c r="Q1047" s="71"/>
      <c r="R1047" s="71"/>
      <c r="S1047" s="71"/>
      <c r="T1047" s="71"/>
      <c r="U1047" s="71"/>
      <c r="V1047" s="71"/>
      <c r="W1047" s="71"/>
      <c r="X1047" s="71"/>
      <c r="Y1047" s="71"/>
      <c r="Z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R1047" s="71"/>
      <c r="AS1047" s="71"/>
      <c r="AT1047" s="71"/>
      <c r="AU1047" s="71"/>
      <c r="AV1047" s="71"/>
      <c r="AW1047" s="71"/>
      <c r="AX1047" s="71"/>
      <c r="AY1047" s="71"/>
      <c r="AZ1047" s="71"/>
      <c r="BA1047" s="71"/>
    </row>
    <row r="1048" spans="1:53" x14ac:dyDescent="0.75">
      <c r="A1048" s="71"/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P1048" s="71"/>
      <c r="Q1048" s="71"/>
      <c r="R1048" s="71"/>
      <c r="S1048" s="71"/>
      <c r="T1048" s="71"/>
      <c r="U1048" s="71"/>
      <c r="V1048" s="71"/>
      <c r="W1048" s="71"/>
      <c r="X1048" s="71"/>
      <c r="Y1048" s="71"/>
      <c r="Z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R1048" s="71"/>
      <c r="AS1048" s="71"/>
      <c r="AT1048" s="71"/>
      <c r="AU1048" s="71"/>
      <c r="AV1048" s="71"/>
      <c r="AW1048" s="71"/>
      <c r="AX1048" s="71"/>
      <c r="AY1048" s="71"/>
      <c r="AZ1048" s="71"/>
      <c r="BA1048" s="71"/>
    </row>
    <row r="1049" spans="1:53" x14ac:dyDescent="0.75">
      <c r="A1049" s="71"/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P1049" s="71"/>
      <c r="Q1049" s="71"/>
      <c r="R1049" s="71"/>
      <c r="S1049" s="71"/>
      <c r="T1049" s="71"/>
      <c r="U1049" s="71"/>
      <c r="V1049" s="71"/>
      <c r="W1049" s="71"/>
      <c r="X1049" s="71"/>
      <c r="Y1049" s="71"/>
      <c r="Z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  <c r="AT1049" s="71"/>
      <c r="AU1049" s="71"/>
      <c r="AV1049" s="71"/>
      <c r="AW1049" s="71"/>
      <c r="AX1049" s="71"/>
      <c r="AY1049" s="71"/>
      <c r="AZ1049" s="71"/>
      <c r="BA1049" s="71"/>
    </row>
    <row r="1050" spans="1:53" x14ac:dyDescent="0.75">
      <c r="A1050" s="71"/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P1050" s="71"/>
      <c r="Q1050" s="71"/>
      <c r="R1050" s="71"/>
      <c r="S1050" s="71"/>
      <c r="T1050" s="71"/>
      <c r="U1050" s="71"/>
      <c r="V1050" s="71"/>
      <c r="W1050" s="71"/>
      <c r="X1050" s="71"/>
      <c r="Y1050" s="71"/>
      <c r="Z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  <c r="AQ1050" s="71"/>
      <c r="AR1050" s="71"/>
      <c r="AS1050" s="71"/>
      <c r="AT1050" s="71"/>
      <c r="AU1050" s="71"/>
      <c r="AV1050" s="71"/>
      <c r="AW1050" s="71"/>
      <c r="AX1050" s="71"/>
      <c r="AY1050" s="71"/>
      <c r="AZ1050" s="71"/>
      <c r="BA1050" s="71"/>
    </row>
    <row r="1051" spans="1:53" x14ac:dyDescent="0.75">
      <c r="A1051" s="71"/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P1051" s="71"/>
      <c r="Q1051" s="71"/>
      <c r="R1051" s="71"/>
      <c r="S1051" s="71"/>
      <c r="T1051" s="71"/>
      <c r="U1051" s="71"/>
      <c r="V1051" s="71"/>
      <c r="W1051" s="71"/>
      <c r="X1051" s="71"/>
      <c r="Y1051" s="71"/>
      <c r="Z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  <c r="AQ1051" s="71"/>
      <c r="AR1051" s="71"/>
      <c r="AS1051" s="71"/>
      <c r="AT1051" s="71"/>
      <c r="AU1051" s="71"/>
      <c r="AV1051" s="71"/>
      <c r="AW1051" s="71"/>
      <c r="AX1051" s="71"/>
      <c r="AY1051" s="71"/>
      <c r="AZ1051" s="71"/>
      <c r="BA1051" s="71"/>
    </row>
    <row r="1052" spans="1:53" x14ac:dyDescent="0.75">
      <c r="A1052" s="71"/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P1052" s="71"/>
      <c r="Q1052" s="71"/>
      <c r="R1052" s="71"/>
      <c r="S1052" s="71"/>
      <c r="T1052" s="71"/>
      <c r="U1052" s="71"/>
      <c r="V1052" s="71"/>
      <c r="W1052" s="71"/>
      <c r="X1052" s="71"/>
      <c r="Y1052" s="71"/>
      <c r="Z1052" s="71"/>
      <c r="AE1052" s="71"/>
      <c r="AF1052" s="71"/>
      <c r="AG1052" s="71"/>
      <c r="AH1052" s="71"/>
      <c r="AI1052" s="71"/>
      <c r="AJ1052" s="71"/>
      <c r="AK1052" s="71"/>
      <c r="AL1052" s="71"/>
      <c r="AM1052" s="71"/>
      <c r="AN1052" s="71"/>
      <c r="AO1052" s="71"/>
      <c r="AP1052" s="71"/>
      <c r="AQ1052" s="71"/>
      <c r="AR1052" s="71"/>
      <c r="AS1052" s="71"/>
      <c r="AT1052" s="71"/>
      <c r="AU1052" s="71"/>
      <c r="AV1052" s="71"/>
      <c r="AW1052" s="71"/>
      <c r="AX1052" s="71"/>
      <c r="AY1052" s="71"/>
      <c r="AZ1052" s="71"/>
      <c r="BA1052" s="71"/>
    </row>
    <row r="1053" spans="1:53" x14ac:dyDescent="0.75">
      <c r="A1053" s="71"/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P1053" s="71"/>
      <c r="Q1053" s="71"/>
      <c r="R1053" s="71"/>
      <c r="S1053" s="71"/>
      <c r="T1053" s="71"/>
      <c r="U1053" s="71"/>
      <c r="V1053" s="71"/>
      <c r="W1053" s="71"/>
      <c r="X1053" s="71"/>
      <c r="Y1053" s="71"/>
      <c r="Z1053" s="71"/>
      <c r="AE1053" s="71"/>
      <c r="AF1053" s="71"/>
      <c r="AG1053" s="71"/>
      <c r="AH1053" s="71"/>
      <c r="AI1053" s="71"/>
      <c r="AJ1053" s="71"/>
      <c r="AK1053" s="71"/>
      <c r="AL1053" s="71"/>
      <c r="AM1053" s="71"/>
      <c r="AN1053" s="71"/>
      <c r="AO1053" s="71"/>
      <c r="AP1053" s="71"/>
      <c r="AQ1053" s="71"/>
      <c r="AR1053" s="71"/>
      <c r="AS1053" s="71"/>
      <c r="AT1053" s="71"/>
      <c r="AU1053" s="71"/>
      <c r="AV1053" s="71"/>
      <c r="AW1053" s="71"/>
      <c r="AX1053" s="71"/>
      <c r="AY1053" s="71"/>
      <c r="AZ1053" s="71"/>
      <c r="BA1053" s="71"/>
    </row>
    <row r="1054" spans="1:53" x14ac:dyDescent="0.75">
      <c r="A1054" s="71"/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P1054" s="71"/>
      <c r="Q1054" s="71"/>
      <c r="R1054" s="71"/>
      <c r="S1054" s="71"/>
      <c r="T1054" s="71"/>
      <c r="U1054" s="71"/>
      <c r="V1054" s="71"/>
      <c r="W1054" s="71"/>
      <c r="X1054" s="71"/>
      <c r="Y1054" s="71"/>
      <c r="Z1054" s="71"/>
      <c r="AE1054" s="71"/>
      <c r="AF1054" s="71"/>
      <c r="AG1054" s="71"/>
      <c r="AH1054" s="71"/>
      <c r="AI1054" s="71"/>
      <c r="AJ1054" s="71"/>
      <c r="AK1054" s="71"/>
      <c r="AL1054" s="71"/>
      <c r="AM1054" s="71"/>
      <c r="AN1054" s="71"/>
      <c r="AO1054" s="71"/>
      <c r="AP1054" s="71"/>
      <c r="AQ1054" s="71"/>
      <c r="AR1054" s="71"/>
      <c r="AS1054" s="71"/>
      <c r="AT1054" s="71"/>
      <c r="AU1054" s="71"/>
      <c r="AV1054" s="71"/>
      <c r="AW1054" s="71"/>
      <c r="AX1054" s="71"/>
      <c r="AY1054" s="71"/>
      <c r="AZ1054" s="71"/>
      <c r="BA1054" s="71"/>
    </row>
    <row r="1055" spans="1:53" x14ac:dyDescent="0.75">
      <c r="A1055" s="71"/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P1055" s="71"/>
      <c r="Q1055" s="71"/>
      <c r="R1055" s="71"/>
      <c r="S1055" s="71"/>
      <c r="T1055" s="71"/>
      <c r="U1055" s="71"/>
      <c r="V1055" s="71"/>
      <c r="W1055" s="71"/>
      <c r="X1055" s="71"/>
      <c r="Y1055" s="71"/>
      <c r="Z1055" s="71"/>
      <c r="AE1055" s="71"/>
      <c r="AF1055" s="71"/>
      <c r="AG1055" s="71"/>
      <c r="AH1055" s="71"/>
      <c r="AI1055" s="71"/>
      <c r="AJ1055" s="71"/>
      <c r="AK1055" s="71"/>
      <c r="AL1055" s="71"/>
      <c r="AM1055" s="71"/>
      <c r="AN1055" s="71"/>
      <c r="AO1055" s="71"/>
      <c r="AP1055" s="71"/>
      <c r="AQ1055" s="71"/>
      <c r="AR1055" s="71"/>
      <c r="AS1055" s="71"/>
      <c r="AT1055" s="71"/>
      <c r="AU1055" s="71"/>
      <c r="AV1055" s="71"/>
      <c r="AW1055" s="71"/>
      <c r="AX1055" s="71"/>
      <c r="AY1055" s="71"/>
      <c r="AZ1055" s="71"/>
      <c r="BA1055" s="71"/>
    </row>
    <row r="1056" spans="1:53" x14ac:dyDescent="0.75">
      <c r="A1056" s="71"/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P1056" s="71"/>
      <c r="Q1056" s="71"/>
      <c r="R1056" s="71"/>
      <c r="S1056" s="71"/>
      <c r="T1056" s="71"/>
      <c r="U1056" s="71"/>
      <c r="V1056" s="71"/>
      <c r="W1056" s="71"/>
      <c r="X1056" s="71"/>
      <c r="Y1056" s="71"/>
      <c r="Z1056" s="71"/>
      <c r="AE1056" s="71"/>
      <c r="AF1056" s="71"/>
      <c r="AG1056" s="71"/>
      <c r="AH1056" s="71"/>
      <c r="AI1056" s="71"/>
      <c r="AJ1056" s="71"/>
      <c r="AK1056" s="71"/>
      <c r="AL1056" s="71"/>
      <c r="AM1056" s="71"/>
      <c r="AN1056" s="71"/>
      <c r="AO1056" s="71"/>
      <c r="AP1056" s="71"/>
      <c r="AQ1056" s="71"/>
      <c r="AR1056" s="71"/>
      <c r="AS1056" s="71"/>
      <c r="AT1056" s="71"/>
      <c r="AU1056" s="71"/>
      <c r="AV1056" s="71"/>
      <c r="AW1056" s="71"/>
      <c r="AX1056" s="71"/>
      <c r="AY1056" s="71"/>
      <c r="AZ1056" s="71"/>
      <c r="BA1056" s="71"/>
    </row>
    <row r="1057" spans="1:53" x14ac:dyDescent="0.75">
      <c r="A1057" s="71"/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P1057" s="71"/>
      <c r="Q1057" s="71"/>
      <c r="R1057" s="71"/>
      <c r="S1057" s="71"/>
      <c r="T1057" s="71"/>
      <c r="U1057" s="71"/>
      <c r="V1057" s="71"/>
      <c r="W1057" s="71"/>
      <c r="X1057" s="71"/>
      <c r="Y1057" s="71"/>
      <c r="Z1057" s="71"/>
      <c r="AE1057" s="71"/>
      <c r="AF1057" s="71"/>
      <c r="AG1057" s="71"/>
      <c r="AH1057" s="71"/>
      <c r="AI1057" s="71"/>
      <c r="AJ1057" s="71"/>
      <c r="AK1057" s="71"/>
      <c r="AL1057" s="71"/>
      <c r="AM1057" s="71"/>
      <c r="AN1057" s="71"/>
      <c r="AO1057" s="71"/>
      <c r="AP1057" s="71"/>
      <c r="AQ1057" s="71"/>
      <c r="AR1057" s="71"/>
      <c r="AS1057" s="71"/>
      <c r="AT1057" s="71"/>
      <c r="AU1057" s="71"/>
      <c r="AV1057" s="71"/>
      <c r="AW1057" s="71"/>
      <c r="AX1057" s="71"/>
      <c r="AY1057" s="71"/>
      <c r="AZ1057" s="71"/>
      <c r="BA1057" s="71"/>
    </row>
    <row r="1058" spans="1:53" x14ac:dyDescent="0.75">
      <c r="A1058" s="71"/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P1058" s="71"/>
      <c r="Q1058" s="71"/>
      <c r="R1058" s="71"/>
      <c r="S1058" s="71"/>
      <c r="T1058" s="71"/>
      <c r="U1058" s="71"/>
      <c r="V1058" s="71"/>
      <c r="W1058" s="71"/>
      <c r="X1058" s="71"/>
      <c r="Y1058" s="71"/>
      <c r="Z1058" s="71"/>
      <c r="AE1058" s="71"/>
      <c r="AF1058" s="71"/>
      <c r="AG1058" s="71"/>
      <c r="AH1058" s="71"/>
      <c r="AI1058" s="71"/>
      <c r="AJ1058" s="71"/>
      <c r="AK1058" s="71"/>
      <c r="AL1058" s="71"/>
      <c r="AM1058" s="71"/>
      <c r="AN1058" s="71"/>
      <c r="AO1058" s="71"/>
      <c r="AP1058" s="71"/>
      <c r="AQ1058" s="71"/>
      <c r="AR1058" s="71"/>
      <c r="AS1058" s="71"/>
      <c r="AT1058" s="71"/>
      <c r="AU1058" s="71"/>
      <c r="AV1058" s="71"/>
      <c r="AW1058" s="71"/>
      <c r="AX1058" s="71"/>
      <c r="AY1058" s="71"/>
      <c r="AZ1058" s="71"/>
      <c r="BA1058" s="71"/>
    </row>
    <row r="1059" spans="1:53" x14ac:dyDescent="0.75">
      <c r="A1059" s="71"/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P1059" s="71"/>
      <c r="Q1059" s="71"/>
      <c r="R1059" s="71"/>
      <c r="S1059" s="71"/>
      <c r="T1059" s="71"/>
      <c r="U1059" s="71"/>
      <c r="V1059" s="71"/>
      <c r="W1059" s="71"/>
      <c r="X1059" s="71"/>
      <c r="Y1059" s="71"/>
      <c r="Z1059" s="71"/>
      <c r="AE1059" s="71"/>
      <c r="AF1059" s="71"/>
      <c r="AG1059" s="71"/>
      <c r="AH1059" s="71"/>
      <c r="AI1059" s="71"/>
      <c r="AJ1059" s="71"/>
      <c r="AK1059" s="71"/>
      <c r="AL1059" s="71"/>
      <c r="AM1059" s="71"/>
      <c r="AN1059" s="71"/>
      <c r="AO1059" s="71"/>
      <c r="AP1059" s="71"/>
      <c r="AQ1059" s="71"/>
      <c r="AR1059" s="71"/>
      <c r="AS1059" s="71"/>
      <c r="AT1059" s="71"/>
      <c r="AU1059" s="71"/>
      <c r="AV1059" s="71"/>
      <c r="AW1059" s="71"/>
      <c r="AX1059" s="71"/>
      <c r="AY1059" s="71"/>
      <c r="AZ1059" s="71"/>
      <c r="BA1059" s="71"/>
    </row>
    <row r="1060" spans="1:53" x14ac:dyDescent="0.75">
      <c r="A1060" s="71"/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P1060" s="71"/>
      <c r="Q1060" s="71"/>
      <c r="R1060" s="71"/>
      <c r="S1060" s="71"/>
      <c r="T1060" s="71"/>
      <c r="U1060" s="71"/>
      <c r="V1060" s="71"/>
      <c r="W1060" s="71"/>
      <c r="X1060" s="71"/>
      <c r="Y1060" s="71"/>
      <c r="Z1060" s="71"/>
      <c r="AE1060" s="71"/>
      <c r="AF1060" s="71"/>
      <c r="AG1060" s="71"/>
      <c r="AH1060" s="71"/>
      <c r="AI1060" s="71"/>
      <c r="AJ1060" s="71"/>
      <c r="AK1060" s="71"/>
      <c r="AL1060" s="71"/>
      <c r="AM1060" s="71"/>
      <c r="AN1060" s="71"/>
      <c r="AO1060" s="71"/>
      <c r="AP1060" s="71"/>
      <c r="AQ1060" s="71"/>
      <c r="AR1060" s="71"/>
      <c r="AS1060" s="71"/>
      <c r="AT1060" s="71"/>
      <c r="AU1060" s="71"/>
      <c r="AV1060" s="71"/>
      <c r="AW1060" s="71"/>
      <c r="AX1060" s="71"/>
      <c r="AY1060" s="71"/>
      <c r="AZ1060" s="71"/>
      <c r="BA1060" s="71"/>
    </row>
    <row r="1061" spans="1:53" x14ac:dyDescent="0.75">
      <c r="A1061" s="71"/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P1061" s="71"/>
      <c r="Q1061" s="71"/>
      <c r="R1061" s="71"/>
      <c r="S1061" s="71"/>
      <c r="T1061" s="71"/>
      <c r="U1061" s="71"/>
      <c r="V1061" s="71"/>
      <c r="W1061" s="71"/>
      <c r="X1061" s="71"/>
      <c r="Y1061" s="71"/>
      <c r="Z1061" s="71"/>
      <c r="AE1061" s="71"/>
      <c r="AF1061" s="71"/>
      <c r="AG1061" s="71"/>
      <c r="AH1061" s="71"/>
      <c r="AI1061" s="71"/>
      <c r="AJ1061" s="71"/>
      <c r="AK1061" s="71"/>
      <c r="AL1061" s="71"/>
      <c r="AM1061" s="71"/>
      <c r="AN1061" s="71"/>
      <c r="AO1061" s="71"/>
      <c r="AP1061" s="71"/>
      <c r="AQ1061" s="71"/>
      <c r="AR1061" s="71"/>
      <c r="AS1061" s="71"/>
      <c r="AT1061" s="71"/>
      <c r="AU1061" s="71"/>
      <c r="AV1061" s="71"/>
      <c r="AW1061" s="71"/>
      <c r="AX1061" s="71"/>
      <c r="AY1061" s="71"/>
      <c r="AZ1061" s="71"/>
      <c r="BA1061" s="71"/>
    </row>
    <row r="1062" spans="1:53" x14ac:dyDescent="0.75">
      <c r="A1062" s="71"/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P1062" s="71"/>
      <c r="Q1062" s="71"/>
      <c r="R1062" s="71"/>
      <c r="S1062" s="71"/>
      <c r="T1062" s="71"/>
      <c r="U1062" s="71"/>
      <c r="V1062" s="71"/>
      <c r="W1062" s="71"/>
      <c r="X1062" s="71"/>
      <c r="Y1062" s="71"/>
      <c r="Z1062" s="71"/>
      <c r="AE1062" s="71"/>
      <c r="AF1062" s="71"/>
      <c r="AG1062" s="71"/>
      <c r="AH1062" s="71"/>
      <c r="AI1062" s="71"/>
      <c r="AJ1062" s="71"/>
      <c r="AK1062" s="71"/>
      <c r="AL1062" s="71"/>
      <c r="AM1062" s="71"/>
      <c r="AN1062" s="71"/>
      <c r="AO1062" s="71"/>
      <c r="AP1062" s="71"/>
      <c r="AQ1062" s="71"/>
      <c r="AR1062" s="71"/>
      <c r="AS1062" s="71"/>
      <c r="AT1062" s="71"/>
      <c r="AU1062" s="71"/>
      <c r="AV1062" s="71"/>
      <c r="AW1062" s="71"/>
      <c r="AX1062" s="71"/>
      <c r="AY1062" s="71"/>
      <c r="AZ1062" s="71"/>
      <c r="BA1062" s="71"/>
    </row>
    <row r="1063" spans="1:53" x14ac:dyDescent="0.75">
      <c r="A1063" s="71"/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  <c r="AS1063" s="71"/>
      <c r="AT1063" s="71"/>
      <c r="AU1063" s="71"/>
      <c r="AV1063" s="71"/>
      <c r="AW1063" s="71"/>
      <c r="AX1063" s="71"/>
      <c r="AY1063" s="71"/>
      <c r="AZ1063" s="71"/>
      <c r="BA1063" s="71"/>
    </row>
    <row r="1064" spans="1:53" x14ac:dyDescent="0.75">
      <c r="A1064" s="71"/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P1064" s="71"/>
      <c r="Q1064" s="71"/>
      <c r="R1064" s="71"/>
      <c r="S1064" s="71"/>
      <c r="T1064" s="71"/>
      <c r="U1064" s="71"/>
      <c r="V1064" s="71"/>
      <c r="W1064" s="71"/>
      <c r="X1064" s="71"/>
      <c r="Y1064" s="71"/>
      <c r="Z1064" s="71"/>
      <c r="AE1064" s="71"/>
      <c r="AF1064" s="71"/>
      <c r="AG1064" s="71"/>
      <c r="AH1064" s="71"/>
      <c r="AI1064" s="71"/>
      <c r="AJ1064" s="71"/>
      <c r="AK1064" s="71"/>
      <c r="AL1064" s="71"/>
      <c r="AM1064" s="71"/>
      <c r="AN1064" s="71"/>
      <c r="AO1064" s="71"/>
      <c r="AP1064" s="71"/>
      <c r="AQ1064" s="71"/>
      <c r="AR1064" s="71"/>
      <c r="AS1064" s="71"/>
      <c r="AT1064" s="71"/>
      <c r="AU1064" s="71"/>
      <c r="AV1064" s="71"/>
      <c r="AW1064" s="71"/>
      <c r="AX1064" s="71"/>
      <c r="AY1064" s="71"/>
      <c r="AZ1064" s="71"/>
      <c r="BA1064" s="71"/>
    </row>
    <row r="1065" spans="1:53" x14ac:dyDescent="0.75">
      <c r="A1065" s="71"/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P1065" s="71"/>
      <c r="Q1065" s="71"/>
      <c r="R1065" s="71"/>
      <c r="S1065" s="71"/>
      <c r="T1065" s="71"/>
      <c r="U1065" s="71"/>
      <c r="V1065" s="71"/>
      <c r="W1065" s="71"/>
      <c r="X1065" s="71"/>
      <c r="Y1065" s="71"/>
      <c r="Z1065" s="71"/>
      <c r="AE1065" s="71"/>
      <c r="AF1065" s="71"/>
      <c r="AG1065" s="71"/>
      <c r="AH1065" s="71"/>
      <c r="AI1065" s="71"/>
      <c r="AJ1065" s="71"/>
      <c r="AK1065" s="71"/>
      <c r="AL1065" s="71"/>
      <c r="AM1065" s="71"/>
      <c r="AN1065" s="71"/>
      <c r="AO1065" s="71"/>
      <c r="AP1065" s="71"/>
      <c r="AQ1065" s="71"/>
      <c r="AR1065" s="71"/>
      <c r="AS1065" s="71"/>
      <c r="AT1065" s="71"/>
      <c r="AU1065" s="71"/>
      <c r="AV1065" s="71"/>
      <c r="AW1065" s="71"/>
      <c r="AX1065" s="71"/>
      <c r="AY1065" s="71"/>
      <c r="AZ1065" s="71"/>
      <c r="BA1065" s="71"/>
    </row>
    <row r="1066" spans="1:53" x14ac:dyDescent="0.75">
      <c r="A1066" s="71"/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P1066" s="71"/>
      <c r="Q1066" s="71"/>
      <c r="R1066" s="71"/>
      <c r="S1066" s="71"/>
      <c r="T1066" s="71"/>
      <c r="U1066" s="71"/>
      <c r="V1066" s="71"/>
      <c r="W1066" s="71"/>
      <c r="X1066" s="71"/>
      <c r="Y1066" s="71"/>
      <c r="Z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  <c r="AT1066" s="71"/>
      <c r="AU1066" s="71"/>
      <c r="AV1066" s="71"/>
      <c r="AW1066" s="71"/>
      <c r="AX1066" s="71"/>
      <c r="AY1066" s="71"/>
      <c r="AZ1066" s="71"/>
      <c r="BA1066" s="71"/>
    </row>
    <row r="1067" spans="1:53" x14ac:dyDescent="0.75">
      <c r="A1067" s="71"/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P1067" s="71"/>
      <c r="Q1067" s="71"/>
      <c r="R1067" s="71"/>
      <c r="S1067" s="71"/>
      <c r="T1067" s="71"/>
      <c r="U1067" s="71"/>
      <c r="V1067" s="71"/>
      <c r="W1067" s="71"/>
      <c r="X1067" s="71"/>
      <c r="Y1067" s="71"/>
      <c r="Z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</row>
    <row r="1068" spans="1:53" x14ac:dyDescent="0.75">
      <c r="A1068" s="71"/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P1068" s="71"/>
      <c r="Q1068" s="71"/>
      <c r="R1068" s="71"/>
      <c r="S1068" s="71"/>
      <c r="T1068" s="71"/>
      <c r="U1068" s="71"/>
      <c r="V1068" s="71"/>
      <c r="W1068" s="71"/>
      <c r="X1068" s="71"/>
      <c r="Y1068" s="71"/>
      <c r="Z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</row>
    <row r="1069" spans="1:53" x14ac:dyDescent="0.75">
      <c r="A1069" s="71"/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P1069" s="71"/>
      <c r="Q1069" s="71"/>
      <c r="R1069" s="71"/>
      <c r="S1069" s="71"/>
      <c r="T1069" s="71"/>
      <c r="U1069" s="71"/>
      <c r="V1069" s="71"/>
      <c r="W1069" s="71"/>
      <c r="X1069" s="71"/>
      <c r="Y1069" s="71"/>
      <c r="Z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  <c r="AQ1069" s="71"/>
      <c r="AR1069" s="71"/>
      <c r="AS1069" s="71"/>
      <c r="AT1069" s="71"/>
      <c r="AU1069" s="71"/>
      <c r="AV1069" s="71"/>
      <c r="AW1069" s="71"/>
      <c r="AX1069" s="71"/>
      <c r="AY1069" s="71"/>
      <c r="AZ1069" s="71"/>
      <c r="BA1069" s="71"/>
    </row>
    <row r="1070" spans="1:53" x14ac:dyDescent="0.75">
      <c r="A1070" s="71"/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P1070" s="71"/>
      <c r="Q1070" s="71"/>
      <c r="R1070" s="71"/>
      <c r="S1070" s="71"/>
      <c r="T1070" s="71"/>
      <c r="U1070" s="71"/>
      <c r="V1070" s="71"/>
      <c r="W1070" s="71"/>
      <c r="X1070" s="71"/>
      <c r="Y1070" s="71"/>
      <c r="Z1070" s="71"/>
      <c r="AE1070" s="71"/>
      <c r="AF1070" s="71"/>
      <c r="AG1070" s="71"/>
      <c r="AH1070" s="71"/>
      <c r="AI1070" s="71"/>
      <c r="AJ1070" s="71"/>
      <c r="AK1070" s="71"/>
      <c r="AL1070" s="71"/>
      <c r="AM1070" s="71"/>
      <c r="AN1070" s="71"/>
      <c r="AO1070" s="71"/>
      <c r="AP1070" s="71"/>
      <c r="AQ1070" s="71"/>
      <c r="AR1070" s="71"/>
      <c r="AS1070" s="71"/>
      <c r="AT1070" s="71"/>
      <c r="AU1070" s="71"/>
      <c r="AV1070" s="71"/>
      <c r="AW1070" s="71"/>
      <c r="AX1070" s="71"/>
      <c r="AY1070" s="71"/>
      <c r="AZ1070" s="71"/>
      <c r="BA1070" s="71"/>
    </row>
    <row r="1071" spans="1:53" x14ac:dyDescent="0.75">
      <c r="A1071" s="71"/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P1071" s="71"/>
      <c r="Q1071" s="71"/>
      <c r="R1071" s="71"/>
      <c r="S1071" s="71"/>
      <c r="T1071" s="71"/>
      <c r="U1071" s="71"/>
      <c r="V1071" s="71"/>
      <c r="W1071" s="71"/>
      <c r="X1071" s="71"/>
      <c r="Y1071" s="71"/>
      <c r="Z1071" s="71"/>
      <c r="AE1071" s="71"/>
      <c r="AF1071" s="71"/>
      <c r="AG1071" s="71"/>
      <c r="AH1071" s="71"/>
      <c r="AI1071" s="71"/>
      <c r="AJ1071" s="71"/>
      <c r="AK1071" s="71"/>
      <c r="AL1071" s="71"/>
      <c r="AM1071" s="71"/>
      <c r="AN1071" s="71"/>
      <c r="AO1071" s="71"/>
      <c r="AP1071" s="71"/>
      <c r="AQ1071" s="71"/>
      <c r="AR1071" s="71"/>
      <c r="AS1071" s="71"/>
      <c r="AT1071" s="71"/>
      <c r="AU1071" s="71"/>
      <c r="AV1071" s="71"/>
      <c r="AW1071" s="71"/>
      <c r="AX1071" s="71"/>
      <c r="AY1071" s="71"/>
      <c r="AZ1071" s="71"/>
      <c r="BA1071" s="71"/>
    </row>
    <row r="1072" spans="1:53" x14ac:dyDescent="0.75">
      <c r="A1072" s="71"/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P1072" s="71"/>
      <c r="Q1072" s="71"/>
      <c r="R1072" s="71"/>
      <c r="S1072" s="71"/>
      <c r="T1072" s="71"/>
      <c r="U1072" s="71"/>
      <c r="V1072" s="71"/>
      <c r="W1072" s="71"/>
      <c r="X1072" s="71"/>
      <c r="Y1072" s="71"/>
      <c r="Z1072" s="71"/>
      <c r="AE1072" s="71"/>
      <c r="AF1072" s="71"/>
      <c r="AG1072" s="71"/>
      <c r="AH1072" s="71"/>
      <c r="AI1072" s="71"/>
      <c r="AJ1072" s="71"/>
      <c r="AK1072" s="71"/>
      <c r="AL1072" s="71"/>
      <c r="AM1072" s="71"/>
      <c r="AN1072" s="71"/>
      <c r="AO1072" s="71"/>
      <c r="AP1072" s="71"/>
      <c r="AQ1072" s="71"/>
      <c r="AR1072" s="71"/>
      <c r="AS1072" s="71"/>
      <c r="AT1072" s="71"/>
      <c r="AU1072" s="71"/>
      <c r="AV1072" s="71"/>
      <c r="AW1072" s="71"/>
      <c r="AX1072" s="71"/>
      <c r="AY1072" s="71"/>
      <c r="AZ1072" s="71"/>
      <c r="BA1072" s="71"/>
    </row>
    <row r="1073" spans="1:53" x14ac:dyDescent="0.75">
      <c r="A1073" s="71"/>
      <c r="B1073" s="71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P1073" s="71"/>
      <c r="Q1073" s="71"/>
      <c r="R1073" s="71"/>
      <c r="S1073" s="71"/>
      <c r="T1073" s="71"/>
      <c r="U1073" s="71"/>
      <c r="V1073" s="71"/>
      <c r="W1073" s="71"/>
      <c r="X1073" s="71"/>
      <c r="Y1073" s="71"/>
      <c r="Z1073" s="71"/>
      <c r="AE1073" s="71"/>
      <c r="AF1073" s="71"/>
      <c r="AG1073" s="71"/>
      <c r="AH1073" s="71"/>
      <c r="AI1073" s="71"/>
      <c r="AJ1073" s="71"/>
      <c r="AK1073" s="71"/>
      <c r="AL1073" s="71"/>
      <c r="AM1073" s="71"/>
      <c r="AN1073" s="71"/>
      <c r="AO1073" s="71"/>
      <c r="AP1073" s="71"/>
      <c r="AQ1073" s="71"/>
      <c r="AR1073" s="71"/>
      <c r="AS1073" s="71"/>
      <c r="AT1073" s="71"/>
      <c r="AU1073" s="71"/>
      <c r="AV1073" s="71"/>
      <c r="AW1073" s="71"/>
      <c r="AX1073" s="71"/>
      <c r="AY1073" s="71"/>
      <c r="AZ1073" s="71"/>
      <c r="BA1073" s="71"/>
    </row>
    <row r="1074" spans="1:53" x14ac:dyDescent="0.75">
      <c r="A1074" s="71"/>
      <c r="B1074" s="71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P1074" s="71"/>
      <c r="Q1074" s="71"/>
      <c r="R1074" s="71"/>
      <c r="S1074" s="71"/>
      <c r="T1074" s="71"/>
      <c r="U1074" s="71"/>
      <c r="V1074" s="71"/>
      <c r="W1074" s="71"/>
      <c r="X1074" s="71"/>
      <c r="Y1074" s="71"/>
      <c r="Z1074" s="71"/>
      <c r="AE1074" s="71"/>
      <c r="AF1074" s="71"/>
      <c r="AG1074" s="71"/>
      <c r="AH1074" s="71"/>
      <c r="AI1074" s="71"/>
      <c r="AJ1074" s="71"/>
      <c r="AK1074" s="71"/>
      <c r="AL1074" s="71"/>
      <c r="AM1074" s="71"/>
      <c r="AN1074" s="71"/>
      <c r="AO1074" s="71"/>
      <c r="AP1074" s="71"/>
      <c r="AQ1074" s="71"/>
      <c r="AR1074" s="71"/>
      <c r="AS1074" s="71"/>
      <c r="AT1074" s="71"/>
      <c r="AU1074" s="71"/>
      <c r="AV1074" s="71"/>
      <c r="AW1074" s="71"/>
      <c r="AX1074" s="71"/>
      <c r="AY1074" s="71"/>
      <c r="AZ1074" s="71"/>
      <c r="BA1074" s="71"/>
    </row>
    <row r="1075" spans="1:53" x14ac:dyDescent="0.75">
      <c r="A1075" s="71"/>
      <c r="B1075" s="71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P1075" s="71"/>
      <c r="Q1075" s="71"/>
      <c r="R1075" s="71"/>
      <c r="S1075" s="71"/>
      <c r="T1075" s="71"/>
      <c r="U1075" s="71"/>
      <c r="V1075" s="71"/>
      <c r="W1075" s="71"/>
      <c r="X1075" s="71"/>
      <c r="Y1075" s="71"/>
      <c r="Z1075" s="71"/>
      <c r="AE1075" s="71"/>
      <c r="AF1075" s="71"/>
      <c r="AG1075" s="71"/>
      <c r="AH1075" s="71"/>
      <c r="AI1075" s="71"/>
      <c r="AJ1075" s="71"/>
      <c r="AK1075" s="71"/>
      <c r="AL1075" s="71"/>
      <c r="AM1075" s="71"/>
      <c r="AN1075" s="71"/>
      <c r="AO1075" s="71"/>
      <c r="AP1075" s="71"/>
      <c r="AQ1075" s="71"/>
      <c r="AR1075" s="71"/>
      <c r="AS1075" s="71"/>
      <c r="AT1075" s="71"/>
      <c r="AU1075" s="71"/>
      <c r="AV1075" s="71"/>
      <c r="AW1075" s="71"/>
      <c r="AX1075" s="71"/>
      <c r="AY1075" s="71"/>
      <c r="AZ1075" s="71"/>
      <c r="BA1075" s="71"/>
    </row>
    <row r="1076" spans="1:53" x14ac:dyDescent="0.75">
      <c r="A1076" s="71"/>
      <c r="B1076" s="71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P1076" s="71"/>
      <c r="Q1076" s="71"/>
      <c r="R1076" s="71"/>
      <c r="S1076" s="71"/>
      <c r="T1076" s="71"/>
      <c r="U1076" s="71"/>
      <c r="V1076" s="71"/>
      <c r="W1076" s="71"/>
      <c r="X1076" s="71"/>
      <c r="Y1076" s="71"/>
      <c r="Z1076" s="71"/>
      <c r="AE1076" s="71"/>
      <c r="AF1076" s="71"/>
      <c r="AG1076" s="71"/>
      <c r="AH1076" s="71"/>
      <c r="AI1076" s="71"/>
      <c r="AJ1076" s="71"/>
      <c r="AK1076" s="71"/>
      <c r="AL1076" s="71"/>
      <c r="AM1076" s="71"/>
      <c r="AN1076" s="71"/>
      <c r="AO1076" s="71"/>
      <c r="AP1076" s="71"/>
      <c r="AQ1076" s="71"/>
      <c r="AR1076" s="71"/>
      <c r="AS1076" s="71"/>
      <c r="AT1076" s="71"/>
      <c r="AU1076" s="71"/>
      <c r="AV1076" s="71"/>
      <c r="AW1076" s="71"/>
      <c r="AX1076" s="71"/>
      <c r="AY1076" s="71"/>
      <c r="AZ1076" s="71"/>
      <c r="BA1076" s="71"/>
    </row>
    <row r="1077" spans="1:53" x14ac:dyDescent="0.75">
      <c r="A1077" s="71"/>
      <c r="B1077" s="71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P1077" s="71"/>
      <c r="Q1077" s="71"/>
      <c r="R1077" s="71"/>
      <c r="S1077" s="71"/>
      <c r="T1077" s="71"/>
      <c r="U1077" s="71"/>
      <c r="V1077" s="71"/>
      <c r="W1077" s="71"/>
      <c r="X1077" s="71"/>
      <c r="Y1077" s="71"/>
      <c r="Z1077" s="71"/>
      <c r="AE1077" s="71"/>
      <c r="AF1077" s="71"/>
      <c r="AG1077" s="71"/>
      <c r="AH1077" s="71"/>
      <c r="AI1077" s="71"/>
      <c r="AJ1077" s="71"/>
      <c r="AK1077" s="71"/>
      <c r="AL1077" s="71"/>
      <c r="AM1077" s="71"/>
      <c r="AN1077" s="71"/>
      <c r="AO1077" s="71"/>
      <c r="AP1077" s="71"/>
      <c r="AQ1077" s="71"/>
      <c r="AR1077" s="71"/>
      <c r="AS1077" s="71"/>
      <c r="AT1077" s="71"/>
      <c r="AU1077" s="71"/>
      <c r="AV1077" s="71"/>
      <c r="AW1077" s="71"/>
      <c r="AX1077" s="71"/>
      <c r="AY1077" s="71"/>
      <c r="AZ1077" s="71"/>
      <c r="BA1077" s="71"/>
    </row>
    <row r="1078" spans="1:53" x14ac:dyDescent="0.75">
      <c r="A1078" s="71"/>
      <c r="B1078" s="71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P1078" s="71"/>
      <c r="Q1078" s="71"/>
      <c r="R1078" s="71"/>
      <c r="S1078" s="71"/>
      <c r="T1078" s="71"/>
      <c r="U1078" s="71"/>
      <c r="V1078" s="71"/>
      <c r="W1078" s="71"/>
      <c r="X1078" s="71"/>
      <c r="Y1078" s="71"/>
      <c r="Z1078" s="71"/>
      <c r="AE1078" s="71"/>
      <c r="AF1078" s="71"/>
      <c r="AG1078" s="71"/>
      <c r="AH1078" s="71"/>
      <c r="AI1078" s="71"/>
      <c r="AJ1078" s="71"/>
      <c r="AK1078" s="71"/>
      <c r="AL1078" s="71"/>
      <c r="AM1078" s="71"/>
      <c r="AN1078" s="71"/>
      <c r="AO1078" s="71"/>
      <c r="AP1078" s="71"/>
      <c r="AQ1078" s="71"/>
      <c r="AR1078" s="71"/>
      <c r="AS1078" s="71"/>
      <c r="AT1078" s="71"/>
      <c r="AU1078" s="71"/>
      <c r="AV1078" s="71"/>
      <c r="AW1078" s="71"/>
      <c r="AX1078" s="71"/>
      <c r="AY1078" s="71"/>
      <c r="AZ1078" s="71"/>
      <c r="BA1078" s="71"/>
    </row>
    <row r="1079" spans="1:53" x14ac:dyDescent="0.75">
      <c r="A1079" s="71"/>
      <c r="B1079" s="71"/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P1079" s="71"/>
      <c r="Q1079" s="71"/>
      <c r="R1079" s="71"/>
      <c r="S1079" s="71"/>
      <c r="T1079" s="71"/>
      <c r="U1079" s="71"/>
      <c r="V1079" s="71"/>
      <c r="W1079" s="71"/>
      <c r="X1079" s="71"/>
      <c r="Y1079" s="71"/>
      <c r="Z1079" s="71"/>
      <c r="AE1079" s="71"/>
      <c r="AF1079" s="71"/>
      <c r="AG1079" s="71"/>
      <c r="AH1079" s="71"/>
      <c r="AI1079" s="71"/>
      <c r="AJ1079" s="71"/>
      <c r="AK1079" s="71"/>
      <c r="AL1079" s="71"/>
      <c r="AM1079" s="71"/>
      <c r="AN1079" s="71"/>
      <c r="AO1079" s="71"/>
      <c r="AP1079" s="71"/>
      <c r="AQ1079" s="71"/>
      <c r="AR1079" s="71"/>
      <c r="AS1079" s="71"/>
      <c r="AT1079" s="71"/>
      <c r="AU1079" s="71"/>
      <c r="AV1079" s="71"/>
      <c r="AW1079" s="71"/>
      <c r="AX1079" s="71"/>
      <c r="AY1079" s="71"/>
      <c r="AZ1079" s="71"/>
      <c r="BA1079" s="71"/>
    </row>
    <row r="1080" spans="1:53" x14ac:dyDescent="0.75">
      <c r="A1080" s="71"/>
      <c r="B1080" s="71"/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71"/>
      <c r="Z1080" s="71"/>
      <c r="AE1080" s="71"/>
      <c r="AF1080" s="71"/>
      <c r="AG1080" s="71"/>
      <c r="AH1080" s="71"/>
      <c r="AI1080" s="71"/>
      <c r="AJ1080" s="71"/>
      <c r="AK1080" s="71"/>
      <c r="AL1080" s="71"/>
      <c r="AM1080" s="71"/>
      <c r="AN1080" s="71"/>
      <c r="AO1080" s="71"/>
      <c r="AP1080" s="71"/>
      <c r="AQ1080" s="71"/>
      <c r="AR1080" s="71"/>
      <c r="AS1080" s="71"/>
      <c r="AT1080" s="71"/>
      <c r="AU1080" s="71"/>
      <c r="AV1080" s="71"/>
      <c r="AW1080" s="71"/>
      <c r="AX1080" s="71"/>
      <c r="AY1080" s="71"/>
      <c r="AZ1080" s="71"/>
      <c r="BA1080" s="71"/>
    </row>
    <row r="1081" spans="1:53" x14ac:dyDescent="0.75">
      <c r="A1081" s="71"/>
      <c r="B1081" s="71"/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P1081" s="71"/>
      <c r="Q1081" s="71"/>
      <c r="R1081" s="71"/>
      <c r="S1081" s="71"/>
      <c r="T1081" s="71"/>
      <c r="U1081" s="71"/>
      <c r="V1081" s="71"/>
      <c r="W1081" s="71"/>
      <c r="X1081" s="71"/>
      <c r="Y1081" s="71"/>
      <c r="Z1081" s="71"/>
      <c r="AE1081" s="71"/>
      <c r="AF1081" s="71"/>
      <c r="AG1081" s="71"/>
      <c r="AH1081" s="71"/>
      <c r="AI1081" s="71"/>
      <c r="AJ1081" s="71"/>
      <c r="AK1081" s="71"/>
      <c r="AL1081" s="71"/>
      <c r="AM1081" s="71"/>
      <c r="AN1081" s="71"/>
      <c r="AO1081" s="71"/>
      <c r="AP1081" s="71"/>
      <c r="AQ1081" s="71"/>
      <c r="AR1081" s="71"/>
      <c r="AS1081" s="71"/>
      <c r="AT1081" s="71"/>
      <c r="AU1081" s="71"/>
      <c r="AV1081" s="71"/>
      <c r="AW1081" s="71"/>
      <c r="AX1081" s="71"/>
      <c r="AY1081" s="71"/>
      <c r="AZ1081" s="71"/>
      <c r="BA1081" s="71"/>
    </row>
    <row r="1082" spans="1:53" x14ac:dyDescent="0.75">
      <c r="A1082" s="71"/>
      <c r="B1082" s="71"/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1"/>
      <c r="S1082" s="71"/>
      <c r="T1082" s="71"/>
      <c r="U1082" s="71"/>
      <c r="V1082" s="71"/>
      <c r="W1082" s="71"/>
      <c r="X1082" s="71"/>
      <c r="Y1082" s="71"/>
      <c r="Z1082" s="71"/>
      <c r="AE1082" s="71"/>
      <c r="AF1082" s="71"/>
      <c r="AG1082" s="71"/>
      <c r="AH1082" s="71"/>
      <c r="AI1082" s="71"/>
      <c r="AJ1082" s="71"/>
      <c r="AK1082" s="71"/>
      <c r="AL1082" s="71"/>
      <c r="AM1082" s="71"/>
      <c r="AN1082" s="71"/>
      <c r="AO1082" s="71"/>
      <c r="AP1082" s="71"/>
      <c r="AQ1082" s="71"/>
      <c r="AR1082" s="71"/>
      <c r="AS1082" s="71"/>
      <c r="AT1082" s="71"/>
      <c r="AU1082" s="71"/>
      <c r="AV1082" s="71"/>
      <c r="AW1082" s="71"/>
      <c r="AX1082" s="71"/>
      <c r="AY1082" s="71"/>
      <c r="AZ1082" s="71"/>
      <c r="BA1082" s="71"/>
    </row>
    <row r="1083" spans="1:53" x14ac:dyDescent="0.75">
      <c r="A1083" s="71"/>
      <c r="B1083" s="71"/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P1083" s="71"/>
      <c r="Q1083" s="71"/>
      <c r="R1083" s="71"/>
      <c r="S1083" s="71"/>
      <c r="T1083" s="71"/>
      <c r="U1083" s="71"/>
      <c r="V1083" s="71"/>
      <c r="W1083" s="71"/>
      <c r="X1083" s="71"/>
      <c r="Y1083" s="71"/>
      <c r="Z1083" s="71"/>
      <c r="AE1083" s="71"/>
      <c r="AF1083" s="71"/>
      <c r="AG1083" s="71"/>
      <c r="AH1083" s="71"/>
      <c r="AI1083" s="71"/>
      <c r="AJ1083" s="71"/>
      <c r="AK1083" s="71"/>
      <c r="AL1083" s="71"/>
      <c r="AM1083" s="71"/>
      <c r="AN1083" s="71"/>
      <c r="AO1083" s="71"/>
      <c r="AP1083" s="71"/>
      <c r="AQ1083" s="71"/>
      <c r="AR1083" s="71"/>
      <c r="AS1083" s="71"/>
      <c r="AT1083" s="71"/>
      <c r="AU1083" s="71"/>
      <c r="AV1083" s="71"/>
      <c r="AW1083" s="71"/>
      <c r="AX1083" s="71"/>
      <c r="AY1083" s="71"/>
      <c r="AZ1083" s="71"/>
      <c r="BA1083" s="71"/>
    </row>
    <row r="1084" spans="1:53" x14ac:dyDescent="0.75">
      <c r="A1084" s="71"/>
      <c r="B1084" s="71"/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1"/>
      <c r="S1084" s="71"/>
      <c r="T1084" s="71"/>
      <c r="U1084" s="71"/>
      <c r="V1084" s="71"/>
      <c r="W1084" s="71"/>
      <c r="X1084" s="71"/>
      <c r="Y1084" s="71"/>
      <c r="Z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  <c r="AQ1084" s="71"/>
      <c r="AR1084" s="71"/>
      <c r="AS1084" s="71"/>
      <c r="AT1084" s="71"/>
      <c r="AU1084" s="71"/>
      <c r="AV1084" s="71"/>
      <c r="AW1084" s="71"/>
      <c r="AX1084" s="71"/>
      <c r="AY1084" s="71"/>
      <c r="AZ1084" s="71"/>
      <c r="BA1084" s="71"/>
    </row>
    <row r="1085" spans="1:53" x14ac:dyDescent="0.75">
      <c r="A1085" s="71"/>
      <c r="B1085" s="71"/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P1085" s="71"/>
      <c r="Q1085" s="71"/>
      <c r="R1085" s="71"/>
      <c r="S1085" s="71"/>
      <c r="T1085" s="71"/>
      <c r="U1085" s="71"/>
      <c r="V1085" s="71"/>
      <c r="W1085" s="71"/>
      <c r="X1085" s="71"/>
      <c r="Y1085" s="71"/>
      <c r="Z1085" s="71"/>
      <c r="AE1085" s="71"/>
      <c r="AF1085" s="71"/>
      <c r="AG1085" s="71"/>
      <c r="AH1085" s="71"/>
      <c r="AI1085" s="71"/>
      <c r="AJ1085" s="71"/>
      <c r="AK1085" s="71"/>
      <c r="AL1085" s="71"/>
      <c r="AM1085" s="71"/>
      <c r="AN1085" s="71"/>
      <c r="AO1085" s="71"/>
      <c r="AP1085" s="71"/>
      <c r="AQ1085" s="71"/>
      <c r="AR1085" s="71"/>
      <c r="AS1085" s="71"/>
      <c r="AT1085" s="71"/>
      <c r="AU1085" s="71"/>
      <c r="AV1085" s="71"/>
      <c r="AW1085" s="71"/>
      <c r="AX1085" s="71"/>
      <c r="AY1085" s="71"/>
      <c r="AZ1085" s="71"/>
      <c r="BA1085" s="71"/>
    </row>
    <row r="1086" spans="1:53" x14ac:dyDescent="0.75">
      <c r="A1086" s="71"/>
      <c r="B1086" s="71"/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P1086" s="71"/>
      <c r="Q1086" s="71"/>
      <c r="R1086" s="71"/>
      <c r="S1086" s="71"/>
      <c r="T1086" s="71"/>
      <c r="U1086" s="71"/>
      <c r="V1086" s="71"/>
      <c r="W1086" s="71"/>
      <c r="X1086" s="71"/>
      <c r="Y1086" s="71"/>
      <c r="Z1086" s="71"/>
      <c r="AE1086" s="71"/>
      <c r="AF1086" s="71"/>
      <c r="AG1086" s="71"/>
      <c r="AH1086" s="71"/>
      <c r="AI1086" s="71"/>
      <c r="AJ1086" s="71"/>
      <c r="AK1086" s="71"/>
      <c r="AL1086" s="71"/>
      <c r="AM1086" s="71"/>
      <c r="AN1086" s="71"/>
      <c r="AO1086" s="71"/>
      <c r="AP1086" s="71"/>
      <c r="AQ1086" s="71"/>
      <c r="AR1086" s="71"/>
      <c r="AS1086" s="71"/>
      <c r="AT1086" s="71"/>
      <c r="AU1086" s="71"/>
      <c r="AV1086" s="71"/>
      <c r="AW1086" s="71"/>
      <c r="AX1086" s="71"/>
      <c r="AY1086" s="71"/>
      <c r="AZ1086" s="71"/>
      <c r="BA1086" s="71"/>
    </row>
    <row r="1087" spans="1:53" x14ac:dyDescent="0.75">
      <c r="A1087" s="71"/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P1087" s="71"/>
      <c r="Q1087" s="71"/>
      <c r="R1087" s="71"/>
      <c r="S1087" s="71"/>
      <c r="T1087" s="71"/>
      <c r="U1087" s="71"/>
      <c r="V1087" s="71"/>
      <c r="W1087" s="71"/>
      <c r="X1087" s="71"/>
      <c r="Y1087" s="71"/>
      <c r="Z1087" s="71"/>
      <c r="AE1087" s="71"/>
      <c r="AF1087" s="71"/>
      <c r="AG1087" s="71"/>
      <c r="AH1087" s="71"/>
      <c r="AI1087" s="71"/>
      <c r="AJ1087" s="71"/>
      <c r="AK1087" s="71"/>
      <c r="AL1087" s="71"/>
      <c r="AM1087" s="71"/>
      <c r="AN1087" s="71"/>
      <c r="AO1087" s="71"/>
      <c r="AP1087" s="71"/>
      <c r="AQ1087" s="71"/>
      <c r="AR1087" s="71"/>
      <c r="AS1087" s="71"/>
      <c r="AT1087" s="71"/>
      <c r="AU1087" s="71"/>
      <c r="AV1087" s="71"/>
      <c r="AW1087" s="71"/>
      <c r="AX1087" s="71"/>
      <c r="AY1087" s="71"/>
      <c r="AZ1087" s="71"/>
      <c r="BA1087" s="71"/>
    </row>
    <row r="1088" spans="1:53" x14ac:dyDescent="0.75">
      <c r="A1088" s="71"/>
      <c r="B1088" s="71"/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P1088" s="71"/>
      <c r="Q1088" s="71"/>
      <c r="R1088" s="71"/>
      <c r="S1088" s="71"/>
      <c r="T1088" s="71"/>
      <c r="U1088" s="71"/>
      <c r="V1088" s="71"/>
      <c r="W1088" s="71"/>
      <c r="X1088" s="71"/>
      <c r="Y1088" s="71"/>
      <c r="Z1088" s="71"/>
      <c r="AE1088" s="71"/>
      <c r="AF1088" s="71"/>
      <c r="AG1088" s="71"/>
      <c r="AH1088" s="71"/>
      <c r="AI1088" s="71"/>
      <c r="AJ1088" s="71"/>
      <c r="AK1088" s="71"/>
      <c r="AL1088" s="71"/>
      <c r="AM1088" s="71"/>
      <c r="AN1088" s="71"/>
      <c r="AO1088" s="71"/>
      <c r="AP1088" s="71"/>
      <c r="AQ1088" s="71"/>
      <c r="AR1088" s="71"/>
      <c r="AS1088" s="71"/>
      <c r="AT1088" s="71"/>
      <c r="AU1088" s="71"/>
      <c r="AV1088" s="71"/>
      <c r="AW1088" s="71"/>
      <c r="AX1088" s="71"/>
      <c r="AY1088" s="71"/>
      <c r="AZ1088" s="71"/>
      <c r="BA1088" s="71"/>
    </row>
    <row r="1089" spans="1:53" x14ac:dyDescent="0.75">
      <c r="A1089" s="71"/>
      <c r="B1089" s="71"/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1"/>
      <c r="S1089" s="71"/>
      <c r="T1089" s="71"/>
      <c r="U1089" s="71"/>
      <c r="V1089" s="71"/>
      <c r="W1089" s="71"/>
      <c r="X1089" s="71"/>
      <c r="Y1089" s="71"/>
      <c r="Z1089" s="71"/>
      <c r="AE1089" s="71"/>
      <c r="AF1089" s="71"/>
      <c r="AG1089" s="71"/>
      <c r="AH1089" s="71"/>
      <c r="AI1089" s="71"/>
      <c r="AJ1089" s="71"/>
      <c r="AK1089" s="71"/>
      <c r="AL1089" s="71"/>
      <c r="AM1089" s="71"/>
      <c r="AN1089" s="71"/>
      <c r="AO1089" s="71"/>
      <c r="AP1089" s="71"/>
      <c r="AQ1089" s="71"/>
      <c r="AR1089" s="71"/>
      <c r="AS1089" s="71"/>
      <c r="AT1089" s="71"/>
      <c r="AU1089" s="71"/>
      <c r="AV1089" s="71"/>
      <c r="AW1089" s="71"/>
      <c r="AX1089" s="71"/>
      <c r="AY1089" s="71"/>
      <c r="AZ1089" s="71"/>
      <c r="BA1089" s="71"/>
    </row>
    <row r="1090" spans="1:53" x14ac:dyDescent="0.75">
      <c r="A1090" s="71"/>
      <c r="B1090" s="71"/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P1090" s="71"/>
      <c r="Q1090" s="71"/>
      <c r="R1090" s="71"/>
      <c r="S1090" s="71"/>
      <c r="T1090" s="71"/>
      <c r="U1090" s="71"/>
      <c r="V1090" s="71"/>
      <c r="W1090" s="71"/>
      <c r="X1090" s="71"/>
      <c r="Y1090" s="71"/>
      <c r="Z1090" s="71"/>
      <c r="AE1090" s="71"/>
      <c r="AF1090" s="71"/>
      <c r="AG1090" s="71"/>
      <c r="AH1090" s="71"/>
      <c r="AI1090" s="71"/>
      <c r="AJ1090" s="71"/>
      <c r="AK1090" s="71"/>
      <c r="AL1090" s="71"/>
      <c r="AM1090" s="71"/>
      <c r="AN1090" s="71"/>
      <c r="AO1090" s="71"/>
      <c r="AP1090" s="71"/>
      <c r="AQ1090" s="71"/>
      <c r="AR1090" s="71"/>
      <c r="AS1090" s="71"/>
      <c r="AT1090" s="71"/>
      <c r="AU1090" s="71"/>
      <c r="AV1090" s="71"/>
      <c r="AW1090" s="71"/>
      <c r="AX1090" s="71"/>
      <c r="AY1090" s="71"/>
      <c r="AZ1090" s="71"/>
      <c r="BA1090" s="71"/>
    </row>
    <row r="1091" spans="1:53" x14ac:dyDescent="0.75">
      <c r="A1091" s="71"/>
      <c r="B1091" s="71"/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P1091" s="71"/>
      <c r="Q1091" s="71"/>
      <c r="R1091" s="71"/>
      <c r="S1091" s="71"/>
      <c r="T1091" s="71"/>
      <c r="U1091" s="71"/>
      <c r="V1091" s="71"/>
      <c r="W1091" s="71"/>
      <c r="X1091" s="71"/>
      <c r="Y1091" s="71"/>
      <c r="Z1091" s="71"/>
      <c r="AE1091" s="71"/>
      <c r="AF1091" s="71"/>
      <c r="AG1091" s="71"/>
      <c r="AH1091" s="71"/>
      <c r="AI1091" s="71"/>
      <c r="AJ1091" s="71"/>
      <c r="AK1091" s="71"/>
      <c r="AL1091" s="71"/>
      <c r="AM1091" s="71"/>
      <c r="AN1091" s="71"/>
      <c r="AO1091" s="71"/>
      <c r="AP1091" s="71"/>
      <c r="AQ1091" s="71"/>
      <c r="AR1091" s="71"/>
      <c r="AS1091" s="71"/>
      <c r="AT1091" s="71"/>
      <c r="AU1091" s="71"/>
      <c r="AV1091" s="71"/>
      <c r="AW1091" s="71"/>
      <c r="AX1091" s="71"/>
      <c r="AY1091" s="71"/>
      <c r="AZ1091" s="71"/>
      <c r="BA1091" s="71"/>
    </row>
    <row r="1092" spans="1:53" x14ac:dyDescent="0.75">
      <c r="A1092" s="71"/>
      <c r="B1092" s="71"/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P1092" s="71"/>
      <c r="Q1092" s="71"/>
      <c r="R1092" s="71"/>
      <c r="S1092" s="71"/>
      <c r="T1092" s="71"/>
      <c r="U1092" s="71"/>
      <c r="V1092" s="71"/>
      <c r="W1092" s="71"/>
      <c r="X1092" s="71"/>
      <c r="Y1092" s="71"/>
      <c r="Z1092" s="71"/>
      <c r="AE1092" s="71"/>
      <c r="AF1092" s="71"/>
      <c r="AG1092" s="71"/>
      <c r="AH1092" s="71"/>
      <c r="AI1092" s="71"/>
      <c r="AJ1092" s="71"/>
      <c r="AK1092" s="71"/>
      <c r="AL1092" s="71"/>
      <c r="AM1092" s="71"/>
      <c r="AN1092" s="71"/>
      <c r="AO1092" s="71"/>
      <c r="AP1092" s="71"/>
      <c r="AQ1092" s="71"/>
      <c r="AR1092" s="71"/>
      <c r="AS1092" s="71"/>
      <c r="AT1092" s="71"/>
      <c r="AU1092" s="71"/>
      <c r="AV1092" s="71"/>
      <c r="AW1092" s="71"/>
      <c r="AX1092" s="71"/>
      <c r="AY1092" s="71"/>
      <c r="AZ1092" s="71"/>
      <c r="BA1092" s="71"/>
    </row>
    <row r="1093" spans="1:53" x14ac:dyDescent="0.75">
      <c r="A1093" s="71"/>
      <c r="B1093" s="71"/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P1093" s="71"/>
      <c r="Q1093" s="71"/>
      <c r="R1093" s="71"/>
      <c r="S1093" s="71"/>
      <c r="T1093" s="71"/>
      <c r="U1093" s="71"/>
      <c r="V1093" s="71"/>
      <c r="W1093" s="71"/>
      <c r="X1093" s="71"/>
      <c r="Y1093" s="71"/>
      <c r="Z1093" s="71"/>
      <c r="AE1093" s="71"/>
      <c r="AF1093" s="71"/>
      <c r="AG1093" s="71"/>
      <c r="AH1093" s="71"/>
      <c r="AI1093" s="71"/>
      <c r="AJ1093" s="71"/>
      <c r="AK1093" s="71"/>
      <c r="AL1093" s="71"/>
      <c r="AM1093" s="71"/>
      <c r="AN1093" s="71"/>
      <c r="AO1093" s="71"/>
      <c r="AP1093" s="71"/>
      <c r="AQ1093" s="71"/>
      <c r="AR1093" s="71"/>
      <c r="AS1093" s="71"/>
      <c r="AT1093" s="71"/>
      <c r="AU1093" s="71"/>
      <c r="AV1093" s="71"/>
      <c r="AW1093" s="71"/>
      <c r="AX1093" s="71"/>
      <c r="AY1093" s="71"/>
      <c r="AZ1093" s="71"/>
      <c r="BA1093" s="71"/>
    </row>
    <row r="1094" spans="1:53" x14ac:dyDescent="0.75">
      <c r="A1094" s="71"/>
      <c r="B1094" s="71"/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P1094" s="71"/>
      <c r="Q1094" s="71"/>
      <c r="R1094" s="71"/>
      <c r="S1094" s="71"/>
      <c r="T1094" s="71"/>
      <c r="U1094" s="71"/>
      <c r="V1094" s="71"/>
      <c r="W1094" s="71"/>
      <c r="X1094" s="71"/>
      <c r="Y1094" s="71"/>
      <c r="Z1094" s="71"/>
      <c r="AE1094" s="71"/>
      <c r="AF1094" s="71"/>
      <c r="AG1094" s="71"/>
      <c r="AH1094" s="71"/>
      <c r="AI1094" s="71"/>
      <c r="AJ1094" s="71"/>
      <c r="AK1094" s="71"/>
      <c r="AL1094" s="71"/>
      <c r="AM1094" s="71"/>
      <c r="AN1094" s="71"/>
      <c r="AO1094" s="71"/>
      <c r="AP1094" s="71"/>
      <c r="AQ1094" s="71"/>
      <c r="AR1094" s="71"/>
      <c r="AS1094" s="71"/>
      <c r="AT1094" s="71"/>
      <c r="AU1094" s="71"/>
      <c r="AV1094" s="71"/>
      <c r="AW1094" s="71"/>
      <c r="AX1094" s="71"/>
      <c r="AY1094" s="71"/>
      <c r="AZ1094" s="71"/>
      <c r="BA1094" s="71"/>
    </row>
    <row r="1095" spans="1:53" x14ac:dyDescent="0.75">
      <c r="A1095" s="71"/>
      <c r="B1095" s="71"/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P1095" s="71"/>
      <c r="Q1095" s="71"/>
      <c r="R1095" s="71"/>
      <c r="S1095" s="71"/>
      <c r="T1095" s="71"/>
      <c r="U1095" s="71"/>
      <c r="V1095" s="71"/>
      <c r="W1095" s="71"/>
      <c r="X1095" s="71"/>
      <c r="Y1095" s="71"/>
      <c r="Z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  <c r="AT1095" s="71"/>
      <c r="AU1095" s="71"/>
      <c r="AV1095" s="71"/>
      <c r="AW1095" s="71"/>
      <c r="AX1095" s="71"/>
      <c r="AY1095" s="71"/>
      <c r="AZ1095" s="71"/>
      <c r="BA1095" s="71"/>
    </row>
    <row r="1096" spans="1:53" x14ac:dyDescent="0.75">
      <c r="A1096" s="71"/>
      <c r="B1096" s="71"/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P1096" s="71"/>
      <c r="Q1096" s="71"/>
      <c r="R1096" s="71"/>
      <c r="S1096" s="71"/>
      <c r="T1096" s="71"/>
      <c r="U1096" s="71"/>
      <c r="V1096" s="71"/>
      <c r="W1096" s="71"/>
      <c r="X1096" s="71"/>
      <c r="Y1096" s="71"/>
      <c r="Z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</row>
    <row r="1097" spans="1:53" x14ac:dyDescent="0.75">
      <c r="A1097" s="71"/>
      <c r="B1097" s="71"/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P1097" s="71"/>
      <c r="Q1097" s="71"/>
      <c r="R1097" s="71"/>
      <c r="S1097" s="71"/>
      <c r="T1097" s="71"/>
      <c r="U1097" s="71"/>
      <c r="V1097" s="71"/>
      <c r="W1097" s="71"/>
      <c r="X1097" s="71"/>
      <c r="Y1097" s="71"/>
      <c r="Z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</row>
    <row r="1098" spans="1:53" x14ac:dyDescent="0.75">
      <c r="A1098" s="71"/>
      <c r="B1098" s="71"/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P1098" s="71"/>
      <c r="Q1098" s="71"/>
      <c r="R1098" s="71"/>
      <c r="S1098" s="71"/>
      <c r="T1098" s="71"/>
      <c r="U1098" s="71"/>
      <c r="V1098" s="71"/>
      <c r="W1098" s="71"/>
      <c r="X1098" s="71"/>
      <c r="Y1098" s="71"/>
      <c r="Z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  <c r="AQ1098" s="71"/>
      <c r="AR1098" s="71"/>
      <c r="AS1098" s="71"/>
      <c r="AT1098" s="71"/>
      <c r="AU1098" s="71"/>
      <c r="AV1098" s="71"/>
      <c r="AW1098" s="71"/>
      <c r="AX1098" s="71"/>
      <c r="AY1098" s="71"/>
      <c r="AZ1098" s="71"/>
      <c r="BA1098" s="71"/>
    </row>
    <row r="1099" spans="1:53" x14ac:dyDescent="0.75">
      <c r="A1099" s="71"/>
      <c r="B1099" s="71"/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P1099" s="71"/>
      <c r="Q1099" s="71"/>
      <c r="R1099" s="71"/>
      <c r="S1099" s="71"/>
      <c r="T1099" s="71"/>
      <c r="U1099" s="71"/>
      <c r="V1099" s="71"/>
      <c r="W1099" s="71"/>
      <c r="X1099" s="71"/>
      <c r="Y1099" s="71"/>
      <c r="Z1099" s="71"/>
      <c r="AE1099" s="71"/>
      <c r="AF1099" s="71"/>
      <c r="AG1099" s="71"/>
      <c r="AH1099" s="71"/>
      <c r="AI1099" s="71"/>
      <c r="AJ1099" s="71"/>
      <c r="AK1099" s="71"/>
      <c r="AL1099" s="71"/>
      <c r="AM1099" s="71"/>
      <c r="AN1099" s="71"/>
      <c r="AO1099" s="71"/>
      <c r="AP1099" s="71"/>
      <c r="AQ1099" s="71"/>
      <c r="AR1099" s="71"/>
      <c r="AS1099" s="71"/>
      <c r="AT1099" s="71"/>
      <c r="AU1099" s="71"/>
      <c r="AV1099" s="71"/>
      <c r="AW1099" s="71"/>
      <c r="AX1099" s="71"/>
      <c r="AY1099" s="71"/>
      <c r="AZ1099" s="71"/>
      <c r="BA1099" s="71"/>
    </row>
    <row r="1100" spans="1:53" x14ac:dyDescent="0.75">
      <c r="A1100" s="71"/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P1100" s="71"/>
      <c r="Q1100" s="71"/>
      <c r="R1100" s="71"/>
      <c r="S1100" s="71"/>
      <c r="T1100" s="71"/>
      <c r="U1100" s="71"/>
      <c r="V1100" s="71"/>
      <c r="W1100" s="71"/>
      <c r="X1100" s="71"/>
      <c r="Y1100" s="71"/>
      <c r="Z1100" s="71"/>
      <c r="AE1100" s="71"/>
      <c r="AF1100" s="71"/>
      <c r="AG1100" s="71"/>
      <c r="AH1100" s="71"/>
      <c r="AI1100" s="71"/>
      <c r="AJ1100" s="71"/>
      <c r="AK1100" s="71"/>
      <c r="AL1100" s="71"/>
      <c r="AM1100" s="71"/>
      <c r="AN1100" s="71"/>
      <c r="AO1100" s="71"/>
      <c r="AP1100" s="71"/>
      <c r="AQ1100" s="71"/>
      <c r="AR1100" s="71"/>
      <c r="AS1100" s="71"/>
      <c r="AT1100" s="71"/>
      <c r="AU1100" s="71"/>
      <c r="AV1100" s="71"/>
      <c r="AW1100" s="71"/>
      <c r="AX1100" s="71"/>
      <c r="AY1100" s="71"/>
      <c r="AZ1100" s="71"/>
      <c r="BA1100" s="71"/>
    </row>
    <row r="1101" spans="1:53" x14ac:dyDescent="0.75">
      <c r="A1101" s="71"/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P1101" s="71"/>
      <c r="Q1101" s="71"/>
      <c r="R1101" s="71"/>
      <c r="S1101" s="71"/>
      <c r="T1101" s="71"/>
      <c r="U1101" s="71"/>
      <c r="V1101" s="71"/>
      <c r="W1101" s="71"/>
      <c r="X1101" s="71"/>
      <c r="Y1101" s="71"/>
      <c r="Z1101" s="71"/>
      <c r="AE1101" s="71"/>
      <c r="AF1101" s="71"/>
      <c r="AG1101" s="71"/>
      <c r="AH1101" s="71"/>
      <c r="AI1101" s="71"/>
      <c r="AJ1101" s="71"/>
      <c r="AK1101" s="71"/>
      <c r="AL1101" s="71"/>
      <c r="AM1101" s="71"/>
      <c r="AN1101" s="71"/>
      <c r="AO1101" s="71"/>
      <c r="AP1101" s="71"/>
      <c r="AQ1101" s="71"/>
      <c r="AR1101" s="71"/>
      <c r="AS1101" s="71"/>
      <c r="AT1101" s="71"/>
      <c r="AU1101" s="71"/>
      <c r="AV1101" s="71"/>
      <c r="AW1101" s="71"/>
      <c r="AX1101" s="71"/>
      <c r="AY1101" s="71"/>
      <c r="AZ1101" s="71"/>
      <c r="BA1101" s="71"/>
    </row>
    <row r="1102" spans="1:53" x14ac:dyDescent="0.75">
      <c r="A1102" s="71"/>
      <c r="B1102" s="71"/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P1102" s="71"/>
      <c r="Q1102" s="71"/>
      <c r="R1102" s="71"/>
      <c r="S1102" s="71"/>
      <c r="T1102" s="71"/>
      <c r="U1102" s="71"/>
      <c r="V1102" s="71"/>
      <c r="W1102" s="71"/>
      <c r="X1102" s="71"/>
      <c r="Y1102" s="71"/>
      <c r="Z1102" s="71"/>
      <c r="AE1102" s="71"/>
      <c r="AF1102" s="71"/>
      <c r="AG1102" s="71"/>
      <c r="AH1102" s="71"/>
      <c r="AI1102" s="71"/>
      <c r="AJ1102" s="71"/>
      <c r="AK1102" s="71"/>
      <c r="AL1102" s="71"/>
      <c r="AM1102" s="71"/>
      <c r="AN1102" s="71"/>
      <c r="AO1102" s="71"/>
      <c r="AP1102" s="71"/>
      <c r="AQ1102" s="71"/>
      <c r="AR1102" s="71"/>
      <c r="AS1102" s="71"/>
      <c r="AT1102" s="71"/>
      <c r="AU1102" s="71"/>
      <c r="AV1102" s="71"/>
      <c r="AW1102" s="71"/>
      <c r="AX1102" s="71"/>
      <c r="AY1102" s="71"/>
      <c r="AZ1102" s="71"/>
      <c r="BA1102" s="71"/>
    </row>
    <row r="1103" spans="1:53" x14ac:dyDescent="0.75">
      <c r="A1103" s="71"/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P1103" s="71"/>
      <c r="Q1103" s="71"/>
      <c r="R1103" s="71"/>
      <c r="S1103" s="71"/>
      <c r="T1103" s="71"/>
      <c r="U1103" s="71"/>
      <c r="V1103" s="71"/>
      <c r="W1103" s="71"/>
      <c r="X1103" s="71"/>
      <c r="Y1103" s="71"/>
      <c r="Z1103" s="71"/>
      <c r="AE1103" s="71"/>
      <c r="AF1103" s="71"/>
      <c r="AG1103" s="71"/>
      <c r="AH1103" s="71"/>
      <c r="AI1103" s="71"/>
      <c r="AJ1103" s="71"/>
      <c r="AK1103" s="71"/>
      <c r="AL1103" s="71"/>
      <c r="AM1103" s="71"/>
      <c r="AN1103" s="71"/>
      <c r="AO1103" s="71"/>
      <c r="AP1103" s="71"/>
      <c r="AQ1103" s="71"/>
      <c r="AR1103" s="71"/>
      <c r="AS1103" s="71"/>
      <c r="AT1103" s="71"/>
      <c r="AU1103" s="71"/>
      <c r="AV1103" s="71"/>
      <c r="AW1103" s="71"/>
      <c r="AX1103" s="71"/>
      <c r="AY1103" s="71"/>
      <c r="AZ1103" s="71"/>
      <c r="BA1103" s="71"/>
    </row>
    <row r="1104" spans="1:53" x14ac:dyDescent="0.75">
      <c r="A1104" s="71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1"/>
      <c r="Y1104" s="71"/>
      <c r="Z1104" s="71"/>
      <c r="AE1104" s="71"/>
      <c r="AF1104" s="71"/>
      <c r="AG1104" s="71"/>
      <c r="AH1104" s="71"/>
      <c r="AI1104" s="71"/>
      <c r="AJ1104" s="71"/>
      <c r="AK1104" s="71"/>
      <c r="AL1104" s="71"/>
      <c r="AM1104" s="71"/>
      <c r="AN1104" s="71"/>
      <c r="AO1104" s="71"/>
      <c r="AP1104" s="71"/>
      <c r="AQ1104" s="71"/>
      <c r="AR1104" s="71"/>
      <c r="AS1104" s="71"/>
      <c r="AT1104" s="71"/>
      <c r="AU1104" s="71"/>
      <c r="AV1104" s="71"/>
      <c r="AW1104" s="71"/>
      <c r="AX1104" s="71"/>
      <c r="AY1104" s="71"/>
      <c r="AZ1104" s="71"/>
      <c r="BA1104" s="71"/>
    </row>
    <row r="1105" spans="1:53" x14ac:dyDescent="0.75">
      <c r="A1105" s="71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1"/>
      <c r="Y1105" s="71"/>
      <c r="Z1105" s="71"/>
      <c r="AE1105" s="71"/>
      <c r="AF1105" s="71"/>
      <c r="AG1105" s="71"/>
      <c r="AH1105" s="71"/>
      <c r="AI1105" s="71"/>
      <c r="AJ1105" s="71"/>
      <c r="AK1105" s="71"/>
      <c r="AL1105" s="71"/>
      <c r="AM1105" s="71"/>
      <c r="AN1105" s="71"/>
      <c r="AO1105" s="71"/>
      <c r="AP1105" s="71"/>
      <c r="AQ1105" s="71"/>
      <c r="AR1105" s="71"/>
      <c r="AS1105" s="71"/>
      <c r="AT1105" s="71"/>
      <c r="AU1105" s="71"/>
      <c r="AV1105" s="71"/>
      <c r="AW1105" s="71"/>
      <c r="AX1105" s="71"/>
      <c r="AY1105" s="71"/>
      <c r="AZ1105" s="71"/>
      <c r="BA1105" s="71"/>
    </row>
    <row r="1106" spans="1:53" x14ac:dyDescent="0.75">
      <c r="A1106" s="71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1"/>
      <c r="Y1106" s="71"/>
      <c r="Z1106" s="71"/>
      <c r="AE1106" s="71"/>
      <c r="AF1106" s="71"/>
      <c r="AG1106" s="71"/>
      <c r="AH1106" s="71"/>
      <c r="AI1106" s="71"/>
      <c r="AJ1106" s="71"/>
      <c r="AK1106" s="71"/>
      <c r="AL1106" s="71"/>
      <c r="AM1106" s="71"/>
      <c r="AN1106" s="71"/>
      <c r="AO1106" s="71"/>
      <c r="AP1106" s="71"/>
      <c r="AQ1106" s="71"/>
      <c r="AR1106" s="71"/>
      <c r="AS1106" s="71"/>
      <c r="AT1106" s="71"/>
      <c r="AU1106" s="71"/>
      <c r="AV1106" s="71"/>
      <c r="AW1106" s="71"/>
      <c r="AX1106" s="71"/>
      <c r="AY1106" s="71"/>
      <c r="AZ1106" s="71"/>
      <c r="BA1106" s="71"/>
    </row>
    <row r="1107" spans="1:53" x14ac:dyDescent="0.75">
      <c r="A1107" s="71"/>
      <c r="B1107" s="71"/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P1107" s="71"/>
      <c r="Q1107" s="71"/>
      <c r="R1107" s="71"/>
      <c r="S1107" s="71"/>
      <c r="T1107" s="71"/>
      <c r="U1107" s="71"/>
      <c r="V1107" s="71"/>
      <c r="W1107" s="71"/>
      <c r="X1107" s="71"/>
      <c r="Y1107" s="71"/>
      <c r="Z1107" s="71"/>
      <c r="AE1107" s="71"/>
      <c r="AF1107" s="71"/>
      <c r="AG1107" s="71"/>
      <c r="AH1107" s="71"/>
      <c r="AI1107" s="71"/>
      <c r="AJ1107" s="71"/>
      <c r="AK1107" s="71"/>
      <c r="AL1107" s="71"/>
      <c r="AM1107" s="71"/>
      <c r="AN1107" s="71"/>
      <c r="AO1107" s="71"/>
      <c r="AP1107" s="71"/>
      <c r="AQ1107" s="71"/>
      <c r="AR1107" s="71"/>
      <c r="AS1107" s="71"/>
      <c r="AT1107" s="71"/>
      <c r="AU1107" s="71"/>
      <c r="AV1107" s="71"/>
      <c r="AW1107" s="71"/>
      <c r="AX1107" s="71"/>
      <c r="AY1107" s="71"/>
      <c r="AZ1107" s="71"/>
      <c r="BA1107" s="71"/>
    </row>
    <row r="1108" spans="1:53" x14ac:dyDescent="0.75">
      <c r="A1108" s="71"/>
      <c r="B1108" s="71"/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P1108" s="71"/>
      <c r="Q1108" s="71"/>
      <c r="R1108" s="71"/>
      <c r="S1108" s="71"/>
      <c r="T1108" s="71"/>
      <c r="U1108" s="71"/>
      <c r="V1108" s="71"/>
      <c r="W1108" s="71"/>
      <c r="X1108" s="71"/>
      <c r="Y1108" s="71"/>
      <c r="Z1108" s="71"/>
      <c r="AE1108" s="71"/>
      <c r="AF1108" s="71"/>
      <c r="AG1108" s="71"/>
      <c r="AH1108" s="71"/>
      <c r="AI1108" s="71"/>
      <c r="AJ1108" s="71"/>
      <c r="AK1108" s="71"/>
      <c r="AL1108" s="71"/>
      <c r="AM1108" s="71"/>
      <c r="AN1108" s="71"/>
      <c r="AO1108" s="71"/>
      <c r="AP1108" s="71"/>
      <c r="AQ1108" s="71"/>
      <c r="AR1108" s="71"/>
      <c r="AS1108" s="71"/>
      <c r="AT1108" s="71"/>
      <c r="AU1108" s="71"/>
      <c r="AV1108" s="71"/>
      <c r="AW1108" s="71"/>
      <c r="AX1108" s="71"/>
      <c r="AY1108" s="71"/>
      <c r="AZ1108" s="71"/>
      <c r="BA1108" s="71"/>
    </row>
    <row r="1109" spans="1:53" x14ac:dyDescent="0.75">
      <c r="A1109" s="71"/>
      <c r="B1109" s="71"/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P1109" s="71"/>
      <c r="Q1109" s="71"/>
      <c r="R1109" s="71"/>
      <c r="S1109" s="71"/>
      <c r="T1109" s="71"/>
      <c r="U1109" s="71"/>
      <c r="V1109" s="71"/>
      <c r="W1109" s="71"/>
      <c r="X1109" s="71"/>
      <c r="Y1109" s="71"/>
      <c r="Z1109" s="71"/>
      <c r="AE1109" s="71"/>
      <c r="AF1109" s="71"/>
      <c r="AG1109" s="71"/>
      <c r="AH1109" s="71"/>
      <c r="AI1109" s="71"/>
      <c r="AJ1109" s="71"/>
      <c r="AK1109" s="71"/>
      <c r="AL1109" s="71"/>
      <c r="AM1109" s="71"/>
      <c r="AN1109" s="71"/>
      <c r="AO1109" s="71"/>
      <c r="AP1109" s="71"/>
      <c r="AQ1109" s="71"/>
      <c r="AR1109" s="71"/>
      <c r="AS1109" s="71"/>
      <c r="AT1109" s="71"/>
      <c r="AU1109" s="71"/>
      <c r="AV1109" s="71"/>
      <c r="AW1109" s="71"/>
      <c r="AX1109" s="71"/>
      <c r="AY1109" s="71"/>
      <c r="AZ1109" s="71"/>
      <c r="BA1109" s="71"/>
    </row>
    <row r="1110" spans="1:53" x14ac:dyDescent="0.75">
      <c r="A1110" s="71"/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P1110" s="71"/>
      <c r="Q1110" s="71"/>
      <c r="R1110" s="71"/>
      <c r="S1110" s="71"/>
      <c r="T1110" s="71"/>
      <c r="U1110" s="71"/>
      <c r="V1110" s="71"/>
      <c r="W1110" s="71"/>
      <c r="X1110" s="71"/>
      <c r="Y1110" s="71"/>
      <c r="Z1110" s="71"/>
      <c r="AE1110" s="71"/>
      <c r="AF1110" s="71"/>
      <c r="AG1110" s="71"/>
      <c r="AH1110" s="71"/>
      <c r="AI1110" s="71"/>
      <c r="AJ1110" s="71"/>
      <c r="AK1110" s="71"/>
      <c r="AL1110" s="71"/>
      <c r="AM1110" s="71"/>
      <c r="AN1110" s="71"/>
      <c r="AO1110" s="71"/>
      <c r="AP1110" s="71"/>
      <c r="AQ1110" s="71"/>
      <c r="AR1110" s="71"/>
      <c r="AS1110" s="71"/>
      <c r="AT1110" s="71"/>
      <c r="AU1110" s="71"/>
      <c r="AV1110" s="71"/>
      <c r="AW1110" s="71"/>
      <c r="AX1110" s="71"/>
      <c r="AY1110" s="71"/>
      <c r="AZ1110" s="71"/>
      <c r="BA1110" s="71"/>
    </row>
    <row r="1111" spans="1:53" x14ac:dyDescent="0.75">
      <c r="A1111" s="71"/>
      <c r="B1111" s="71"/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P1111" s="71"/>
      <c r="Q1111" s="71"/>
      <c r="R1111" s="71"/>
      <c r="S1111" s="71"/>
      <c r="T1111" s="71"/>
      <c r="U1111" s="71"/>
      <c r="V1111" s="71"/>
      <c r="W1111" s="71"/>
      <c r="X1111" s="71"/>
      <c r="Y1111" s="71"/>
      <c r="Z1111" s="71"/>
      <c r="AE1111" s="71"/>
      <c r="AF1111" s="71"/>
      <c r="AG1111" s="71"/>
      <c r="AH1111" s="71"/>
      <c r="AI1111" s="71"/>
      <c r="AJ1111" s="71"/>
      <c r="AK1111" s="71"/>
      <c r="AL1111" s="71"/>
      <c r="AM1111" s="71"/>
      <c r="AN1111" s="71"/>
      <c r="AO1111" s="71"/>
      <c r="AP1111" s="71"/>
      <c r="AQ1111" s="71"/>
      <c r="AR1111" s="71"/>
      <c r="AS1111" s="71"/>
      <c r="AT1111" s="71"/>
      <c r="AU1111" s="71"/>
      <c r="AV1111" s="71"/>
      <c r="AW1111" s="71"/>
      <c r="AX1111" s="71"/>
      <c r="AY1111" s="71"/>
      <c r="AZ1111" s="71"/>
      <c r="BA1111" s="71"/>
    </row>
    <row r="1112" spans="1:53" x14ac:dyDescent="0.75">
      <c r="A1112" s="71"/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71"/>
      <c r="Y1112" s="71"/>
      <c r="Z1112" s="71"/>
      <c r="AE1112" s="71"/>
      <c r="AF1112" s="71"/>
      <c r="AG1112" s="71"/>
      <c r="AH1112" s="71"/>
      <c r="AI1112" s="71"/>
      <c r="AJ1112" s="71"/>
      <c r="AK1112" s="71"/>
      <c r="AL1112" s="71"/>
      <c r="AM1112" s="71"/>
      <c r="AN1112" s="71"/>
      <c r="AO1112" s="71"/>
      <c r="AP1112" s="71"/>
      <c r="AQ1112" s="71"/>
      <c r="AR1112" s="71"/>
      <c r="AS1112" s="71"/>
      <c r="AT1112" s="71"/>
      <c r="AU1112" s="71"/>
      <c r="AV1112" s="71"/>
      <c r="AW1112" s="71"/>
      <c r="AX1112" s="71"/>
      <c r="AY1112" s="71"/>
      <c r="AZ1112" s="71"/>
      <c r="BA1112" s="71"/>
    </row>
    <row r="1113" spans="1:53" x14ac:dyDescent="0.75">
      <c r="A1113" s="71"/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71"/>
      <c r="Y1113" s="71"/>
      <c r="Z1113" s="71"/>
      <c r="AE1113" s="71"/>
      <c r="AF1113" s="71"/>
      <c r="AG1113" s="71"/>
      <c r="AH1113" s="71"/>
      <c r="AI1113" s="71"/>
      <c r="AJ1113" s="71"/>
      <c r="AK1113" s="71"/>
      <c r="AL1113" s="71"/>
      <c r="AM1113" s="71"/>
      <c r="AN1113" s="71"/>
      <c r="AO1113" s="71"/>
      <c r="AP1113" s="71"/>
      <c r="AQ1113" s="71"/>
      <c r="AR1113" s="71"/>
      <c r="AS1113" s="71"/>
      <c r="AT1113" s="71"/>
      <c r="AU1113" s="71"/>
      <c r="AV1113" s="71"/>
      <c r="AW1113" s="71"/>
      <c r="AX1113" s="71"/>
      <c r="AY1113" s="71"/>
      <c r="AZ1113" s="71"/>
      <c r="BA1113" s="71"/>
    </row>
    <row r="1114" spans="1:53" x14ac:dyDescent="0.75">
      <c r="A1114" s="71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1"/>
      <c r="Y1114" s="71"/>
      <c r="Z1114" s="71"/>
      <c r="AE1114" s="71"/>
      <c r="AF1114" s="71"/>
      <c r="AG1114" s="71"/>
      <c r="AH1114" s="71"/>
      <c r="AI1114" s="71"/>
      <c r="AJ1114" s="71"/>
      <c r="AK1114" s="71"/>
      <c r="AL1114" s="71"/>
      <c r="AM1114" s="71"/>
      <c r="AN1114" s="71"/>
      <c r="AO1114" s="71"/>
      <c r="AP1114" s="71"/>
      <c r="AQ1114" s="71"/>
      <c r="AR1114" s="71"/>
      <c r="AS1114" s="71"/>
      <c r="AT1114" s="71"/>
      <c r="AU1114" s="71"/>
      <c r="AV1114" s="71"/>
      <c r="AW1114" s="71"/>
      <c r="AX1114" s="71"/>
      <c r="AY1114" s="71"/>
      <c r="AZ1114" s="71"/>
      <c r="BA1114" s="71"/>
    </row>
    <row r="1115" spans="1:53" x14ac:dyDescent="0.75">
      <c r="A1115" s="71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P1115" s="71"/>
      <c r="Q1115" s="71"/>
      <c r="R1115" s="71"/>
      <c r="S1115" s="71"/>
      <c r="T1115" s="71"/>
      <c r="U1115" s="71"/>
      <c r="V1115" s="71"/>
      <c r="W1115" s="71"/>
      <c r="X1115" s="71"/>
      <c r="Y1115" s="71"/>
      <c r="Z1115" s="71"/>
      <c r="AE1115" s="71"/>
      <c r="AF1115" s="71"/>
      <c r="AG1115" s="71"/>
      <c r="AH1115" s="71"/>
      <c r="AI1115" s="71"/>
      <c r="AJ1115" s="71"/>
      <c r="AK1115" s="71"/>
      <c r="AL1115" s="71"/>
      <c r="AM1115" s="71"/>
      <c r="AN1115" s="71"/>
      <c r="AO1115" s="71"/>
      <c r="AP1115" s="71"/>
      <c r="AQ1115" s="71"/>
      <c r="AR1115" s="71"/>
      <c r="AS1115" s="71"/>
      <c r="AT1115" s="71"/>
      <c r="AU1115" s="71"/>
      <c r="AV1115" s="71"/>
      <c r="AW1115" s="71"/>
      <c r="AX1115" s="71"/>
      <c r="AY1115" s="71"/>
      <c r="AZ1115" s="71"/>
      <c r="BA1115" s="71"/>
    </row>
    <row r="1116" spans="1:53" x14ac:dyDescent="0.75">
      <c r="A1116" s="71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P1116" s="71"/>
      <c r="Q1116" s="71"/>
      <c r="R1116" s="71"/>
      <c r="S1116" s="71"/>
      <c r="T1116" s="71"/>
      <c r="U1116" s="71"/>
      <c r="V1116" s="71"/>
      <c r="W1116" s="71"/>
      <c r="X1116" s="71"/>
      <c r="Y1116" s="71"/>
      <c r="Z1116" s="71"/>
      <c r="AE1116" s="71"/>
      <c r="AF1116" s="71"/>
      <c r="AG1116" s="71"/>
      <c r="AH1116" s="71"/>
      <c r="AI1116" s="71"/>
      <c r="AJ1116" s="71"/>
      <c r="AK1116" s="71"/>
      <c r="AL1116" s="71"/>
      <c r="AM1116" s="71"/>
      <c r="AN1116" s="71"/>
      <c r="AO1116" s="71"/>
      <c r="AP1116" s="71"/>
      <c r="AQ1116" s="71"/>
      <c r="AR1116" s="71"/>
      <c r="AS1116" s="71"/>
      <c r="AT1116" s="71"/>
      <c r="AU1116" s="71"/>
      <c r="AV1116" s="71"/>
      <c r="AW1116" s="71"/>
      <c r="AX1116" s="71"/>
      <c r="AY1116" s="71"/>
      <c r="AZ1116" s="71"/>
      <c r="BA1116" s="71"/>
    </row>
    <row r="1117" spans="1:53" x14ac:dyDescent="0.75">
      <c r="A1117" s="71"/>
      <c r="B1117" s="71"/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1"/>
      <c r="Y1117" s="71"/>
      <c r="Z1117" s="71"/>
      <c r="AE1117" s="71"/>
      <c r="AF1117" s="71"/>
      <c r="AG1117" s="71"/>
      <c r="AH1117" s="71"/>
      <c r="AI1117" s="71"/>
      <c r="AJ1117" s="71"/>
      <c r="AK1117" s="71"/>
      <c r="AL1117" s="71"/>
      <c r="AM1117" s="71"/>
      <c r="AN1117" s="71"/>
      <c r="AO1117" s="71"/>
      <c r="AP1117" s="71"/>
      <c r="AQ1117" s="71"/>
      <c r="AR1117" s="71"/>
      <c r="AS1117" s="71"/>
      <c r="AT1117" s="71"/>
      <c r="AU1117" s="71"/>
      <c r="AV1117" s="71"/>
      <c r="AW1117" s="71"/>
      <c r="AX1117" s="71"/>
      <c r="AY1117" s="71"/>
      <c r="AZ1117" s="71"/>
      <c r="BA1117" s="71"/>
    </row>
    <row r="1118" spans="1:53" x14ac:dyDescent="0.75">
      <c r="A1118" s="71"/>
      <c r="B1118" s="71"/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1"/>
      <c r="Y1118" s="71"/>
      <c r="Z1118" s="71"/>
      <c r="AE1118" s="71"/>
      <c r="AF1118" s="71"/>
      <c r="AG1118" s="71"/>
      <c r="AH1118" s="71"/>
      <c r="AI1118" s="71"/>
      <c r="AJ1118" s="71"/>
      <c r="AK1118" s="71"/>
      <c r="AL1118" s="71"/>
      <c r="AM1118" s="71"/>
      <c r="AN1118" s="71"/>
      <c r="AO1118" s="71"/>
      <c r="AP1118" s="71"/>
      <c r="AQ1118" s="71"/>
      <c r="AR1118" s="71"/>
      <c r="AS1118" s="71"/>
      <c r="AT1118" s="71"/>
      <c r="AU1118" s="71"/>
      <c r="AV1118" s="71"/>
      <c r="AW1118" s="71"/>
      <c r="AX1118" s="71"/>
      <c r="AY1118" s="71"/>
      <c r="AZ1118" s="71"/>
      <c r="BA1118" s="71"/>
    </row>
    <row r="1119" spans="1:53" x14ac:dyDescent="0.75">
      <c r="A1119" s="71"/>
      <c r="B1119" s="71"/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P1119" s="71"/>
      <c r="Q1119" s="71"/>
      <c r="R1119" s="71"/>
      <c r="S1119" s="71"/>
      <c r="T1119" s="71"/>
      <c r="U1119" s="71"/>
      <c r="V1119" s="71"/>
      <c r="W1119" s="71"/>
      <c r="X1119" s="71"/>
      <c r="Y1119" s="71"/>
      <c r="Z1119" s="71"/>
      <c r="AE1119" s="71"/>
      <c r="AF1119" s="71"/>
      <c r="AG1119" s="71"/>
      <c r="AH1119" s="71"/>
      <c r="AI1119" s="71"/>
      <c r="AJ1119" s="71"/>
      <c r="AK1119" s="71"/>
      <c r="AL1119" s="71"/>
      <c r="AM1119" s="71"/>
      <c r="AN1119" s="71"/>
      <c r="AO1119" s="71"/>
      <c r="AP1119" s="71"/>
      <c r="AQ1119" s="71"/>
      <c r="AR1119" s="71"/>
      <c r="AS1119" s="71"/>
      <c r="AT1119" s="71"/>
      <c r="AU1119" s="71"/>
      <c r="AV1119" s="71"/>
      <c r="AW1119" s="71"/>
      <c r="AX1119" s="71"/>
      <c r="AY1119" s="71"/>
      <c r="AZ1119" s="71"/>
      <c r="BA1119" s="71"/>
    </row>
    <row r="1120" spans="1:53" x14ac:dyDescent="0.75">
      <c r="A1120" s="71"/>
      <c r="B1120" s="71"/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71"/>
      <c r="Z1120" s="71"/>
      <c r="AE1120" s="71"/>
      <c r="AF1120" s="71"/>
      <c r="AG1120" s="71"/>
      <c r="AH1120" s="71"/>
      <c r="AI1120" s="71"/>
      <c r="AJ1120" s="71"/>
      <c r="AK1120" s="71"/>
      <c r="AL1120" s="71"/>
      <c r="AM1120" s="71"/>
      <c r="AN1120" s="71"/>
      <c r="AO1120" s="71"/>
      <c r="AP1120" s="71"/>
      <c r="AQ1120" s="71"/>
      <c r="AR1120" s="71"/>
      <c r="AS1120" s="71"/>
      <c r="AT1120" s="71"/>
      <c r="AU1120" s="71"/>
      <c r="AV1120" s="71"/>
      <c r="AW1120" s="71"/>
      <c r="AX1120" s="71"/>
      <c r="AY1120" s="71"/>
      <c r="AZ1120" s="71"/>
      <c r="BA1120" s="71"/>
    </row>
    <row r="1121" spans="1:53" x14ac:dyDescent="0.75">
      <c r="A1121" s="71"/>
      <c r="B1121" s="71"/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P1121" s="71"/>
      <c r="Q1121" s="71"/>
      <c r="R1121" s="71"/>
      <c r="S1121" s="71"/>
      <c r="T1121" s="71"/>
      <c r="U1121" s="71"/>
      <c r="V1121" s="71"/>
      <c r="W1121" s="71"/>
      <c r="X1121" s="71"/>
      <c r="Y1121" s="71"/>
      <c r="Z1121" s="71"/>
      <c r="AE1121" s="71"/>
      <c r="AF1121" s="71"/>
      <c r="AG1121" s="71"/>
      <c r="AH1121" s="71"/>
      <c r="AI1121" s="71"/>
      <c r="AJ1121" s="71"/>
      <c r="AK1121" s="71"/>
      <c r="AL1121" s="71"/>
      <c r="AM1121" s="71"/>
      <c r="AN1121" s="71"/>
      <c r="AO1121" s="71"/>
      <c r="AP1121" s="71"/>
      <c r="AQ1121" s="71"/>
      <c r="AR1121" s="71"/>
      <c r="AS1121" s="71"/>
      <c r="AT1121" s="71"/>
      <c r="AU1121" s="71"/>
      <c r="AV1121" s="71"/>
      <c r="AW1121" s="71"/>
      <c r="AX1121" s="71"/>
      <c r="AY1121" s="71"/>
      <c r="AZ1121" s="71"/>
      <c r="BA1121" s="71"/>
    </row>
    <row r="1122" spans="1:53" x14ac:dyDescent="0.75">
      <c r="A1122" s="71"/>
      <c r="B1122" s="71"/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P1122" s="71"/>
      <c r="Q1122" s="71"/>
      <c r="R1122" s="71"/>
      <c r="S1122" s="71"/>
      <c r="T1122" s="71"/>
      <c r="U1122" s="71"/>
      <c r="V1122" s="71"/>
      <c r="W1122" s="71"/>
      <c r="X1122" s="71"/>
      <c r="Y1122" s="71"/>
      <c r="Z1122" s="71"/>
      <c r="AE1122" s="71"/>
      <c r="AF1122" s="71"/>
      <c r="AG1122" s="71"/>
      <c r="AH1122" s="71"/>
      <c r="AI1122" s="71"/>
      <c r="AJ1122" s="71"/>
      <c r="AK1122" s="71"/>
      <c r="AL1122" s="71"/>
      <c r="AM1122" s="71"/>
      <c r="AN1122" s="71"/>
      <c r="AO1122" s="71"/>
      <c r="AP1122" s="71"/>
      <c r="AQ1122" s="71"/>
      <c r="AR1122" s="71"/>
      <c r="AS1122" s="71"/>
      <c r="AT1122" s="71"/>
      <c r="AU1122" s="71"/>
      <c r="AV1122" s="71"/>
      <c r="AW1122" s="71"/>
      <c r="AX1122" s="71"/>
      <c r="AY1122" s="71"/>
      <c r="AZ1122" s="71"/>
      <c r="BA1122" s="71"/>
    </row>
    <row r="1123" spans="1:53" x14ac:dyDescent="0.75">
      <c r="A1123" s="71"/>
      <c r="B1123" s="71"/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P1123" s="71"/>
      <c r="Q1123" s="71"/>
      <c r="R1123" s="71"/>
      <c r="S1123" s="71"/>
      <c r="T1123" s="71"/>
      <c r="U1123" s="71"/>
      <c r="V1123" s="71"/>
      <c r="W1123" s="71"/>
      <c r="X1123" s="71"/>
      <c r="Y1123" s="71"/>
      <c r="Z1123" s="71"/>
      <c r="AE1123" s="71"/>
      <c r="AF1123" s="71"/>
      <c r="AG1123" s="71"/>
      <c r="AH1123" s="71"/>
      <c r="AI1123" s="71"/>
      <c r="AJ1123" s="71"/>
      <c r="AK1123" s="71"/>
      <c r="AL1123" s="71"/>
      <c r="AM1123" s="71"/>
      <c r="AN1123" s="71"/>
      <c r="AO1123" s="71"/>
      <c r="AP1123" s="71"/>
      <c r="AQ1123" s="71"/>
      <c r="AR1123" s="71"/>
      <c r="AS1123" s="71"/>
      <c r="AT1123" s="71"/>
      <c r="AU1123" s="71"/>
      <c r="AV1123" s="71"/>
      <c r="AW1123" s="71"/>
      <c r="AX1123" s="71"/>
      <c r="AY1123" s="71"/>
      <c r="AZ1123" s="71"/>
      <c r="BA1123" s="71"/>
    </row>
    <row r="1124" spans="1:53" x14ac:dyDescent="0.75">
      <c r="A1124" s="71"/>
      <c r="B1124" s="71"/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71"/>
      <c r="Y1124" s="71"/>
      <c r="Z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  <c r="AT1124" s="71"/>
      <c r="AU1124" s="71"/>
      <c r="AV1124" s="71"/>
      <c r="AW1124" s="71"/>
      <c r="AX1124" s="71"/>
      <c r="AY1124" s="71"/>
      <c r="AZ1124" s="71"/>
      <c r="BA1124" s="71"/>
    </row>
    <row r="1125" spans="1:53" x14ac:dyDescent="0.75">
      <c r="A1125" s="71"/>
      <c r="B1125" s="71"/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71"/>
      <c r="Y1125" s="71"/>
      <c r="Z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</row>
    <row r="1126" spans="1:53" x14ac:dyDescent="0.75">
      <c r="A1126" s="71"/>
      <c r="B1126" s="71"/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71"/>
      <c r="Y1126" s="71"/>
      <c r="Z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</row>
    <row r="1127" spans="1:53" x14ac:dyDescent="0.75">
      <c r="A1127" s="71"/>
      <c r="B1127" s="71"/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1"/>
      <c r="S1127" s="71"/>
      <c r="T1127" s="71"/>
      <c r="U1127" s="71"/>
      <c r="V1127" s="71"/>
      <c r="W1127" s="71"/>
      <c r="X1127" s="71"/>
      <c r="Y1127" s="71"/>
      <c r="Z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  <c r="AQ1127" s="71"/>
      <c r="AR1127" s="71"/>
      <c r="AS1127" s="71"/>
      <c r="AT1127" s="71"/>
      <c r="AU1127" s="71"/>
      <c r="AV1127" s="71"/>
      <c r="AW1127" s="71"/>
      <c r="AX1127" s="71"/>
      <c r="AY1127" s="71"/>
      <c r="AZ1127" s="71"/>
      <c r="BA1127" s="71"/>
    </row>
    <row r="1128" spans="1:53" x14ac:dyDescent="0.75">
      <c r="A1128" s="71"/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P1128" s="71"/>
      <c r="Q1128" s="71"/>
      <c r="R1128" s="71"/>
      <c r="S1128" s="71"/>
      <c r="T1128" s="71"/>
      <c r="U1128" s="71"/>
      <c r="V1128" s="71"/>
      <c r="W1128" s="71"/>
      <c r="X1128" s="71"/>
      <c r="Y1128" s="71"/>
      <c r="Z1128" s="71"/>
      <c r="AE1128" s="71"/>
      <c r="AF1128" s="71"/>
      <c r="AG1128" s="71"/>
      <c r="AH1128" s="71"/>
      <c r="AI1128" s="71"/>
      <c r="AJ1128" s="71"/>
      <c r="AK1128" s="71"/>
      <c r="AL1128" s="71"/>
      <c r="AM1128" s="71"/>
      <c r="AN1128" s="71"/>
      <c r="AO1128" s="71"/>
      <c r="AP1128" s="71"/>
      <c r="AQ1128" s="71"/>
      <c r="AR1128" s="71"/>
      <c r="AS1128" s="71"/>
      <c r="AT1128" s="71"/>
      <c r="AU1128" s="71"/>
      <c r="AV1128" s="71"/>
      <c r="AW1128" s="71"/>
      <c r="AX1128" s="71"/>
      <c r="AY1128" s="71"/>
      <c r="AZ1128" s="71"/>
      <c r="BA1128" s="71"/>
    </row>
    <row r="1129" spans="1:53" x14ac:dyDescent="0.75">
      <c r="A1129" s="71"/>
      <c r="B1129" s="71"/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1"/>
      <c r="Y1129" s="71"/>
      <c r="Z1129" s="71"/>
      <c r="AE1129" s="71"/>
      <c r="AF1129" s="71"/>
      <c r="AG1129" s="71"/>
      <c r="AH1129" s="71"/>
      <c r="AI1129" s="71"/>
      <c r="AJ1129" s="71"/>
      <c r="AK1129" s="71"/>
      <c r="AL1129" s="71"/>
      <c r="AM1129" s="71"/>
      <c r="AN1129" s="71"/>
      <c r="AO1129" s="71"/>
      <c r="AP1129" s="71"/>
      <c r="AQ1129" s="71"/>
      <c r="AR1129" s="71"/>
      <c r="AS1129" s="71"/>
      <c r="AT1129" s="71"/>
      <c r="AU1129" s="71"/>
      <c r="AV1129" s="71"/>
      <c r="AW1129" s="71"/>
      <c r="AX1129" s="71"/>
      <c r="AY1129" s="71"/>
      <c r="AZ1129" s="71"/>
      <c r="BA1129" s="71"/>
    </row>
    <row r="1130" spans="1:53" x14ac:dyDescent="0.75">
      <c r="A1130" s="71"/>
      <c r="B1130" s="71"/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1"/>
      <c r="Y1130" s="71"/>
      <c r="Z1130" s="71"/>
      <c r="AE1130" s="71"/>
      <c r="AF1130" s="71"/>
      <c r="AG1130" s="71"/>
      <c r="AH1130" s="71"/>
      <c r="AI1130" s="71"/>
      <c r="AJ1130" s="71"/>
      <c r="AK1130" s="71"/>
      <c r="AL1130" s="71"/>
      <c r="AM1130" s="71"/>
      <c r="AN1130" s="71"/>
      <c r="AO1130" s="71"/>
      <c r="AP1130" s="71"/>
      <c r="AQ1130" s="71"/>
      <c r="AR1130" s="71"/>
      <c r="AS1130" s="71"/>
      <c r="AT1130" s="71"/>
      <c r="AU1130" s="71"/>
      <c r="AV1130" s="71"/>
      <c r="AW1130" s="71"/>
      <c r="AX1130" s="71"/>
      <c r="AY1130" s="71"/>
      <c r="AZ1130" s="71"/>
      <c r="BA1130" s="71"/>
    </row>
    <row r="1131" spans="1:53" x14ac:dyDescent="0.75">
      <c r="A1131" s="71"/>
      <c r="B1131" s="71"/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1"/>
      <c r="Y1131" s="71"/>
      <c r="Z1131" s="71"/>
      <c r="AE1131" s="71"/>
      <c r="AF1131" s="71"/>
      <c r="AG1131" s="71"/>
      <c r="AH1131" s="71"/>
      <c r="AI1131" s="71"/>
      <c r="AJ1131" s="71"/>
      <c r="AK1131" s="71"/>
      <c r="AL1131" s="71"/>
      <c r="AM1131" s="71"/>
      <c r="AN1131" s="71"/>
      <c r="AO1131" s="71"/>
      <c r="AP1131" s="71"/>
      <c r="AQ1131" s="71"/>
      <c r="AR1131" s="71"/>
      <c r="AS1131" s="71"/>
      <c r="AT1131" s="71"/>
      <c r="AU1131" s="71"/>
      <c r="AV1131" s="71"/>
      <c r="AW1131" s="71"/>
      <c r="AX1131" s="71"/>
      <c r="AY1131" s="71"/>
      <c r="AZ1131" s="71"/>
      <c r="BA1131" s="71"/>
    </row>
    <row r="1132" spans="1:53" x14ac:dyDescent="0.75">
      <c r="A1132" s="71"/>
      <c r="B1132" s="71"/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1"/>
      <c r="S1132" s="71"/>
      <c r="T1132" s="71"/>
      <c r="U1132" s="71"/>
      <c r="V1132" s="71"/>
      <c r="W1132" s="71"/>
      <c r="X1132" s="71"/>
      <c r="Y1132" s="71"/>
      <c r="Z1132" s="71"/>
      <c r="AE1132" s="71"/>
      <c r="AF1132" s="71"/>
      <c r="AG1132" s="71"/>
      <c r="AH1132" s="71"/>
      <c r="AI1132" s="71"/>
      <c r="AJ1132" s="71"/>
      <c r="AK1132" s="71"/>
      <c r="AL1132" s="71"/>
      <c r="AM1132" s="71"/>
      <c r="AN1132" s="71"/>
      <c r="AO1132" s="71"/>
      <c r="AP1132" s="71"/>
      <c r="AQ1132" s="71"/>
      <c r="AR1132" s="71"/>
      <c r="AS1132" s="71"/>
      <c r="AT1132" s="71"/>
      <c r="AU1132" s="71"/>
      <c r="AV1132" s="71"/>
      <c r="AW1132" s="71"/>
      <c r="AX1132" s="71"/>
      <c r="AY1132" s="71"/>
      <c r="AZ1132" s="71"/>
      <c r="BA1132" s="71"/>
    </row>
    <row r="1133" spans="1:53" x14ac:dyDescent="0.75">
      <c r="A1133" s="71"/>
      <c r="B1133" s="71"/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P1133" s="71"/>
      <c r="Q1133" s="71"/>
      <c r="R1133" s="71"/>
      <c r="S1133" s="71"/>
      <c r="T1133" s="71"/>
      <c r="U1133" s="71"/>
      <c r="V1133" s="71"/>
      <c r="W1133" s="71"/>
      <c r="X1133" s="71"/>
      <c r="Y1133" s="71"/>
      <c r="Z1133" s="71"/>
      <c r="AE1133" s="71"/>
      <c r="AF1133" s="71"/>
      <c r="AG1133" s="71"/>
      <c r="AH1133" s="71"/>
      <c r="AI1133" s="71"/>
      <c r="AJ1133" s="71"/>
      <c r="AK1133" s="71"/>
      <c r="AL1133" s="71"/>
      <c r="AM1133" s="71"/>
      <c r="AN1133" s="71"/>
      <c r="AO1133" s="71"/>
      <c r="AP1133" s="71"/>
      <c r="AQ1133" s="71"/>
      <c r="AR1133" s="71"/>
      <c r="AS1133" s="71"/>
      <c r="AT1133" s="71"/>
      <c r="AU1133" s="71"/>
      <c r="AV1133" s="71"/>
      <c r="AW1133" s="71"/>
      <c r="AX1133" s="71"/>
      <c r="AY1133" s="71"/>
      <c r="AZ1133" s="71"/>
      <c r="BA1133" s="71"/>
    </row>
    <row r="1134" spans="1:53" x14ac:dyDescent="0.75">
      <c r="A1134" s="71"/>
      <c r="B1134" s="71"/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E1134" s="71"/>
      <c r="AF1134" s="71"/>
      <c r="AG1134" s="71"/>
      <c r="AH1134" s="71"/>
      <c r="AI1134" s="71"/>
      <c r="AJ1134" s="71"/>
      <c r="AK1134" s="71"/>
      <c r="AL1134" s="71"/>
      <c r="AM1134" s="71"/>
      <c r="AN1134" s="71"/>
      <c r="AO1134" s="71"/>
      <c r="AP1134" s="71"/>
      <c r="AQ1134" s="71"/>
      <c r="AR1134" s="71"/>
      <c r="AS1134" s="71"/>
      <c r="AT1134" s="71"/>
      <c r="AU1134" s="71"/>
      <c r="AV1134" s="71"/>
      <c r="AW1134" s="71"/>
      <c r="AX1134" s="71"/>
      <c r="AY1134" s="71"/>
      <c r="AZ1134" s="71"/>
      <c r="BA1134" s="71"/>
    </row>
    <row r="1135" spans="1:53" x14ac:dyDescent="0.75">
      <c r="A1135" s="71"/>
      <c r="B1135" s="71"/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71"/>
      <c r="Y1135" s="71"/>
      <c r="Z1135" s="71"/>
      <c r="AE1135" s="71"/>
      <c r="AF1135" s="71"/>
      <c r="AG1135" s="71"/>
      <c r="AH1135" s="71"/>
      <c r="AI1135" s="71"/>
      <c r="AJ1135" s="71"/>
      <c r="AK1135" s="71"/>
      <c r="AL1135" s="71"/>
      <c r="AM1135" s="71"/>
      <c r="AN1135" s="71"/>
      <c r="AO1135" s="71"/>
      <c r="AP1135" s="71"/>
      <c r="AQ1135" s="71"/>
      <c r="AR1135" s="71"/>
      <c r="AS1135" s="71"/>
      <c r="AT1135" s="71"/>
      <c r="AU1135" s="71"/>
      <c r="AV1135" s="71"/>
      <c r="AW1135" s="71"/>
      <c r="AX1135" s="71"/>
      <c r="AY1135" s="71"/>
      <c r="AZ1135" s="71"/>
      <c r="BA1135" s="71"/>
    </row>
    <row r="1136" spans="1:53" x14ac:dyDescent="0.75">
      <c r="A1136" s="71"/>
      <c r="B1136" s="71"/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P1136" s="71"/>
      <c r="Q1136" s="71"/>
      <c r="R1136" s="71"/>
      <c r="S1136" s="71"/>
      <c r="T1136" s="71"/>
      <c r="U1136" s="71"/>
      <c r="V1136" s="71"/>
      <c r="W1136" s="71"/>
      <c r="X1136" s="71"/>
      <c r="Y1136" s="71"/>
      <c r="Z1136" s="71"/>
      <c r="AE1136" s="71"/>
      <c r="AF1136" s="71"/>
      <c r="AG1136" s="71"/>
      <c r="AH1136" s="71"/>
      <c r="AI1136" s="71"/>
      <c r="AJ1136" s="71"/>
      <c r="AK1136" s="71"/>
      <c r="AL1136" s="71"/>
      <c r="AM1136" s="71"/>
      <c r="AN1136" s="71"/>
      <c r="AO1136" s="71"/>
      <c r="AP1136" s="71"/>
      <c r="AQ1136" s="71"/>
      <c r="AR1136" s="71"/>
      <c r="AS1136" s="71"/>
      <c r="AT1136" s="71"/>
      <c r="AU1136" s="71"/>
      <c r="AV1136" s="71"/>
      <c r="AW1136" s="71"/>
      <c r="AX1136" s="71"/>
      <c r="AY1136" s="71"/>
      <c r="AZ1136" s="71"/>
      <c r="BA1136" s="71"/>
    </row>
    <row r="1137" spans="1:53" x14ac:dyDescent="0.75">
      <c r="A1137" s="71"/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71"/>
      <c r="Y1137" s="71"/>
      <c r="Z1137" s="71"/>
      <c r="AE1137" s="71"/>
      <c r="AF1137" s="71"/>
      <c r="AG1137" s="71"/>
      <c r="AH1137" s="71"/>
      <c r="AI1137" s="71"/>
      <c r="AJ1137" s="71"/>
      <c r="AK1137" s="71"/>
      <c r="AL1137" s="71"/>
      <c r="AM1137" s="71"/>
      <c r="AN1137" s="71"/>
      <c r="AO1137" s="71"/>
      <c r="AP1137" s="71"/>
      <c r="AQ1137" s="71"/>
      <c r="AR1137" s="71"/>
      <c r="AS1137" s="71"/>
      <c r="AT1137" s="71"/>
      <c r="AU1137" s="71"/>
      <c r="AV1137" s="71"/>
      <c r="AW1137" s="71"/>
      <c r="AX1137" s="71"/>
      <c r="AY1137" s="71"/>
      <c r="AZ1137" s="71"/>
      <c r="BA1137" s="71"/>
    </row>
    <row r="1138" spans="1:53" x14ac:dyDescent="0.75">
      <c r="A1138" s="71"/>
      <c r="B1138" s="71"/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1"/>
      <c r="Y1138" s="71"/>
      <c r="Z1138" s="71"/>
      <c r="AE1138" s="71"/>
      <c r="AF1138" s="71"/>
      <c r="AG1138" s="71"/>
      <c r="AH1138" s="71"/>
      <c r="AI1138" s="71"/>
      <c r="AJ1138" s="71"/>
      <c r="AK1138" s="71"/>
      <c r="AL1138" s="71"/>
      <c r="AM1138" s="71"/>
      <c r="AN1138" s="71"/>
      <c r="AO1138" s="71"/>
      <c r="AP1138" s="71"/>
      <c r="AQ1138" s="71"/>
      <c r="AR1138" s="71"/>
      <c r="AS1138" s="71"/>
      <c r="AT1138" s="71"/>
      <c r="AU1138" s="71"/>
      <c r="AV1138" s="71"/>
      <c r="AW1138" s="71"/>
      <c r="AX1138" s="71"/>
      <c r="AY1138" s="71"/>
      <c r="AZ1138" s="71"/>
      <c r="BA1138" s="71"/>
    </row>
    <row r="1139" spans="1:53" x14ac:dyDescent="0.75">
      <c r="A1139" s="71"/>
      <c r="B1139" s="71"/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1"/>
      <c r="Y1139" s="71"/>
      <c r="Z1139" s="71"/>
      <c r="AE1139" s="71"/>
      <c r="AF1139" s="71"/>
      <c r="AG1139" s="71"/>
      <c r="AH1139" s="71"/>
      <c r="AI1139" s="71"/>
      <c r="AJ1139" s="71"/>
      <c r="AK1139" s="71"/>
      <c r="AL1139" s="71"/>
      <c r="AM1139" s="71"/>
      <c r="AN1139" s="71"/>
      <c r="AO1139" s="71"/>
      <c r="AP1139" s="71"/>
      <c r="AQ1139" s="71"/>
      <c r="AR1139" s="71"/>
      <c r="AS1139" s="71"/>
      <c r="AT1139" s="71"/>
      <c r="AU1139" s="71"/>
      <c r="AV1139" s="71"/>
      <c r="AW1139" s="71"/>
      <c r="AX1139" s="71"/>
      <c r="AY1139" s="71"/>
      <c r="AZ1139" s="71"/>
      <c r="BA1139" s="71"/>
    </row>
    <row r="1140" spans="1:53" x14ac:dyDescent="0.75">
      <c r="A1140" s="71"/>
      <c r="B1140" s="71"/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P1140" s="71"/>
      <c r="Q1140" s="71"/>
      <c r="R1140" s="71"/>
      <c r="S1140" s="71"/>
      <c r="T1140" s="71"/>
      <c r="U1140" s="71"/>
      <c r="V1140" s="71"/>
      <c r="W1140" s="71"/>
      <c r="X1140" s="71"/>
      <c r="Y1140" s="71"/>
      <c r="Z1140" s="71"/>
      <c r="AE1140" s="71"/>
      <c r="AF1140" s="71"/>
      <c r="AG1140" s="71"/>
      <c r="AH1140" s="71"/>
      <c r="AI1140" s="71"/>
      <c r="AJ1140" s="71"/>
      <c r="AK1140" s="71"/>
      <c r="AL1140" s="71"/>
      <c r="AM1140" s="71"/>
      <c r="AN1140" s="71"/>
      <c r="AO1140" s="71"/>
      <c r="AP1140" s="71"/>
      <c r="AQ1140" s="71"/>
      <c r="AR1140" s="71"/>
      <c r="AS1140" s="71"/>
      <c r="AT1140" s="71"/>
      <c r="AU1140" s="71"/>
      <c r="AV1140" s="71"/>
      <c r="AW1140" s="71"/>
      <c r="AX1140" s="71"/>
      <c r="AY1140" s="71"/>
      <c r="AZ1140" s="71"/>
      <c r="BA1140" s="71"/>
    </row>
    <row r="1141" spans="1:53" x14ac:dyDescent="0.75">
      <c r="A1141" s="71"/>
      <c r="B1141" s="71"/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P1141" s="71"/>
      <c r="Q1141" s="71"/>
      <c r="R1141" s="71"/>
      <c r="S1141" s="71"/>
      <c r="T1141" s="71"/>
      <c r="U1141" s="71"/>
      <c r="V1141" s="71"/>
      <c r="W1141" s="71"/>
      <c r="X1141" s="71"/>
      <c r="Y1141" s="71"/>
      <c r="Z1141" s="71"/>
      <c r="AE1141" s="71"/>
      <c r="AF1141" s="71"/>
      <c r="AG1141" s="71"/>
      <c r="AH1141" s="71"/>
      <c r="AI1141" s="71"/>
      <c r="AJ1141" s="71"/>
      <c r="AK1141" s="71"/>
      <c r="AL1141" s="71"/>
      <c r="AM1141" s="71"/>
      <c r="AN1141" s="71"/>
      <c r="AO1141" s="71"/>
      <c r="AP1141" s="71"/>
      <c r="AQ1141" s="71"/>
      <c r="AR1141" s="71"/>
      <c r="AS1141" s="71"/>
      <c r="AT1141" s="71"/>
      <c r="AU1141" s="71"/>
      <c r="AV1141" s="71"/>
      <c r="AW1141" s="71"/>
      <c r="AX1141" s="71"/>
      <c r="AY1141" s="71"/>
      <c r="AZ1141" s="71"/>
      <c r="BA1141" s="71"/>
    </row>
    <row r="1142" spans="1:53" x14ac:dyDescent="0.75">
      <c r="A1142" s="71"/>
      <c r="B1142" s="71"/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1"/>
      <c r="Y1142" s="71"/>
      <c r="Z1142" s="71"/>
      <c r="AE1142" s="71"/>
      <c r="AF1142" s="71"/>
      <c r="AG1142" s="71"/>
      <c r="AH1142" s="71"/>
      <c r="AI1142" s="71"/>
      <c r="AJ1142" s="71"/>
      <c r="AK1142" s="71"/>
      <c r="AL1142" s="71"/>
      <c r="AM1142" s="71"/>
      <c r="AN1142" s="71"/>
      <c r="AO1142" s="71"/>
      <c r="AP1142" s="71"/>
      <c r="AQ1142" s="71"/>
      <c r="AR1142" s="71"/>
      <c r="AS1142" s="71"/>
      <c r="AT1142" s="71"/>
      <c r="AU1142" s="71"/>
      <c r="AV1142" s="71"/>
      <c r="AW1142" s="71"/>
      <c r="AX1142" s="71"/>
      <c r="AY1142" s="71"/>
      <c r="AZ1142" s="71"/>
      <c r="BA1142" s="71"/>
    </row>
    <row r="1143" spans="1:53" x14ac:dyDescent="0.75">
      <c r="A1143" s="71"/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1"/>
      <c r="Y1143" s="71"/>
      <c r="Z1143" s="71"/>
      <c r="AE1143" s="71"/>
      <c r="AF1143" s="71"/>
      <c r="AG1143" s="71"/>
      <c r="AH1143" s="71"/>
      <c r="AI1143" s="71"/>
      <c r="AJ1143" s="71"/>
      <c r="AK1143" s="71"/>
      <c r="AL1143" s="71"/>
      <c r="AM1143" s="71"/>
      <c r="AN1143" s="71"/>
      <c r="AO1143" s="71"/>
      <c r="AP1143" s="71"/>
      <c r="AQ1143" s="71"/>
      <c r="AR1143" s="71"/>
      <c r="AS1143" s="71"/>
      <c r="AT1143" s="71"/>
      <c r="AU1143" s="71"/>
      <c r="AV1143" s="71"/>
      <c r="AW1143" s="71"/>
      <c r="AX1143" s="71"/>
      <c r="AY1143" s="71"/>
      <c r="AZ1143" s="71"/>
      <c r="BA1143" s="71"/>
    </row>
    <row r="1144" spans="1:53" x14ac:dyDescent="0.75">
      <c r="A1144" s="71"/>
      <c r="B1144" s="71"/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1"/>
      <c r="Y1144" s="71"/>
      <c r="Z1144" s="71"/>
      <c r="AE1144" s="71"/>
      <c r="AF1144" s="71"/>
      <c r="AG1144" s="71"/>
      <c r="AH1144" s="71"/>
      <c r="AI1144" s="71"/>
      <c r="AJ1144" s="71"/>
      <c r="AK1144" s="71"/>
      <c r="AL1144" s="71"/>
      <c r="AM1144" s="71"/>
      <c r="AN1144" s="71"/>
      <c r="AO1144" s="71"/>
      <c r="AP1144" s="71"/>
      <c r="AQ1144" s="71"/>
      <c r="AR1144" s="71"/>
      <c r="AS1144" s="71"/>
      <c r="AT1144" s="71"/>
      <c r="AU1144" s="71"/>
      <c r="AV1144" s="71"/>
      <c r="AW1144" s="71"/>
      <c r="AX1144" s="71"/>
      <c r="AY1144" s="71"/>
      <c r="AZ1144" s="71"/>
      <c r="BA1144" s="71"/>
    </row>
    <row r="1145" spans="1:53" x14ac:dyDescent="0.75">
      <c r="A1145" s="71"/>
      <c r="B1145" s="71"/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P1145" s="71"/>
      <c r="Q1145" s="71"/>
      <c r="R1145" s="71"/>
      <c r="S1145" s="71"/>
      <c r="T1145" s="71"/>
      <c r="U1145" s="71"/>
      <c r="V1145" s="71"/>
      <c r="W1145" s="71"/>
      <c r="X1145" s="71"/>
      <c r="Y1145" s="71"/>
      <c r="Z1145" s="71"/>
      <c r="AE1145" s="71"/>
      <c r="AF1145" s="71"/>
      <c r="AG1145" s="71"/>
      <c r="AH1145" s="71"/>
      <c r="AI1145" s="71"/>
      <c r="AJ1145" s="71"/>
      <c r="AK1145" s="71"/>
      <c r="AL1145" s="71"/>
      <c r="AM1145" s="71"/>
      <c r="AN1145" s="71"/>
      <c r="AO1145" s="71"/>
      <c r="AP1145" s="71"/>
      <c r="AQ1145" s="71"/>
      <c r="AR1145" s="71"/>
      <c r="AS1145" s="71"/>
      <c r="AT1145" s="71"/>
      <c r="AU1145" s="71"/>
      <c r="AV1145" s="71"/>
      <c r="AW1145" s="71"/>
      <c r="AX1145" s="71"/>
      <c r="AY1145" s="71"/>
      <c r="AZ1145" s="71"/>
      <c r="BA1145" s="71"/>
    </row>
    <row r="1146" spans="1:53" x14ac:dyDescent="0.75">
      <c r="A1146" s="71"/>
      <c r="B1146" s="71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P1146" s="71"/>
      <c r="Q1146" s="71"/>
      <c r="R1146" s="71"/>
      <c r="S1146" s="71"/>
      <c r="T1146" s="71"/>
      <c r="U1146" s="71"/>
      <c r="V1146" s="71"/>
      <c r="W1146" s="71"/>
      <c r="X1146" s="71"/>
      <c r="Y1146" s="71"/>
      <c r="Z1146" s="71"/>
      <c r="AE1146" s="71"/>
      <c r="AF1146" s="71"/>
      <c r="AG1146" s="71"/>
      <c r="AH1146" s="71"/>
      <c r="AI1146" s="71"/>
      <c r="AJ1146" s="71"/>
      <c r="AK1146" s="71"/>
      <c r="AL1146" s="71"/>
      <c r="AM1146" s="71"/>
      <c r="AN1146" s="71"/>
      <c r="AO1146" s="71"/>
      <c r="AP1146" s="71"/>
      <c r="AQ1146" s="71"/>
      <c r="AR1146" s="71"/>
      <c r="AS1146" s="71"/>
      <c r="AT1146" s="71"/>
      <c r="AU1146" s="71"/>
      <c r="AV1146" s="71"/>
      <c r="AW1146" s="71"/>
      <c r="AX1146" s="71"/>
      <c r="AY1146" s="71"/>
      <c r="AZ1146" s="71"/>
      <c r="BA1146" s="71"/>
    </row>
    <row r="1147" spans="1:53" x14ac:dyDescent="0.75">
      <c r="A1147" s="71"/>
      <c r="B1147" s="71"/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P1147" s="71"/>
      <c r="Q1147" s="71"/>
      <c r="R1147" s="71"/>
      <c r="S1147" s="71"/>
      <c r="T1147" s="71"/>
      <c r="U1147" s="71"/>
      <c r="V1147" s="71"/>
      <c r="W1147" s="71"/>
      <c r="X1147" s="71"/>
      <c r="Y1147" s="71"/>
      <c r="Z1147" s="71"/>
      <c r="AE1147" s="71"/>
      <c r="AF1147" s="71"/>
      <c r="AG1147" s="71"/>
      <c r="AH1147" s="71"/>
      <c r="AI1147" s="71"/>
      <c r="AJ1147" s="71"/>
      <c r="AK1147" s="71"/>
      <c r="AL1147" s="71"/>
      <c r="AM1147" s="71"/>
      <c r="AN1147" s="71"/>
      <c r="AO1147" s="71"/>
      <c r="AP1147" s="71"/>
      <c r="AQ1147" s="71"/>
      <c r="AR1147" s="71"/>
      <c r="AS1147" s="71"/>
      <c r="AT1147" s="71"/>
      <c r="AU1147" s="71"/>
      <c r="AV1147" s="71"/>
      <c r="AW1147" s="71"/>
      <c r="AX1147" s="71"/>
      <c r="AY1147" s="71"/>
      <c r="AZ1147" s="71"/>
      <c r="BA1147" s="71"/>
    </row>
    <row r="1148" spans="1:53" x14ac:dyDescent="0.75">
      <c r="A1148" s="71"/>
      <c r="B1148" s="71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P1148" s="71"/>
      <c r="Q1148" s="71"/>
      <c r="R1148" s="71"/>
      <c r="S1148" s="71"/>
      <c r="T1148" s="71"/>
      <c r="U1148" s="71"/>
      <c r="V1148" s="71"/>
      <c r="W1148" s="71"/>
      <c r="X1148" s="71"/>
      <c r="Y1148" s="71"/>
      <c r="Z1148" s="71"/>
      <c r="AE1148" s="71"/>
      <c r="AF1148" s="71"/>
      <c r="AG1148" s="71"/>
      <c r="AH1148" s="71"/>
      <c r="AI1148" s="71"/>
      <c r="AJ1148" s="71"/>
      <c r="AK1148" s="71"/>
      <c r="AL1148" s="71"/>
      <c r="AM1148" s="71"/>
      <c r="AN1148" s="71"/>
      <c r="AO1148" s="71"/>
      <c r="AP1148" s="71"/>
      <c r="AQ1148" s="71"/>
      <c r="AR1148" s="71"/>
      <c r="AS1148" s="71"/>
      <c r="AT1148" s="71"/>
      <c r="AU1148" s="71"/>
      <c r="AV1148" s="71"/>
      <c r="AW1148" s="71"/>
      <c r="AX1148" s="71"/>
      <c r="AY1148" s="71"/>
      <c r="AZ1148" s="71"/>
      <c r="BA1148" s="71"/>
    </row>
    <row r="1149" spans="1:53" x14ac:dyDescent="0.75">
      <c r="A1149" s="71"/>
      <c r="B1149" s="71"/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  <c r="U1149" s="71"/>
      <c r="V1149" s="71"/>
      <c r="W1149" s="71"/>
      <c r="X1149" s="71"/>
      <c r="Y1149" s="71"/>
      <c r="Z1149" s="71"/>
      <c r="AE1149" s="71"/>
      <c r="AF1149" s="71"/>
      <c r="AG1149" s="71"/>
      <c r="AH1149" s="71"/>
      <c r="AI1149" s="71"/>
      <c r="AJ1149" s="71"/>
      <c r="AK1149" s="71"/>
      <c r="AL1149" s="71"/>
      <c r="AM1149" s="71"/>
      <c r="AN1149" s="71"/>
      <c r="AO1149" s="71"/>
      <c r="AP1149" s="71"/>
      <c r="AQ1149" s="71"/>
      <c r="AR1149" s="71"/>
      <c r="AS1149" s="71"/>
      <c r="AT1149" s="71"/>
      <c r="AU1149" s="71"/>
      <c r="AV1149" s="71"/>
      <c r="AW1149" s="71"/>
      <c r="AX1149" s="71"/>
      <c r="AY1149" s="71"/>
      <c r="AZ1149" s="71"/>
      <c r="BA1149" s="71"/>
    </row>
    <row r="1150" spans="1:53" x14ac:dyDescent="0.75">
      <c r="A1150" s="71"/>
      <c r="B1150" s="71"/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71"/>
      <c r="Y1150" s="71"/>
      <c r="Z1150" s="71"/>
      <c r="AE1150" s="71"/>
      <c r="AF1150" s="71"/>
      <c r="AG1150" s="71"/>
      <c r="AH1150" s="71"/>
      <c r="AI1150" s="71"/>
      <c r="AJ1150" s="71"/>
      <c r="AK1150" s="71"/>
      <c r="AL1150" s="71"/>
      <c r="AM1150" s="71"/>
      <c r="AN1150" s="71"/>
      <c r="AO1150" s="71"/>
      <c r="AP1150" s="71"/>
      <c r="AQ1150" s="71"/>
      <c r="AR1150" s="71"/>
      <c r="AS1150" s="71"/>
      <c r="AT1150" s="71"/>
      <c r="AU1150" s="71"/>
      <c r="AV1150" s="71"/>
      <c r="AW1150" s="71"/>
      <c r="AX1150" s="71"/>
      <c r="AY1150" s="71"/>
      <c r="AZ1150" s="71"/>
      <c r="BA1150" s="71"/>
    </row>
    <row r="1151" spans="1:53" x14ac:dyDescent="0.75">
      <c r="A1151" s="71"/>
      <c r="B1151" s="71"/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71"/>
      <c r="Y1151" s="71"/>
      <c r="Z1151" s="71"/>
      <c r="AE1151" s="71"/>
      <c r="AF1151" s="71"/>
      <c r="AG1151" s="71"/>
      <c r="AH1151" s="71"/>
      <c r="AI1151" s="71"/>
      <c r="AJ1151" s="71"/>
      <c r="AK1151" s="71"/>
      <c r="AL1151" s="71"/>
      <c r="AM1151" s="71"/>
      <c r="AN1151" s="71"/>
      <c r="AO1151" s="71"/>
      <c r="AP1151" s="71"/>
      <c r="AQ1151" s="71"/>
      <c r="AR1151" s="71"/>
      <c r="AS1151" s="71"/>
      <c r="AT1151" s="71"/>
      <c r="AU1151" s="71"/>
      <c r="AV1151" s="71"/>
      <c r="AW1151" s="71"/>
      <c r="AX1151" s="71"/>
      <c r="AY1151" s="71"/>
      <c r="AZ1151" s="71"/>
      <c r="BA1151" s="71"/>
    </row>
    <row r="1152" spans="1:53" x14ac:dyDescent="0.75">
      <c r="A1152" s="71"/>
      <c r="B1152" s="71"/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1"/>
      <c r="Y1152" s="71"/>
      <c r="Z1152" s="71"/>
      <c r="AE1152" s="71"/>
      <c r="AF1152" s="71"/>
      <c r="AG1152" s="71"/>
      <c r="AH1152" s="71"/>
      <c r="AI1152" s="71"/>
      <c r="AJ1152" s="71"/>
      <c r="AK1152" s="71"/>
      <c r="AL1152" s="71"/>
      <c r="AM1152" s="71"/>
      <c r="AN1152" s="71"/>
      <c r="AO1152" s="71"/>
      <c r="AP1152" s="71"/>
      <c r="AQ1152" s="71"/>
      <c r="AR1152" s="71"/>
      <c r="AS1152" s="71"/>
      <c r="AT1152" s="71"/>
      <c r="AU1152" s="71"/>
      <c r="AV1152" s="71"/>
      <c r="AW1152" s="71"/>
      <c r="AX1152" s="71"/>
      <c r="AY1152" s="71"/>
      <c r="AZ1152" s="71"/>
      <c r="BA1152" s="71"/>
    </row>
    <row r="1153" spans="1:53" x14ac:dyDescent="0.75">
      <c r="A1153" s="71"/>
      <c r="B1153" s="71"/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  <c r="U1153" s="71"/>
      <c r="V1153" s="71"/>
      <c r="W1153" s="71"/>
      <c r="X1153" s="71"/>
      <c r="Y1153" s="71"/>
      <c r="Z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  <c r="AT1153" s="71"/>
      <c r="AU1153" s="71"/>
      <c r="AV1153" s="71"/>
      <c r="AW1153" s="71"/>
      <c r="AX1153" s="71"/>
      <c r="AY1153" s="71"/>
      <c r="AZ1153" s="71"/>
      <c r="BA1153" s="71"/>
    </row>
    <row r="1154" spans="1:53" x14ac:dyDescent="0.75">
      <c r="A1154" s="71"/>
      <c r="B1154" s="71"/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  <c r="U1154" s="71"/>
      <c r="V1154" s="71"/>
      <c r="W1154" s="71"/>
      <c r="X1154" s="71"/>
      <c r="Y1154" s="71"/>
      <c r="Z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  <c r="AT1154" s="71"/>
      <c r="AU1154" s="71"/>
      <c r="AV1154" s="71"/>
      <c r="AW1154" s="71"/>
      <c r="AX1154" s="71"/>
      <c r="AY1154" s="71"/>
      <c r="AZ1154" s="71"/>
      <c r="BA1154" s="71"/>
    </row>
    <row r="1155" spans="1:53" x14ac:dyDescent="0.75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1"/>
      <c r="Y1155" s="71"/>
      <c r="Z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</row>
    <row r="1156" spans="1:53" x14ac:dyDescent="0.75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1"/>
      <c r="Y1156" s="71"/>
      <c r="Z1156" s="71"/>
      <c r="AE1156" s="71"/>
      <c r="AF1156" s="71"/>
      <c r="AG1156" s="71"/>
      <c r="AH1156" s="71"/>
      <c r="AI1156" s="71"/>
      <c r="AJ1156" s="71"/>
      <c r="AK1156" s="71"/>
      <c r="AL1156" s="71"/>
      <c r="AM1156" s="71"/>
      <c r="AN1156" s="71"/>
      <c r="AO1156" s="71"/>
      <c r="AP1156" s="71"/>
      <c r="AQ1156" s="71"/>
      <c r="AR1156" s="71"/>
      <c r="AS1156" s="71"/>
      <c r="AT1156" s="71"/>
      <c r="AU1156" s="71"/>
      <c r="AV1156" s="71"/>
      <c r="AW1156" s="71"/>
      <c r="AX1156" s="71"/>
      <c r="AY1156" s="71"/>
      <c r="AZ1156" s="71"/>
      <c r="BA1156" s="71"/>
    </row>
    <row r="1157" spans="1:53" x14ac:dyDescent="0.75">
      <c r="A1157" s="71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1"/>
      <c r="Y1157" s="71"/>
      <c r="Z1157" s="71"/>
      <c r="AE1157" s="71"/>
      <c r="AF1157" s="71"/>
      <c r="AG1157" s="71"/>
      <c r="AH1157" s="71"/>
      <c r="AI1157" s="71"/>
      <c r="AJ1157" s="71"/>
      <c r="AK1157" s="71"/>
      <c r="AL1157" s="71"/>
      <c r="AM1157" s="71"/>
      <c r="AN1157" s="71"/>
      <c r="AO1157" s="71"/>
      <c r="AP1157" s="71"/>
      <c r="AQ1157" s="71"/>
      <c r="AR1157" s="71"/>
      <c r="AS1157" s="71"/>
      <c r="AT1157" s="71"/>
      <c r="AU1157" s="71"/>
      <c r="AV1157" s="71"/>
      <c r="AW1157" s="71"/>
      <c r="AX1157" s="71"/>
      <c r="AY1157" s="71"/>
      <c r="AZ1157" s="71"/>
      <c r="BA1157" s="71"/>
    </row>
    <row r="1158" spans="1:53" x14ac:dyDescent="0.75">
      <c r="A1158" s="71"/>
      <c r="B1158" s="71"/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  <c r="U1158" s="71"/>
      <c r="V1158" s="71"/>
      <c r="W1158" s="71"/>
      <c r="X1158" s="71"/>
      <c r="Y1158" s="71"/>
      <c r="Z1158" s="71"/>
      <c r="AE1158" s="71"/>
      <c r="AF1158" s="71"/>
      <c r="AG1158" s="71"/>
      <c r="AH1158" s="71"/>
      <c r="AI1158" s="71"/>
      <c r="AJ1158" s="71"/>
      <c r="AK1158" s="71"/>
      <c r="AL1158" s="71"/>
      <c r="AM1158" s="71"/>
      <c r="AN1158" s="71"/>
      <c r="AO1158" s="71"/>
      <c r="AP1158" s="71"/>
      <c r="AQ1158" s="71"/>
      <c r="AR1158" s="71"/>
      <c r="AS1158" s="71"/>
      <c r="AT1158" s="71"/>
      <c r="AU1158" s="71"/>
      <c r="AV1158" s="71"/>
      <c r="AW1158" s="71"/>
      <c r="AX1158" s="71"/>
      <c r="AY1158" s="71"/>
      <c r="AZ1158" s="71"/>
      <c r="BA1158" s="71"/>
    </row>
    <row r="1159" spans="1:53" x14ac:dyDescent="0.75">
      <c r="A1159" s="71"/>
      <c r="B1159" s="71"/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  <c r="U1159" s="71"/>
      <c r="V1159" s="71"/>
      <c r="W1159" s="71"/>
      <c r="X1159" s="71"/>
      <c r="Y1159" s="71"/>
      <c r="Z1159" s="71"/>
      <c r="AE1159" s="71"/>
      <c r="AF1159" s="71"/>
      <c r="AG1159" s="71"/>
      <c r="AH1159" s="71"/>
      <c r="AI1159" s="71"/>
      <c r="AJ1159" s="71"/>
      <c r="AK1159" s="71"/>
      <c r="AL1159" s="71"/>
      <c r="AM1159" s="71"/>
      <c r="AN1159" s="71"/>
      <c r="AO1159" s="71"/>
      <c r="AP1159" s="71"/>
      <c r="AQ1159" s="71"/>
      <c r="AR1159" s="71"/>
      <c r="AS1159" s="71"/>
      <c r="AT1159" s="71"/>
      <c r="AU1159" s="71"/>
      <c r="AV1159" s="71"/>
      <c r="AW1159" s="71"/>
      <c r="AX1159" s="71"/>
      <c r="AY1159" s="71"/>
      <c r="AZ1159" s="71"/>
      <c r="BA1159" s="71"/>
    </row>
    <row r="1160" spans="1:53" x14ac:dyDescent="0.75">
      <c r="A1160" s="71"/>
      <c r="B1160" s="71"/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71"/>
      <c r="Z1160" s="71"/>
      <c r="AE1160" s="71"/>
      <c r="AF1160" s="71"/>
      <c r="AG1160" s="71"/>
      <c r="AH1160" s="71"/>
      <c r="AI1160" s="71"/>
      <c r="AJ1160" s="71"/>
      <c r="AK1160" s="71"/>
      <c r="AL1160" s="71"/>
      <c r="AM1160" s="71"/>
      <c r="AN1160" s="71"/>
      <c r="AO1160" s="71"/>
      <c r="AP1160" s="71"/>
      <c r="AQ1160" s="71"/>
      <c r="AR1160" s="71"/>
      <c r="AS1160" s="71"/>
      <c r="AT1160" s="71"/>
      <c r="AU1160" s="71"/>
      <c r="AV1160" s="71"/>
      <c r="AW1160" s="71"/>
      <c r="AX1160" s="71"/>
      <c r="AY1160" s="71"/>
      <c r="AZ1160" s="71"/>
      <c r="BA1160" s="71"/>
    </row>
    <row r="1161" spans="1:53" x14ac:dyDescent="0.75">
      <c r="A1161" s="71"/>
      <c r="B1161" s="71"/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  <c r="U1161" s="71"/>
      <c r="V1161" s="71"/>
      <c r="W1161" s="71"/>
      <c r="X1161" s="71"/>
      <c r="Y1161" s="71"/>
      <c r="Z1161" s="71"/>
      <c r="AE1161" s="71"/>
      <c r="AF1161" s="71"/>
      <c r="AG1161" s="71"/>
      <c r="AH1161" s="71"/>
      <c r="AI1161" s="71"/>
      <c r="AJ1161" s="71"/>
      <c r="AK1161" s="71"/>
      <c r="AL1161" s="71"/>
      <c r="AM1161" s="71"/>
      <c r="AN1161" s="71"/>
      <c r="AO1161" s="71"/>
      <c r="AP1161" s="71"/>
      <c r="AQ1161" s="71"/>
      <c r="AR1161" s="71"/>
      <c r="AS1161" s="71"/>
      <c r="AT1161" s="71"/>
      <c r="AU1161" s="71"/>
      <c r="AV1161" s="71"/>
      <c r="AW1161" s="71"/>
      <c r="AX1161" s="71"/>
      <c r="AY1161" s="71"/>
      <c r="AZ1161" s="71"/>
      <c r="BA1161" s="71"/>
    </row>
    <row r="1162" spans="1:53" x14ac:dyDescent="0.75">
      <c r="A1162" s="71"/>
      <c r="B1162" s="71"/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  <c r="U1162" s="71"/>
      <c r="V1162" s="71"/>
      <c r="W1162" s="71"/>
      <c r="X1162" s="71"/>
      <c r="Y1162" s="71"/>
      <c r="Z1162" s="71"/>
      <c r="AE1162" s="71"/>
      <c r="AF1162" s="71"/>
      <c r="AG1162" s="71"/>
      <c r="AH1162" s="71"/>
      <c r="AI1162" s="71"/>
      <c r="AJ1162" s="71"/>
      <c r="AK1162" s="71"/>
      <c r="AL1162" s="71"/>
      <c r="AM1162" s="71"/>
      <c r="AN1162" s="71"/>
      <c r="AO1162" s="71"/>
      <c r="AP1162" s="71"/>
      <c r="AQ1162" s="71"/>
      <c r="AR1162" s="71"/>
      <c r="AS1162" s="71"/>
      <c r="AT1162" s="71"/>
      <c r="AU1162" s="71"/>
      <c r="AV1162" s="71"/>
      <c r="AW1162" s="71"/>
      <c r="AX1162" s="71"/>
      <c r="AY1162" s="71"/>
      <c r="AZ1162" s="71"/>
      <c r="BA1162" s="71"/>
    </row>
    <row r="1163" spans="1:53" x14ac:dyDescent="0.75">
      <c r="A1163" s="71"/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71"/>
      <c r="Y1163" s="71"/>
      <c r="Z1163" s="71"/>
      <c r="AE1163" s="71"/>
      <c r="AF1163" s="71"/>
      <c r="AG1163" s="71"/>
      <c r="AH1163" s="71"/>
      <c r="AI1163" s="71"/>
      <c r="AJ1163" s="71"/>
      <c r="AK1163" s="71"/>
      <c r="AL1163" s="71"/>
      <c r="AM1163" s="71"/>
      <c r="AN1163" s="71"/>
      <c r="AO1163" s="71"/>
      <c r="AP1163" s="71"/>
      <c r="AQ1163" s="71"/>
      <c r="AR1163" s="71"/>
      <c r="AS1163" s="71"/>
      <c r="AT1163" s="71"/>
      <c r="AU1163" s="71"/>
      <c r="AV1163" s="71"/>
      <c r="AW1163" s="71"/>
      <c r="AX1163" s="71"/>
      <c r="AY1163" s="71"/>
      <c r="AZ1163" s="71"/>
      <c r="BA1163" s="71"/>
    </row>
    <row r="1164" spans="1:53" x14ac:dyDescent="0.75">
      <c r="A1164" s="71"/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71"/>
      <c r="Y1164" s="71"/>
      <c r="Z1164" s="71"/>
      <c r="AE1164" s="71"/>
      <c r="AF1164" s="71"/>
      <c r="AG1164" s="71"/>
      <c r="AH1164" s="71"/>
      <c r="AI1164" s="71"/>
      <c r="AJ1164" s="71"/>
      <c r="AK1164" s="71"/>
      <c r="AL1164" s="71"/>
      <c r="AM1164" s="71"/>
      <c r="AN1164" s="71"/>
      <c r="AO1164" s="71"/>
      <c r="AP1164" s="71"/>
      <c r="AQ1164" s="71"/>
      <c r="AR1164" s="71"/>
      <c r="AS1164" s="71"/>
      <c r="AT1164" s="71"/>
      <c r="AU1164" s="71"/>
      <c r="AV1164" s="71"/>
      <c r="AW1164" s="71"/>
      <c r="AX1164" s="71"/>
      <c r="AY1164" s="71"/>
      <c r="AZ1164" s="71"/>
      <c r="BA1164" s="71"/>
    </row>
    <row r="1165" spans="1:53" x14ac:dyDescent="0.75">
      <c r="A1165" s="71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1"/>
      <c r="Y1165" s="71"/>
      <c r="Z1165" s="71"/>
      <c r="AE1165" s="71"/>
      <c r="AF1165" s="71"/>
      <c r="AG1165" s="71"/>
      <c r="AH1165" s="71"/>
      <c r="AI1165" s="71"/>
      <c r="AJ1165" s="71"/>
      <c r="AK1165" s="71"/>
      <c r="AL1165" s="71"/>
      <c r="AM1165" s="71"/>
      <c r="AN1165" s="71"/>
      <c r="AO1165" s="71"/>
      <c r="AP1165" s="71"/>
      <c r="AQ1165" s="71"/>
      <c r="AR1165" s="71"/>
      <c r="AS1165" s="71"/>
      <c r="AT1165" s="71"/>
      <c r="AU1165" s="71"/>
      <c r="AV1165" s="71"/>
      <c r="AW1165" s="71"/>
      <c r="AX1165" s="71"/>
      <c r="AY1165" s="71"/>
      <c r="AZ1165" s="71"/>
      <c r="BA1165" s="71"/>
    </row>
    <row r="1166" spans="1:53" x14ac:dyDescent="0.75">
      <c r="A1166" s="71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  <c r="U1166" s="71"/>
      <c r="V1166" s="71"/>
      <c r="W1166" s="71"/>
      <c r="X1166" s="71"/>
      <c r="Y1166" s="71"/>
      <c r="Z1166" s="71"/>
      <c r="AE1166" s="71"/>
      <c r="AF1166" s="71"/>
      <c r="AG1166" s="71"/>
      <c r="AH1166" s="71"/>
      <c r="AI1166" s="71"/>
      <c r="AJ1166" s="71"/>
      <c r="AK1166" s="71"/>
      <c r="AL1166" s="71"/>
      <c r="AM1166" s="71"/>
      <c r="AN1166" s="71"/>
      <c r="AO1166" s="71"/>
      <c r="AP1166" s="71"/>
      <c r="AQ1166" s="71"/>
      <c r="AR1166" s="71"/>
      <c r="AS1166" s="71"/>
      <c r="AT1166" s="71"/>
      <c r="AU1166" s="71"/>
      <c r="AV1166" s="71"/>
      <c r="AW1166" s="71"/>
      <c r="AX1166" s="71"/>
      <c r="AY1166" s="71"/>
      <c r="AZ1166" s="71"/>
      <c r="BA1166" s="71"/>
    </row>
    <row r="1167" spans="1:53" x14ac:dyDescent="0.75">
      <c r="A1167" s="71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  <c r="U1167" s="71"/>
      <c r="V1167" s="71"/>
      <c r="W1167" s="71"/>
      <c r="X1167" s="71"/>
      <c r="Y1167" s="71"/>
      <c r="Z1167" s="71"/>
      <c r="AE1167" s="71"/>
      <c r="AF1167" s="71"/>
      <c r="AG1167" s="71"/>
      <c r="AH1167" s="71"/>
      <c r="AI1167" s="71"/>
      <c r="AJ1167" s="71"/>
      <c r="AK1167" s="71"/>
      <c r="AL1167" s="71"/>
      <c r="AM1167" s="71"/>
      <c r="AN1167" s="71"/>
      <c r="AO1167" s="71"/>
      <c r="AP1167" s="71"/>
      <c r="AQ1167" s="71"/>
      <c r="AR1167" s="71"/>
      <c r="AS1167" s="71"/>
      <c r="AT1167" s="71"/>
      <c r="AU1167" s="71"/>
      <c r="AV1167" s="71"/>
      <c r="AW1167" s="71"/>
      <c r="AX1167" s="71"/>
      <c r="AY1167" s="71"/>
      <c r="AZ1167" s="71"/>
      <c r="BA1167" s="71"/>
    </row>
    <row r="1168" spans="1:53" x14ac:dyDescent="0.75">
      <c r="A1168" s="71"/>
      <c r="B1168" s="71"/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  <c r="U1168" s="71"/>
      <c r="V1168" s="71"/>
      <c r="W1168" s="71"/>
      <c r="X1168" s="71"/>
      <c r="Y1168" s="71"/>
      <c r="Z1168" s="71"/>
      <c r="AE1168" s="71"/>
      <c r="AF1168" s="71"/>
      <c r="AG1168" s="71"/>
      <c r="AH1168" s="71"/>
      <c r="AI1168" s="71"/>
      <c r="AJ1168" s="71"/>
      <c r="AK1168" s="71"/>
      <c r="AL1168" s="71"/>
      <c r="AM1168" s="71"/>
      <c r="AN1168" s="71"/>
      <c r="AO1168" s="71"/>
      <c r="AP1168" s="71"/>
      <c r="AQ1168" s="71"/>
      <c r="AR1168" s="71"/>
      <c r="AS1168" s="71"/>
      <c r="AT1168" s="71"/>
      <c r="AU1168" s="71"/>
      <c r="AV1168" s="71"/>
      <c r="AW1168" s="71"/>
      <c r="AX1168" s="71"/>
      <c r="AY1168" s="71"/>
      <c r="AZ1168" s="71"/>
      <c r="BA1168" s="71"/>
    </row>
    <row r="1169" spans="1:53" x14ac:dyDescent="0.75">
      <c r="A1169" s="71"/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  <c r="U1169" s="71"/>
      <c r="V1169" s="71"/>
      <c r="W1169" s="71"/>
      <c r="X1169" s="71"/>
      <c r="Y1169" s="71"/>
      <c r="Z1169" s="71"/>
      <c r="AE1169" s="71"/>
      <c r="AF1169" s="71"/>
      <c r="AG1169" s="71"/>
      <c r="AH1169" s="71"/>
      <c r="AI1169" s="71"/>
      <c r="AJ1169" s="71"/>
      <c r="AK1169" s="71"/>
      <c r="AL1169" s="71"/>
      <c r="AM1169" s="71"/>
      <c r="AN1169" s="71"/>
      <c r="AO1169" s="71"/>
      <c r="AP1169" s="71"/>
      <c r="AQ1169" s="71"/>
      <c r="AR1169" s="71"/>
      <c r="AS1169" s="71"/>
      <c r="AT1169" s="71"/>
      <c r="AU1169" s="71"/>
      <c r="AV1169" s="71"/>
      <c r="AW1169" s="71"/>
      <c r="AX1169" s="71"/>
      <c r="AY1169" s="71"/>
      <c r="AZ1169" s="71"/>
      <c r="BA1169" s="71"/>
    </row>
    <row r="1170" spans="1:53" x14ac:dyDescent="0.75">
      <c r="A1170" s="71"/>
      <c r="B1170" s="71"/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  <c r="U1170" s="71"/>
      <c r="V1170" s="71"/>
      <c r="W1170" s="71"/>
      <c r="X1170" s="71"/>
      <c r="Y1170" s="71"/>
      <c r="Z1170" s="71"/>
      <c r="AE1170" s="71"/>
      <c r="AF1170" s="71"/>
      <c r="AG1170" s="71"/>
      <c r="AH1170" s="71"/>
      <c r="AI1170" s="71"/>
      <c r="AJ1170" s="71"/>
      <c r="AK1170" s="71"/>
      <c r="AL1170" s="71"/>
      <c r="AM1170" s="71"/>
      <c r="AN1170" s="71"/>
      <c r="AO1170" s="71"/>
      <c r="AP1170" s="71"/>
      <c r="AQ1170" s="71"/>
      <c r="AR1170" s="71"/>
      <c r="AS1170" s="71"/>
      <c r="AT1170" s="71"/>
      <c r="AU1170" s="71"/>
      <c r="AV1170" s="71"/>
      <c r="AW1170" s="71"/>
      <c r="AX1170" s="71"/>
      <c r="AY1170" s="71"/>
      <c r="AZ1170" s="71"/>
      <c r="BA1170" s="71"/>
    </row>
    <row r="1171" spans="1:53" x14ac:dyDescent="0.75">
      <c r="A1171" s="71"/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  <c r="U1171" s="71"/>
      <c r="V1171" s="71"/>
      <c r="W1171" s="71"/>
      <c r="X1171" s="71"/>
      <c r="Y1171" s="71"/>
      <c r="Z1171" s="71"/>
      <c r="AE1171" s="71"/>
      <c r="AF1171" s="71"/>
      <c r="AG1171" s="71"/>
      <c r="AH1171" s="71"/>
      <c r="AI1171" s="71"/>
      <c r="AJ1171" s="71"/>
      <c r="AK1171" s="71"/>
      <c r="AL1171" s="71"/>
      <c r="AM1171" s="71"/>
      <c r="AN1171" s="71"/>
      <c r="AO1171" s="71"/>
      <c r="AP1171" s="71"/>
      <c r="AQ1171" s="71"/>
      <c r="AR1171" s="71"/>
      <c r="AS1171" s="71"/>
      <c r="AT1171" s="71"/>
      <c r="AU1171" s="71"/>
      <c r="AV1171" s="71"/>
      <c r="AW1171" s="71"/>
      <c r="AX1171" s="71"/>
      <c r="AY1171" s="71"/>
      <c r="AZ1171" s="71"/>
      <c r="BA1171" s="71"/>
    </row>
    <row r="1172" spans="1:53" x14ac:dyDescent="0.75">
      <c r="A1172" s="71"/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  <c r="U1172" s="71"/>
      <c r="V1172" s="71"/>
      <c r="W1172" s="71"/>
      <c r="X1172" s="71"/>
      <c r="Y1172" s="71"/>
      <c r="Z1172" s="71"/>
      <c r="AE1172" s="71"/>
      <c r="AF1172" s="71"/>
      <c r="AG1172" s="71"/>
      <c r="AH1172" s="71"/>
      <c r="AI1172" s="71"/>
      <c r="AJ1172" s="71"/>
      <c r="AK1172" s="71"/>
      <c r="AL1172" s="71"/>
      <c r="AM1172" s="71"/>
      <c r="AN1172" s="71"/>
      <c r="AO1172" s="71"/>
      <c r="AP1172" s="71"/>
      <c r="AQ1172" s="71"/>
      <c r="AR1172" s="71"/>
      <c r="AS1172" s="71"/>
      <c r="AT1172" s="71"/>
      <c r="AU1172" s="71"/>
      <c r="AV1172" s="71"/>
      <c r="AW1172" s="71"/>
      <c r="AX1172" s="71"/>
      <c r="AY1172" s="71"/>
      <c r="AZ1172" s="71"/>
      <c r="BA1172" s="71"/>
    </row>
    <row r="1173" spans="1:53" x14ac:dyDescent="0.75">
      <c r="A1173" s="71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1"/>
      <c r="Y1173" s="71"/>
      <c r="Z1173" s="71"/>
      <c r="AE1173" s="71"/>
      <c r="AF1173" s="71"/>
      <c r="AG1173" s="71"/>
      <c r="AH1173" s="71"/>
      <c r="AI1173" s="71"/>
      <c r="AJ1173" s="71"/>
      <c r="AK1173" s="71"/>
      <c r="AL1173" s="71"/>
      <c r="AM1173" s="71"/>
      <c r="AN1173" s="71"/>
      <c r="AO1173" s="71"/>
      <c r="AP1173" s="71"/>
      <c r="AQ1173" s="71"/>
      <c r="AR1173" s="71"/>
      <c r="AS1173" s="71"/>
      <c r="AT1173" s="71"/>
      <c r="AU1173" s="71"/>
      <c r="AV1173" s="71"/>
      <c r="AW1173" s="71"/>
      <c r="AX1173" s="71"/>
      <c r="AY1173" s="71"/>
      <c r="AZ1173" s="71"/>
      <c r="BA1173" s="71"/>
    </row>
    <row r="1174" spans="1:53" x14ac:dyDescent="0.75">
      <c r="A1174" s="71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1"/>
      <c r="Y1174" s="71"/>
      <c r="Z1174" s="71"/>
      <c r="AE1174" s="71"/>
      <c r="AF1174" s="71"/>
      <c r="AG1174" s="71"/>
      <c r="AH1174" s="71"/>
      <c r="AI1174" s="71"/>
      <c r="AJ1174" s="71"/>
      <c r="AK1174" s="71"/>
      <c r="AL1174" s="71"/>
      <c r="AM1174" s="71"/>
      <c r="AN1174" s="71"/>
      <c r="AO1174" s="71"/>
      <c r="AP1174" s="71"/>
      <c r="AQ1174" s="71"/>
      <c r="AR1174" s="71"/>
      <c r="AS1174" s="71"/>
      <c r="AT1174" s="71"/>
      <c r="AU1174" s="71"/>
      <c r="AV1174" s="71"/>
      <c r="AW1174" s="71"/>
      <c r="AX1174" s="71"/>
      <c r="AY1174" s="71"/>
      <c r="AZ1174" s="71"/>
      <c r="BA1174" s="71"/>
    </row>
    <row r="1175" spans="1:53" x14ac:dyDescent="0.75">
      <c r="A1175" s="71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1"/>
      <c r="Y1175" s="71"/>
      <c r="Z1175" s="71"/>
      <c r="AE1175" s="71"/>
      <c r="AF1175" s="71"/>
      <c r="AG1175" s="71"/>
      <c r="AH1175" s="71"/>
      <c r="AI1175" s="71"/>
      <c r="AJ1175" s="71"/>
      <c r="AK1175" s="71"/>
      <c r="AL1175" s="71"/>
      <c r="AM1175" s="71"/>
      <c r="AN1175" s="71"/>
      <c r="AO1175" s="71"/>
      <c r="AP1175" s="71"/>
      <c r="AQ1175" s="71"/>
      <c r="AR1175" s="71"/>
      <c r="AS1175" s="71"/>
      <c r="AT1175" s="71"/>
      <c r="AU1175" s="71"/>
      <c r="AV1175" s="71"/>
      <c r="AW1175" s="71"/>
      <c r="AX1175" s="71"/>
      <c r="AY1175" s="71"/>
      <c r="AZ1175" s="71"/>
      <c r="BA1175" s="71"/>
    </row>
    <row r="1176" spans="1:53" x14ac:dyDescent="0.75">
      <c r="A1176" s="71"/>
      <c r="B1176" s="71"/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  <c r="U1176" s="71"/>
      <c r="V1176" s="71"/>
      <c r="W1176" s="71"/>
      <c r="X1176" s="71"/>
      <c r="Y1176" s="71"/>
      <c r="Z1176" s="71"/>
      <c r="AE1176" s="71"/>
      <c r="AF1176" s="71"/>
      <c r="AG1176" s="71"/>
      <c r="AH1176" s="71"/>
      <c r="AI1176" s="71"/>
      <c r="AJ1176" s="71"/>
      <c r="AK1176" s="71"/>
      <c r="AL1176" s="71"/>
      <c r="AM1176" s="71"/>
      <c r="AN1176" s="71"/>
      <c r="AO1176" s="71"/>
      <c r="AP1176" s="71"/>
      <c r="AQ1176" s="71"/>
      <c r="AR1176" s="71"/>
      <c r="AS1176" s="71"/>
      <c r="AT1176" s="71"/>
      <c r="AU1176" s="71"/>
      <c r="AV1176" s="71"/>
      <c r="AW1176" s="71"/>
      <c r="AX1176" s="71"/>
      <c r="AY1176" s="71"/>
      <c r="AZ1176" s="71"/>
      <c r="BA1176" s="71"/>
    </row>
    <row r="1177" spans="1:53" x14ac:dyDescent="0.75">
      <c r="A1177" s="71"/>
      <c r="B1177" s="71"/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  <c r="U1177" s="71"/>
      <c r="V1177" s="71"/>
      <c r="W1177" s="71"/>
      <c r="X1177" s="71"/>
      <c r="Y1177" s="71"/>
      <c r="Z1177" s="71"/>
      <c r="AE1177" s="71"/>
      <c r="AF1177" s="71"/>
      <c r="AG1177" s="71"/>
      <c r="AH1177" s="71"/>
      <c r="AI1177" s="71"/>
      <c r="AJ1177" s="71"/>
      <c r="AK1177" s="71"/>
      <c r="AL1177" s="71"/>
      <c r="AM1177" s="71"/>
      <c r="AN1177" s="71"/>
      <c r="AO1177" s="71"/>
      <c r="AP1177" s="71"/>
      <c r="AQ1177" s="71"/>
      <c r="AR1177" s="71"/>
      <c r="AS1177" s="71"/>
      <c r="AT1177" s="71"/>
      <c r="AU1177" s="71"/>
      <c r="AV1177" s="71"/>
      <c r="AW1177" s="71"/>
      <c r="AX1177" s="71"/>
      <c r="AY1177" s="71"/>
      <c r="AZ1177" s="71"/>
      <c r="BA1177" s="71"/>
    </row>
    <row r="1178" spans="1:53" x14ac:dyDescent="0.75">
      <c r="A1178" s="71"/>
      <c r="B1178" s="71"/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  <c r="U1178" s="71"/>
      <c r="V1178" s="71"/>
      <c r="W1178" s="71"/>
      <c r="X1178" s="71"/>
      <c r="Y1178" s="71"/>
      <c r="Z1178" s="71"/>
      <c r="AE1178" s="71"/>
      <c r="AF1178" s="71"/>
      <c r="AG1178" s="71"/>
      <c r="AH1178" s="71"/>
      <c r="AI1178" s="71"/>
      <c r="AJ1178" s="71"/>
      <c r="AK1178" s="71"/>
      <c r="AL1178" s="71"/>
      <c r="AM1178" s="71"/>
      <c r="AN1178" s="71"/>
      <c r="AO1178" s="71"/>
      <c r="AP1178" s="71"/>
      <c r="AQ1178" s="71"/>
      <c r="AR1178" s="71"/>
      <c r="AS1178" s="71"/>
      <c r="AT1178" s="71"/>
      <c r="AU1178" s="71"/>
      <c r="AV1178" s="71"/>
      <c r="AW1178" s="71"/>
      <c r="AX1178" s="71"/>
      <c r="AY1178" s="71"/>
      <c r="AZ1178" s="71"/>
      <c r="BA1178" s="71"/>
    </row>
    <row r="1179" spans="1:53" x14ac:dyDescent="0.75">
      <c r="A1179" s="71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1"/>
      <c r="Y1179" s="71"/>
      <c r="Z1179" s="71"/>
      <c r="AE1179" s="71"/>
      <c r="AF1179" s="71"/>
      <c r="AG1179" s="71"/>
      <c r="AH1179" s="71"/>
      <c r="AI1179" s="71"/>
      <c r="AJ1179" s="71"/>
      <c r="AK1179" s="71"/>
      <c r="AL1179" s="71"/>
      <c r="AM1179" s="71"/>
      <c r="AN1179" s="71"/>
      <c r="AO1179" s="71"/>
      <c r="AP1179" s="71"/>
      <c r="AQ1179" s="71"/>
      <c r="AR1179" s="71"/>
      <c r="AS1179" s="71"/>
      <c r="AT1179" s="71"/>
      <c r="AU1179" s="71"/>
      <c r="AV1179" s="71"/>
      <c r="AW1179" s="71"/>
      <c r="AX1179" s="71"/>
      <c r="AY1179" s="71"/>
      <c r="AZ1179" s="71"/>
      <c r="BA1179" s="71"/>
    </row>
    <row r="1180" spans="1:53" x14ac:dyDescent="0.75">
      <c r="A1180" s="71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1"/>
      <c r="Y1180" s="71"/>
      <c r="Z1180" s="71"/>
      <c r="AE1180" s="71"/>
      <c r="AF1180" s="71"/>
      <c r="AG1180" s="71"/>
      <c r="AH1180" s="71"/>
      <c r="AI1180" s="71"/>
      <c r="AJ1180" s="71"/>
      <c r="AK1180" s="71"/>
      <c r="AL1180" s="71"/>
      <c r="AM1180" s="71"/>
      <c r="AN1180" s="71"/>
      <c r="AO1180" s="71"/>
      <c r="AP1180" s="71"/>
      <c r="AQ1180" s="71"/>
      <c r="AR1180" s="71"/>
      <c r="AS1180" s="71"/>
      <c r="AT1180" s="71"/>
      <c r="AU1180" s="71"/>
      <c r="AV1180" s="71"/>
      <c r="AW1180" s="71"/>
      <c r="AX1180" s="71"/>
      <c r="AY1180" s="71"/>
      <c r="AZ1180" s="71"/>
      <c r="BA1180" s="71"/>
    </row>
    <row r="1181" spans="1:53" x14ac:dyDescent="0.75">
      <c r="A1181" s="71"/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71"/>
      <c r="Y1181" s="71"/>
      <c r="Z1181" s="71"/>
      <c r="AE1181" s="71"/>
      <c r="AF1181" s="71"/>
      <c r="AG1181" s="71"/>
      <c r="AH1181" s="71"/>
      <c r="AI1181" s="71"/>
      <c r="AJ1181" s="71"/>
      <c r="AK1181" s="71"/>
      <c r="AL1181" s="71"/>
      <c r="AM1181" s="71"/>
      <c r="AN1181" s="71"/>
      <c r="AO1181" s="71"/>
      <c r="AP1181" s="71"/>
      <c r="AQ1181" s="71"/>
      <c r="AR1181" s="71"/>
      <c r="AS1181" s="71"/>
      <c r="AT1181" s="71"/>
      <c r="AU1181" s="71"/>
      <c r="AV1181" s="71"/>
      <c r="AW1181" s="71"/>
      <c r="AX1181" s="71"/>
      <c r="AY1181" s="71"/>
      <c r="AZ1181" s="71"/>
      <c r="BA1181" s="71"/>
    </row>
    <row r="1182" spans="1:53" x14ac:dyDescent="0.75">
      <c r="A1182" s="71"/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71"/>
      <c r="Y1182" s="71"/>
      <c r="Z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  <c r="AT1182" s="71"/>
      <c r="AU1182" s="71"/>
      <c r="AV1182" s="71"/>
      <c r="AW1182" s="71"/>
      <c r="AX1182" s="71"/>
      <c r="AY1182" s="71"/>
      <c r="AZ1182" s="71"/>
      <c r="BA1182" s="71"/>
    </row>
    <row r="1183" spans="1:53" x14ac:dyDescent="0.75">
      <c r="A1183" s="71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1"/>
      <c r="Y1183" s="71"/>
      <c r="Z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  <c r="AT1183" s="71"/>
      <c r="AU1183" s="71"/>
      <c r="AV1183" s="71"/>
      <c r="AW1183" s="71"/>
      <c r="AX1183" s="71"/>
      <c r="AY1183" s="71"/>
      <c r="AZ1183" s="71"/>
      <c r="BA1183" s="71"/>
    </row>
    <row r="1184" spans="1:53" x14ac:dyDescent="0.75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1"/>
      <c r="Y1184" s="71"/>
      <c r="Z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</row>
    <row r="1185" spans="1:53" x14ac:dyDescent="0.75">
      <c r="A1185" s="71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1"/>
      <c r="Y1185" s="71"/>
      <c r="Z1185" s="71"/>
      <c r="AE1185" s="71"/>
      <c r="AF1185" s="71"/>
      <c r="AG1185" s="71"/>
      <c r="AH1185" s="71"/>
      <c r="AI1185" s="71"/>
      <c r="AJ1185" s="71"/>
      <c r="AK1185" s="71"/>
      <c r="AL1185" s="71"/>
      <c r="AM1185" s="71"/>
      <c r="AN1185" s="71"/>
      <c r="AO1185" s="71"/>
      <c r="AP1185" s="71"/>
      <c r="AQ1185" s="71"/>
      <c r="AR1185" s="71"/>
      <c r="AS1185" s="71"/>
      <c r="AT1185" s="71"/>
      <c r="AU1185" s="71"/>
      <c r="AV1185" s="71"/>
      <c r="AW1185" s="71"/>
      <c r="AX1185" s="71"/>
      <c r="AY1185" s="71"/>
      <c r="AZ1185" s="71"/>
      <c r="BA1185" s="71"/>
    </row>
    <row r="1186" spans="1:53" x14ac:dyDescent="0.75">
      <c r="A1186" s="71"/>
      <c r="B1186" s="71"/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/>
      <c r="U1186" s="71"/>
      <c r="V1186" s="71"/>
      <c r="W1186" s="71"/>
      <c r="X1186" s="71"/>
      <c r="Y1186" s="71"/>
      <c r="Z1186" s="71"/>
      <c r="AE1186" s="71"/>
      <c r="AF1186" s="71"/>
      <c r="AG1186" s="71"/>
      <c r="AH1186" s="71"/>
      <c r="AI1186" s="71"/>
      <c r="AJ1186" s="71"/>
      <c r="AK1186" s="71"/>
      <c r="AL1186" s="71"/>
      <c r="AM1186" s="71"/>
      <c r="AN1186" s="71"/>
      <c r="AO1186" s="71"/>
      <c r="AP1186" s="71"/>
      <c r="AQ1186" s="71"/>
      <c r="AR1186" s="71"/>
      <c r="AS1186" s="71"/>
      <c r="AT1186" s="71"/>
      <c r="AU1186" s="71"/>
      <c r="AV1186" s="71"/>
      <c r="AW1186" s="71"/>
      <c r="AX1186" s="71"/>
      <c r="AY1186" s="71"/>
      <c r="AZ1186" s="71"/>
      <c r="BA1186" s="71"/>
    </row>
    <row r="1187" spans="1:53" x14ac:dyDescent="0.75">
      <c r="A1187" s="71"/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71"/>
      <c r="Y1187" s="71"/>
      <c r="Z1187" s="71"/>
      <c r="AE1187" s="71"/>
      <c r="AF1187" s="71"/>
      <c r="AG1187" s="71"/>
      <c r="AH1187" s="71"/>
      <c r="AI1187" s="71"/>
      <c r="AJ1187" s="71"/>
      <c r="AK1187" s="71"/>
      <c r="AL1187" s="71"/>
      <c r="AM1187" s="71"/>
      <c r="AN1187" s="71"/>
      <c r="AO1187" s="71"/>
      <c r="AP1187" s="71"/>
      <c r="AQ1187" s="71"/>
      <c r="AR1187" s="71"/>
      <c r="AS1187" s="71"/>
      <c r="AT1187" s="71"/>
      <c r="AU1187" s="71"/>
      <c r="AV1187" s="71"/>
      <c r="AW1187" s="71"/>
      <c r="AX1187" s="71"/>
      <c r="AY1187" s="71"/>
      <c r="AZ1187" s="71"/>
      <c r="BA1187" s="71"/>
    </row>
    <row r="1188" spans="1:53" x14ac:dyDescent="0.75">
      <c r="A1188" s="71"/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71"/>
      <c r="Y1188" s="71"/>
      <c r="Z1188" s="71"/>
      <c r="AE1188" s="71"/>
      <c r="AF1188" s="71"/>
      <c r="AG1188" s="71"/>
      <c r="AH1188" s="71"/>
      <c r="AI1188" s="71"/>
      <c r="AJ1188" s="71"/>
      <c r="AK1188" s="71"/>
      <c r="AL1188" s="71"/>
      <c r="AM1188" s="71"/>
      <c r="AN1188" s="71"/>
      <c r="AO1188" s="71"/>
      <c r="AP1188" s="71"/>
      <c r="AQ1188" s="71"/>
      <c r="AR1188" s="71"/>
      <c r="AS1188" s="71"/>
      <c r="AT1188" s="71"/>
      <c r="AU1188" s="71"/>
      <c r="AV1188" s="71"/>
      <c r="AW1188" s="71"/>
      <c r="AX1188" s="71"/>
      <c r="AY1188" s="71"/>
      <c r="AZ1188" s="71"/>
      <c r="BA1188" s="71"/>
    </row>
    <row r="1189" spans="1:53" x14ac:dyDescent="0.75">
      <c r="A1189" s="71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/>
      <c r="U1189" s="71"/>
      <c r="V1189" s="71"/>
      <c r="W1189" s="71"/>
      <c r="X1189" s="71"/>
      <c r="Y1189" s="71"/>
      <c r="Z1189" s="71"/>
      <c r="AE1189" s="71"/>
      <c r="AF1189" s="71"/>
      <c r="AG1189" s="71"/>
      <c r="AH1189" s="71"/>
      <c r="AI1189" s="71"/>
      <c r="AJ1189" s="71"/>
      <c r="AK1189" s="71"/>
      <c r="AL1189" s="71"/>
      <c r="AM1189" s="71"/>
      <c r="AN1189" s="71"/>
      <c r="AO1189" s="71"/>
      <c r="AP1189" s="71"/>
      <c r="AQ1189" s="71"/>
      <c r="AR1189" s="71"/>
      <c r="AS1189" s="71"/>
      <c r="AT1189" s="71"/>
      <c r="AU1189" s="71"/>
      <c r="AV1189" s="71"/>
      <c r="AW1189" s="71"/>
      <c r="AX1189" s="71"/>
      <c r="AY1189" s="71"/>
      <c r="AZ1189" s="71"/>
      <c r="BA1189" s="71"/>
    </row>
    <row r="1190" spans="1:53" x14ac:dyDescent="0.75">
      <c r="A1190" s="71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1"/>
      <c r="Y1190" s="71"/>
      <c r="Z1190" s="71"/>
      <c r="AE1190" s="71"/>
      <c r="AF1190" s="71"/>
      <c r="AG1190" s="71"/>
      <c r="AH1190" s="71"/>
      <c r="AI1190" s="71"/>
      <c r="AJ1190" s="71"/>
      <c r="AK1190" s="71"/>
      <c r="AL1190" s="71"/>
      <c r="AM1190" s="71"/>
      <c r="AN1190" s="71"/>
      <c r="AO1190" s="71"/>
      <c r="AP1190" s="71"/>
      <c r="AQ1190" s="71"/>
      <c r="AR1190" s="71"/>
      <c r="AS1190" s="71"/>
      <c r="AT1190" s="71"/>
      <c r="AU1190" s="71"/>
      <c r="AV1190" s="71"/>
      <c r="AW1190" s="71"/>
      <c r="AX1190" s="71"/>
      <c r="AY1190" s="71"/>
      <c r="AZ1190" s="71"/>
      <c r="BA1190" s="71"/>
    </row>
    <row r="1191" spans="1:53" x14ac:dyDescent="0.75">
      <c r="A1191" s="71"/>
      <c r="B1191" s="71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/>
      <c r="U1191" s="71"/>
      <c r="V1191" s="71"/>
      <c r="W1191" s="71"/>
      <c r="X1191" s="71"/>
      <c r="Y1191" s="71"/>
      <c r="Z1191" s="71"/>
      <c r="AE1191" s="71"/>
      <c r="AF1191" s="71"/>
      <c r="AG1191" s="71"/>
      <c r="AH1191" s="71"/>
      <c r="AI1191" s="71"/>
      <c r="AJ1191" s="71"/>
      <c r="AK1191" s="71"/>
      <c r="AL1191" s="71"/>
      <c r="AM1191" s="71"/>
      <c r="AN1191" s="71"/>
      <c r="AO1191" s="71"/>
      <c r="AP1191" s="71"/>
      <c r="AQ1191" s="71"/>
      <c r="AR1191" s="71"/>
      <c r="AS1191" s="71"/>
      <c r="AT1191" s="71"/>
      <c r="AU1191" s="71"/>
      <c r="AV1191" s="71"/>
      <c r="AW1191" s="71"/>
      <c r="AX1191" s="71"/>
      <c r="AY1191" s="71"/>
      <c r="AZ1191" s="71"/>
      <c r="BA1191" s="71"/>
    </row>
    <row r="1192" spans="1:53" x14ac:dyDescent="0.75">
      <c r="A1192" s="71"/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71"/>
      <c r="Y1192" s="71"/>
      <c r="Z1192" s="71"/>
      <c r="AE1192" s="71"/>
      <c r="AF1192" s="71"/>
      <c r="AG1192" s="71"/>
      <c r="AH1192" s="71"/>
      <c r="AI1192" s="71"/>
      <c r="AJ1192" s="71"/>
      <c r="AK1192" s="71"/>
      <c r="AL1192" s="71"/>
      <c r="AM1192" s="71"/>
      <c r="AN1192" s="71"/>
      <c r="AO1192" s="71"/>
      <c r="AP1192" s="71"/>
      <c r="AQ1192" s="71"/>
      <c r="AR1192" s="71"/>
      <c r="AS1192" s="71"/>
      <c r="AT1192" s="71"/>
      <c r="AU1192" s="71"/>
      <c r="AV1192" s="71"/>
      <c r="AW1192" s="71"/>
      <c r="AX1192" s="71"/>
      <c r="AY1192" s="71"/>
      <c r="AZ1192" s="71"/>
      <c r="BA1192" s="71"/>
    </row>
    <row r="1193" spans="1:53" x14ac:dyDescent="0.75">
      <c r="A1193" s="71"/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1"/>
      <c r="Y1193" s="71"/>
      <c r="Z1193" s="71"/>
      <c r="AE1193" s="71"/>
      <c r="AF1193" s="71"/>
      <c r="AG1193" s="71"/>
      <c r="AH1193" s="71"/>
      <c r="AI1193" s="71"/>
      <c r="AJ1193" s="71"/>
      <c r="AK1193" s="71"/>
      <c r="AL1193" s="71"/>
      <c r="AM1193" s="71"/>
      <c r="AN1193" s="71"/>
      <c r="AO1193" s="71"/>
      <c r="AP1193" s="71"/>
      <c r="AQ1193" s="71"/>
      <c r="AR1193" s="71"/>
      <c r="AS1193" s="71"/>
      <c r="AT1193" s="71"/>
      <c r="AU1193" s="71"/>
      <c r="AV1193" s="71"/>
      <c r="AW1193" s="71"/>
      <c r="AX1193" s="71"/>
      <c r="AY1193" s="71"/>
      <c r="AZ1193" s="71"/>
      <c r="BA1193" s="71"/>
    </row>
    <row r="1194" spans="1:53" x14ac:dyDescent="0.75">
      <c r="A1194" s="71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/>
      <c r="U1194" s="71"/>
      <c r="V1194" s="71"/>
      <c r="W1194" s="71"/>
      <c r="X1194" s="71"/>
      <c r="Y1194" s="71"/>
      <c r="Z1194" s="71"/>
      <c r="AE1194" s="71"/>
      <c r="AF1194" s="71"/>
      <c r="AG1194" s="71"/>
      <c r="AH1194" s="71"/>
      <c r="AI1194" s="71"/>
      <c r="AJ1194" s="71"/>
      <c r="AK1194" s="71"/>
      <c r="AL1194" s="71"/>
      <c r="AM1194" s="71"/>
      <c r="AN1194" s="71"/>
      <c r="AO1194" s="71"/>
      <c r="AP1194" s="71"/>
      <c r="AQ1194" s="71"/>
      <c r="AR1194" s="71"/>
      <c r="AS1194" s="71"/>
      <c r="AT1194" s="71"/>
      <c r="AU1194" s="71"/>
      <c r="AV1194" s="71"/>
      <c r="AW1194" s="71"/>
      <c r="AX1194" s="71"/>
      <c r="AY1194" s="71"/>
      <c r="AZ1194" s="71"/>
      <c r="BA1194" s="71"/>
    </row>
    <row r="1195" spans="1:53" x14ac:dyDescent="0.75">
      <c r="A1195" s="71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1"/>
      <c r="Y1195" s="71"/>
      <c r="Z1195" s="71"/>
      <c r="AE1195" s="71"/>
      <c r="AF1195" s="71"/>
      <c r="AG1195" s="71"/>
      <c r="AH1195" s="71"/>
      <c r="AI1195" s="71"/>
      <c r="AJ1195" s="71"/>
      <c r="AK1195" s="71"/>
      <c r="AL1195" s="71"/>
      <c r="AM1195" s="71"/>
      <c r="AN1195" s="71"/>
      <c r="AO1195" s="71"/>
      <c r="AP1195" s="71"/>
      <c r="AQ1195" s="71"/>
      <c r="AR1195" s="71"/>
      <c r="AS1195" s="71"/>
      <c r="AT1195" s="71"/>
      <c r="AU1195" s="71"/>
      <c r="AV1195" s="71"/>
      <c r="AW1195" s="71"/>
      <c r="AX1195" s="71"/>
      <c r="AY1195" s="71"/>
      <c r="AZ1195" s="71"/>
      <c r="BA1195" s="71"/>
    </row>
    <row r="1196" spans="1:53" x14ac:dyDescent="0.75">
      <c r="A1196" s="71"/>
      <c r="B1196" s="71"/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/>
      <c r="U1196" s="71"/>
      <c r="V1196" s="71"/>
      <c r="W1196" s="71"/>
      <c r="X1196" s="71"/>
      <c r="Y1196" s="71"/>
      <c r="Z1196" s="71"/>
      <c r="AE1196" s="71"/>
      <c r="AF1196" s="71"/>
      <c r="AG1196" s="71"/>
      <c r="AH1196" s="71"/>
      <c r="AI1196" s="71"/>
      <c r="AJ1196" s="71"/>
      <c r="AK1196" s="71"/>
      <c r="AL1196" s="71"/>
      <c r="AM1196" s="71"/>
      <c r="AN1196" s="71"/>
      <c r="AO1196" s="71"/>
      <c r="AP1196" s="71"/>
      <c r="AQ1196" s="71"/>
      <c r="AR1196" s="71"/>
      <c r="AS1196" s="71"/>
      <c r="AT1196" s="71"/>
      <c r="AU1196" s="71"/>
      <c r="AV1196" s="71"/>
      <c r="AW1196" s="71"/>
      <c r="AX1196" s="71"/>
      <c r="AY1196" s="71"/>
      <c r="AZ1196" s="71"/>
      <c r="BA1196" s="71"/>
    </row>
    <row r="1197" spans="1:53" x14ac:dyDescent="0.75">
      <c r="A1197" s="71"/>
      <c r="B1197" s="71"/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/>
      <c r="U1197" s="71"/>
      <c r="V1197" s="71"/>
      <c r="W1197" s="71"/>
      <c r="X1197" s="71"/>
      <c r="Y1197" s="71"/>
      <c r="Z1197" s="71"/>
      <c r="AE1197" s="71"/>
      <c r="AF1197" s="71"/>
      <c r="AG1197" s="71"/>
      <c r="AH1197" s="71"/>
      <c r="AI1197" s="71"/>
      <c r="AJ1197" s="71"/>
      <c r="AK1197" s="71"/>
      <c r="AL1197" s="71"/>
      <c r="AM1197" s="71"/>
      <c r="AN1197" s="71"/>
      <c r="AO1197" s="71"/>
      <c r="AP1197" s="71"/>
      <c r="AQ1197" s="71"/>
      <c r="AR1197" s="71"/>
      <c r="AS1197" s="71"/>
      <c r="AT1197" s="71"/>
      <c r="AU1197" s="71"/>
      <c r="AV1197" s="71"/>
      <c r="AW1197" s="71"/>
      <c r="AX1197" s="71"/>
      <c r="AY1197" s="71"/>
      <c r="AZ1197" s="71"/>
      <c r="BA1197" s="71"/>
    </row>
    <row r="1198" spans="1:53" x14ac:dyDescent="0.75">
      <c r="A1198" s="71"/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71"/>
      <c r="Y1198" s="71"/>
      <c r="Z1198" s="71"/>
      <c r="AE1198" s="71"/>
      <c r="AF1198" s="71"/>
      <c r="AG1198" s="71"/>
      <c r="AH1198" s="71"/>
      <c r="AI1198" s="71"/>
      <c r="AJ1198" s="71"/>
      <c r="AK1198" s="71"/>
      <c r="AL1198" s="71"/>
      <c r="AM1198" s="71"/>
      <c r="AN1198" s="71"/>
      <c r="AO1198" s="71"/>
      <c r="AP1198" s="71"/>
      <c r="AQ1198" s="71"/>
      <c r="AR1198" s="71"/>
      <c r="AS1198" s="71"/>
      <c r="AT1198" s="71"/>
      <c r="AU1198" s="71"/>
      <c r="AV1198" s="71"/>
      <c r="AW1198" s="71"/>
      <c r="AX1198" s="71"/>
      <c r="AY1198" s="71"/>
      <c r="AZ1198" s="71"/>
      <c r="BA1198" s="71"/>
    </row>
    <row r="1199" spans="1:53" x14ac:dyDescent="0.75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1"/>
      <c r="Y1199" s="71"/>
      <c r="Z1199" s="71"/>
      <c r="AE1199" s="71"/>
      <c r="AF1199" s="71"/>
      <c r="AG1199" s="71"/>
      <c r="AH1199" s="71"/>
      <c r="AI1199" s="71"/>
      <c r="AJ1199" s="71"/>
      <c r="AK1199" s="71"/>
      <c r="AL1199" s="71"/>
      <c r="AM1199" s="71"/>
      <c r="AN1199" s="71"/>
      <c r="AO1199" s="71"/>
      <c r="AP1199" s="71"/>
      <c r="AQ1199" s="71"/>
      <c r="AR1199" s="71"/>
      <c r="AS1199" s="71"/>
      <c r="AT1199" s="71"/>
      <c r="AU1199" s="71"/>
      <c r="AV1199" s="71"/>
      <c r="AW1199" s="71"/>
      <c r="AX1199" s="71"/>
      <c r="AY1199" s="71"/>
      <c r="AZ1199" s="71"/>
      <c r="BA1199" s="71"/>
    </row>
    <row r="1200" spans="1:53" x14ac:dyDescent="0.75">
      <c r="A1200" s="71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71"/>
      <c r="Z1200" s="71"/>
      <c r="AE1200" s="71"/>
      <c r="AF1200" s="71"/>
      <c r="AG1200" s="71"/>
      <c r="AH1200" s="71"/>
      <c r="AI1200" s="71"/>
      <c r="AJ1200" s="71"/>
      <c r="AK1200" s="71"/>
      <c r="AL1200" s="71"/>
      <c r="AM1200" s="71"/>
      <c r="AN1200" s="71"/>
      <c r="AO1200" s="71"/>
      <c r="AP1200" s="71"/>
      <c r="AQ1200" s="71"/>
      <c r="AR1200" s="71"/>
      <c r="AS1200" s="71"/>
      <c r="AT1200" s="71"/>
      <c r="AU1200" s="71"/>
      <c r="AV1200" s="71"/>
      <c r="AW1200" s="71"/>
      <c r="AX1200" s="71"/>
      <c r="AY1200" s="71"/>
      <c r="AZ1200" s="71"/>
      <c r="BA1200" s="71"/>
    </row>
    <row r="1201" spans="1:53" x14ac:dyDescent="0.75">
      <c r="A1201" s="71"/>
      <c r="B1201" s="71"/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/>
      <c r="U1201" s="71"/>
      <c r="V1201" s="71"/>
      <c r="W1201" s="71"/>
      <c r="X1201" s="71"/>
      <c r="Y1201" s="71"/>
      <c r="Z1201" s="71"/>
      <c r="AE1201" s="71"/>
      <c r="AF1201" s="71"/>
      <c r="AG1201" s="71"/>
      <c r="AH1201" s="71"/>
      <c r="AI1201" s="71"/>
      <c r="AJ1201" s="71"/>
      <c r="AK1201" s="71"/>
      <c r="AL1201" s="71"/>
      <c r="AM1201" s="71"/>
      <c r="AN1201" s="71"/>
      <c r="AO1201" s="71"/>
      <c r="AP1201" s="71"/>
      <c r="AQ1201" s="71"/>
      <c r="AR1201" s="71"/>
      <c r="AS1201" s="71"/>
      <c r="AT1201" s="71"/>
      <c r="AU1201" s="71"/>
      <c r="AV1201" s="71"/>
      <c r="AW1201" s="71"/>
      <c r="AX1201" s="71"/>
      <c r="AY1201" s="71"/>
      <c r="AZ1201" s="71"/>
      <c r="BA1201" s="71"/>
    </row>
    <row r="1202" spans="1:53" x14ac:dyDescent="0.75">
      <c r="A1202" s="71"/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/>
      <c r="U1202" s="71"/>
      <c r="V1202" s="71"/>
      <c r="W1202" s="71"/>
      <c r="X1202" s="71"/>
      <c r="Y1202" s="71"/>
      <c r="Z1202" s="71"/>
      <c r="AE1202" s="71"/>
      <c r="AF1202" s="71"/>
      <c r="AG1202" s="71"/>
      <c r="AH1202" s="71"/>
      <c r="AI1202" s="71"/>
      <c r="AJ1202" s="71"/>
      <c r="AK1202" s="71"/>
      <c r="AL1202" s="71"/>
      <c r="AM1202" s="71"/>
      <c r="AN1202" s="71"/>
      <c r="AO1202" s="71"/>
      <c r="AP1202" s="71"/>
      <c r="AQ1202" s="71"/>
      <c r="AR1202" s="71"/>
      <c r="AS1202" s="71"/>
      <c r="AT1202" s="71"/>
      <c r="AU1202" s="71"/>
      <c r="AV1202" s="71"/>
      <c r="AW1202" s="71"/>
      <c r="AX1202" s="71"/>
      <c r="AY1202" s="71"/>
      <c r="AZ1202" s="71"/>
      <c r="BA1202" s="71"/>
    </row>
    <row r="1203" spans="1:53" x14ac:dyDescent="0.75">
      <c r="A1203" s="71"/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71"/>
      <c r="Y1203" s="71"/>
      <c r="Z1203" s="71"/>
      <c r="AE1203" s="71"/>
      <c r="AF1203" s="71"/>
      <c r="AG1203" s="71"/>
      <c r="AH1203" s="71"/>
      <c r="AI1203" s="71"/>
      <c r="AJ1203" s="71"/>
      <c r="AK1203" s="71"/>
      <c r="AL1203" s="71"/>
      <c r="AM1203" s="71"/>
      <c r="AN1203" s="71"/>
      <c r="AO1203" s="71"/>
      <c r="AP1203" s="71"/>
      <c r="AQ1203" s="71"/>
      <c r="AR1203" s="71"/>
      <c r="AS1203" s="71"/>
      <c r="AT1203" s="71"/>
      <c r="AU1203" s="71"/>
      <c r="AV1203" s="71"/>
      <c r="AW1203" s="71"/>
      <c r="AX1203" s="71"/>
      <c r="AY1203" s="71"/>
      <c r="AZ1203" s="71"/>
      <c r="BA1203" s="71"/>
    </row>
    <row r="1204" spans="1:53" x14ac:dyDescent="0.75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1"/>
      <c r="Y1204" s="71"/>
      <c r="Z1204" s="71"/>
      <c r="AE1204" s="71"/>
      <c r="AF1204" s="71"/>
      <c r="AG1204" s="71"/>
      <c r="AH1204" s="71"/>
      <c r="AI1204" s="71"/>
      <c r="AJ1204" s="71"/>
      <c r="AK1204" s="71"/>
      <c r="AL1204" s="71"/>
      <c r="AM1204" s="71"/>
      <c r="AN1204" s="71"/>
      <c r="AO1204" s="71"/>
      <c r="AP1204" s="71"/>
      <c r="AQ1204" s="71"/>
      <c r="AR1204" s="71"/>
      <c r="AS1204" s="71"/>
      <c r="AT1204" s="71"/>
      <c r="AU1204" s="71"/>
      <c r="AV1204" s="71"/>
      <c r="AW1204" s="71"/>
      <c r="AX1204" s="71"/>
      <c r="AY1204" s="71"/>
      <c r="AZ1204" s="71"/>
      <c r="BA1204" s="71"/>
    </row>
    <row r="1205" spans="1:53" x14ac:dyDescent="0.75">
      <c r="A1205" s="71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1"/>
      <c r="Y1205" s="71"/>
      <c r="Z1205" s="71"/>
      <c r="AE1205" s="71"/>
      <c r="AF1205" s="71"/>
      <c r="AG1205" s="71"/>
      <c r="AH1205" s="71"/>
      <c r="AI1205" s="71"/>
      <c r="AJ1205" s="71"/>
      <c r="AK1205" s="71"/>
      <c r="AL1205" s="71"/>
      <c r="AM1205" s="71"/>
      <c r="AN1205" s="71"/>
      <c r="AO1205" s="71"/>
      <c r="AP1205" s="71"/>
      <c r="AQ1205" s="71"/>
      <c r="AR1205" s="71"/>
      <c r="AS1205" s="71"/>
      <c r="AT1205" s="71"/>
      <c r="AU1205" s="71"/>
      <c r="AV1205" s="71"/>
      <c r="AW1205" s="71"/>
      <c r="AX1205" s="71"/>
      <c r="AY1205" s="71"/>
      <c r="AZ1205" s="71"/>
      <c r="BA1205" s="71"/>
    </row>
    <row r="1206" spans="1:53" x14ac:dyDescent="0.75">
      <c r="A1206" s="71"/>
      <c r="B1206" s="71"/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/>
      <c r="U1206" s="71"/>
      <c r="V1206" s="71"/>
      <c r="W1206" s="71"/>
      <c r="X1206" s="71"/>
      <c r="Y1206" s="71"/>
      <c r="Z1206" s="71"/>
      <c r="AE1206" s="71"/>
      <c r="AF1206" s="71"/>
      <c r="AG1206" s="71"/>
      <c r="AH1206" s="71"/>
      <c r="AI1206" s="71"/>
      <c r="AJ1206" s="71"/>
      <c r="AK1206" s="71"/>
      <c r="AL1206" s="71"/>
      <c r="AM1206" s="71"/>
      <c r="AN1206" s="71"/>
      <c r="AO1206" s="71"/>
      <c r="AP1206" s="71"/>
      <c r="AQ1206" s="71"/>
      <c r="AR1206" s="71"/>
      <c r="AS1206" s="71"/>
      <c r="AT1206" s="71"/>
      <c r="AU1206" s="71"/>
      <c r="AV1206" s="71"/>
      <c r="AW1206" s="71"/>
      <c r="AX1206" s="71"/>
      <c r="AY1206" s="71"/>
      <c r="AZ1206" s="71"/>
      <c r="BA1206" s="71"/>
    </row>
    <row r="1207" spans="1:53" x14ac:dyDescent="0.75">
      <c r="A1207" s="71"/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71"/>
      <c r="Y1207" s="71"/>
      <c r="Z1207" s="71"/>
      <c r="AE1207" s="71"/>
      <c r="AF1207" s="71"/>
      <c r="AG1207" s="71"/>
      <c r="AH1207" s="71"/>
      <c r="AI1207" s="71"/>
      <c r="AJ1207" s="71"/>
      <c r="AK1207" s="71"/>
      <c r="AL1207" s="71"/>
      <c r="AM1207" s="71"/>
      <c r="AN1207" s="71"/>
      <c r="AO1207" s="71"/>
      <c r="AP1207" s="71"/>
      <c r="AQ1207" s="71"/>
      <c r="AR1207" s="71"/>
      <c r="AS1207" s="71"/>
      <c r="AT1207" s="71"/>
      <c r="AU1207" s="71"/>
      <c r="AV1207" s="71"/>
      <c r="AW1207" s="71"/>
      <c r="AX1207" s="71"/>
      <c r="AY1207" s="71"/>
      <c r="AZ1207" s="71"/>
      <c r="BA1207" s="71"/>
    </row>
    <row r="1208" spans="1:53" x14ac:dyDescent="0.75">
      <c r="A1208" s="71"/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71"/>
      <c r="Y1208" s="71"/>
      <c r="Z1208" s="71"/>
      <c r="AE1208" s="71"/>
      <c r="AF1208" s="71"/>
      <c r="AG1208" s="71"/>
      <c r="AH1208" s="71"/>
      <c r="AI1208" s="71"/>
      <c r="AJ1208" s="71"/>
      <c r="AK1208" s="71"/>
      <c r="AL1208" s="71"/>
      <c r="AM1208" s="71"/>
      <c r="AN1208" s="71"/>
      <c r="AO1208" s="71"/>
      <c r="AP1208" s="71"/>
      <c r="AQ1208" s="71"/>
      <c r="AR1208" s="71"/>
      <c r="AS1208" s="71"/>
      <c r="AT1208" s="71"/>
      <c r="AU1208" s="71"/>
      <c r="AV1208" s="71"/>
      <c r="AW1208" s="71"/>
      <c r="AX1208" s="71"/>
      <c r="AY1208" s="71"/>
      <c r="AZ1208" s="71"/>
      <c r="BA1208" s="71"/>
    </row>
    <row r="1209" spans="1:53" x14ac:dyDescent="0.75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1"/>
      <c r="Y1209" s="71"/>
      <c r="Z1209" s="71"/>
      <c r="AE1209" s="71"/>
      <c r="AF1209" s="71"/>
      <c r="AG1209" s="71"/>
      <c r="AH1209" s="71"/>
      <c r="AI1209" s="71"/>
      <c r="AJ1209" s="71"/>
      <c r="AK1209" s="71"/>
      <c r="AL1209" s="71"/>
      <c r="AM1209" s="71"/>
      <c r="AN1209" s="71"/>
      <c r="AO1209" s="71"/>
      <c r="AP1209" s="71"/>
      <c r="AQ1209" s="71"/>
      <c r="AR1209" s="71"/>
      <c r="AS1209" s="71"/>
      <c r="AT1209" s="71"/>
      <c r="AU1209" s="71"/>
      <c r="AV1209" s="71"/>
      <c r="AW1209" s="71"/>
      <c r="AX1209" s="71"/>
      <c r="AY1209" s="71"/>
      <c r="AZ1209" s="71"/>
      <c r="BA1209" s="71"/>
    </row>
    <row r="1210" spans="1:53" x14ac:dyDescent="0.75">
      <c r="A1210" s="71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1"/>
      <c r="Y1210" s="71"/>
      <c r="Z1210" s="71"/>
      <c r="AE1210" s="71"/>
      <c r="AF1210" s="71"/>
      <c r="AG1210" s="71"/>
      <c r="AH1210" s="71"/>
      <c r="AI1210" s="71"/>
      <c r="AJ1210" s="71"/>
      <c r="AK1210" s="71"/>
      <c r="AL1210" s="71"/>
      <c r="AM1210" s="71"/>
      <c r="AN1210" s="71"/>
      <c r="AO1210" s="71"/>
      <c r="AP1210" s="71"/>
      <c r="AQ1210" s="71"/>
      <c r="AR1210" s="71"/>
      <c r="AS1210" s="71"/>
      <c r="AT1210" s="71"/>
      <c r="AU1210" s="71"/>
      <c r="AV1210" s="71"/>
      <c r="AW1210" s="71"/>
      <c r="AX1210" s="71"/>
      <c r="AY1210" s="71"/>
      <c r="AZ1210" s="71"/>
      <c r="BA1210" s="71"/>
    </row>
    <row r="1211" spans="1:53" x14ac:dyDescent="0.75">
      <c r="A1211" s="71"/>
      <c r="B1211" s="71"/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1"/>
      <c r="S1211" s="71"/>
      <c r="T1211" s="71"/>
      <c r="U1211" s="71"/>
      <c r="V1211" s="71"/>
      <c r="W1211" s="71"/>
      <c r="X1211" s="71"/>
      <c r="Y1211" s="71"/>
      <c r="Z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  <c r="AT1211" s="71"/>
      <c r="AU1211" s="71"/>
      <c r="AV1211" s="71"/>
      <c r="AW1211" s="71"/>
      <c r="AX1211" s="71"/>
      <c r="AY1211" s="71"/>
      <c r="AZ1211" s="71"/>
      <c r="BA1211" s="71"/>
    </row>
    <row r="1212" spans="1:53" x14ac:dyDescent="0.75">
      <c r="A1212" s="71"/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71"/>
      <c r="Y1212" s="71"/>
      <c r="Z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  <c r="AT1212" s="71"/>
      <c r="AU1212" s="71"/>
      <c r="AV1212" s="71"/>
      <c r="AW1212" s="71"/>
      <c r="AX1212" s="71"/>
      <c r="AY1212" s="71"/>
      <c r="AZ1212" s="71"/>
      <c r="BA1212" s="71"/>
    </row>
    <row r="1213" spans="1:53" x14ac:dyDescent="0.75">
      <c r="A1213" s="71"/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71"/>
      <c r="Y1213" s="71"/>
      <c r="Z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</row>
    <row r="1214" spans="1:53" x14ac:dyDescent="0.75">
      <c r="A1214" s="71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1"/>
      <c r="Y1214" s="71"/>
      <c r="Z1214" s="71"/>
      <c r="AE1214" s="71"/>
      <c r="AF1214" s="71"/>
      <c r="AG1214" s="71"/>
      <c r="AH1214" s="71"/>
      <c r="AI1214" s="71"/>
      <c r="AJ1214" s="71"/>
      <c r="AK1214" s="71"/>
      <c r="AL1214" s="71"/>
      <c r="AM1214" s="71"/>
      <c r="AN1214" s="71"/>
      <c r="AO1214" s="71"/>
      <c r="AP1214" s="71"/>
      <c r="AQ1214" s="71"/>
      <c r="AR1214" s="71"/>
      <c r="AS1214" s="71"/>
      <c r="AT1214" s="71"/>
      <c r="AU1214" s="71"/>
      <c r="AV1214" s="71"/>
      <c r="AW1214" s="71"/>
      <c r="AX1214" s="71"/>
      <c r="AY1214" s="71"/>
      <c r="AZ1214" s="71"/>
      <c r="BA1214" s="71"/>
    </row>
    <row r="1215" spans="1:53" x14ac:dyDescent="0.75">
      <c r="A1215" s="71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1"/>
      <c r="Y1215" s="71"/>
      <c r="Z1215" s="71"/>
      <c r="AE1215" s="71"/>
      <c r="AF1215" s="71"/>
      <c r="AG1215" s="71"/>
      <c r="AH1215" s="71"/>
      <c r="AI1215" s="71"/>
      <c r="AJ1215" s="71"/>
      <c r="AK1215" s="71"/>
      <c r="AL1215" s="71"/>
      <c r="AM1215" s="71"/>
      <c r="AN1215" s="71"/>
      <c r="AO1215" s="71"/>
      <c r="AP1215" s="71"/>
      <c r="AQ1215" s="71"/>
      <c r="AR1215" s="71"/>
      <c r="AS1215" s="71"/>
      <c r="AT1215" s="71"/>
      <c r="AU1215" s="71"/>
      <c r="AV1215" s="71"/>
      <c r="AW1215" s="71"/>
      <c r="AX1215" s="71"/>
      <c r="AY1215" s="71"/>
      <c r="AZ1215" s="71"/>
      <c r="BA1215" s="71"/>
    </row>
    <row r="1216" spans="1:53" x14ac:dyDescent="0.75">
      <c r="A1216" s="71"/>
      <c r="B1216" s="71"/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P1216" s="71"/>
      <c r="Q1216" s="71"/>
      <c r="R1216" s="71"/>
      <c r="S1216" s="71"/>
      <c r="T1216" s="71"/>
      <c r="U1216" s="71"/>
      <c r="V1216" s="71"/>
      <c r="W1216" s="71"/>
      <c r="X1216" s="71"/>
      <c r="Y1216" s="71"/>
      <c r="Z1216" s="71"/>
      <c r="AE1216" s="71"/>
      <c r="AF1216" s="71"/>
      <c r="AG1216" s="71"/>
      <c r="AH1216" s="71"/>
      <c r="AI1216" s="71"/>
      <c r="AJ1216" s="71"/>
      <c r="AK1216" s="71"/>
      <c r="AL1216" s="71"/>
      <c r="AM1216" s="71"/>
      <c r="AN1216" s="71"/>
      <c r="AO1216" s="71"/>
      <c r="AP1216" s="71"/>
      <c r="AQ1216" s="71"/>
      <c r="AR1216" s="71"/>
      <c r="AS1216" s="71"/>
      <c r="AT1216" s="71"/>
      <c r="AU1216" s="71"/>
      <c r="AV1216" s="71"/>
      <c r="AW1216" s="71"/>
      <c r="AX1216" s="71"/>
      <c r="AY1216" s="71"/>
      <c r="AZ1216" s="71"/>
      <c r="BA1216" s="71"/>
    </row>
    <row r="1217" spans="1:53" x14ac:dyDescent="0.75">
      <c r="A1217" s="71"/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71"/>
      <c r="Y1217" s="71"/>
      <c r="Z1217" s="71"/>
      <c r="AE1217" s="71"/>
      <c r="AF1217" s="71"/>
      <c r="AG1217" s="71"/>
      <c r="AH1217" s="71"/>
      <c r="AI1217" s="71"/>
      <c r="AJ1217" s="71"/>
      <c r="AK1217" s="71"/>
      <c r="AL1217" s="71"/>
      <c r="AM1217" s="71"/>
      <c r="AN1217" s="71"/>
      <c r="AO1217" s="71"/>
      <c r="AP1217" s="71"/>
      <c r="AQ1217" s="71"/>
      <c r="AR1217" s="71"/>
      <c r="AS1217" s="71"/>
      <c r="AT1217" s="71"/>
      <c r="AU1217" s="71"/>
      <c r="AV1217" s="71"/>
      <c r="AW1217" s="71"/>
      <c r="AX1217" s="71"/>
      <c r="AY1217" s="71"/>
      <c r="AZ1217" s="71"/>
      <c r="BA1217" s="71"/>
    </row>
    <row r="1218" spans="1:53" x14ac:dyDescent="0.75">
      <c r="A1218" s="71"/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71"/>
      <c r="Y1218" s="71"/>
      <c r="Z1218" s="71"/>
      <c r="AE1218" s="71"/>
      <c r="AF1218" s="71"/>
      <c r="AG1218" s="71"/>
      <c r="AH1218" s="71"/>
      <c r="AI1218" s="71"/>
      <c r="AJ1218" s="71"/>
      <c r="AK1218" s="71"/>
      <c r="AL1218" s="71"/>
      <c r="AM1218" s="71"/>
      <c r="AN1218" s="71"/>
      <c r="AO1218" s="71"/>
      <c r="AP1218" s="71"/>
      <c r="AQ1218" s="71"/>
      <c r="AR1218" s="71"/>
      <c r="AS1218" s="71"/>
      <c r="AT1218" s="71"/>
      <c r="AU1218" s="71"/>
      <c r="AV1218" s="71"/>
      <c r="AW1218" s="71"/>
      <c r="AX1218" s="71"/>
      <c r="AY1218" s="71"/>
      <c r="AZ1218" s="71"/>
      <c r="BA1218" s="71"/>
    </row>
    <row r="1219" spans="1:53" x14ac:dyDescent="0.75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1"/>
      <c r="Y1219" s="71"/>
      <c r="Z1219" s="71"/>
      <c r="AE1219" s="71"/>
      <c r="AF1219" s="71"/>
      <c r="AG1219" s="71"/>
      <c r="AH1219" s="71"/>
      <c r="AI1219" s="71"/>
      <c r="AJ1219" s="71"/>
      <c r="AK1219" s="71"/>
      <c r="AL1219" s="71"/>
      <c r="AM1219" s="71"/>
      <c r="AN1219" s="71"/>
      <c r="AO1219" s="71"/>
      <c r="AP1219" s="71"/>
      <c r="AQ1219" s="71"/>
      <c r="AR1219" s="71"/>
      <c r="AS1219" s="71"/>
      <c r="AT1219" s="71"/>
      <c r="AU1219" s="71"/>
      <c r="AV1219" s="71"/>
      <c r="AW1219" s="71"/>
      <c r="AX1219" s="71"/>
      <c r="AY1219" s="71"/>
      <c r="AZ1219" s="71"/>
      <c r="BA1219" s="71"/>
    </row>
    <row r="1220" spans="1:53" x14ac:dyDescent="0.75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1"/>
      <c r="Y1220" s="71"/>
      <c r="Z1220" s="71"/>
      <c r="AE1220" s="71"/>
      <c r="AF1220" s="71"/>
      <c r="AG1220" s="71"/>
      <c r="AH1220" s="71"/>
      <c r="AI1220" s="71"/>
      <c r="AJ1220" s="71"/>
      <c r="AK1220" s="71"/>
      <c r="AL1220" s="71"/>
      <c r="AM1220" s="71"/>
      <c r="AN1220" s="71"/>
      <c r="AO1220" s="71"/>
      <c r="AP1220" s="71"/>
      <c r="AQ1220" s="71"/>
      <c r="AR1220" s="71"/>
      <c r="AS1220" s="71"/>
      <c r="AT1220" s="71"/>
      <c r="AU1220" s="71"/>
      <c r="AV1220" s="71"/>
      <c r="AW1220" s="71"/>
      <c r="AX1220" s="71"/>
      <c r="AY1220" s="71"/>
      <c r="AZ1220" s="71"/>
      <c r="BA1220" s="71"/>
    </row>
    <row r="1221" spans="1:53" x14ac:dyDescent="0.75">
      <c r="A1221" s="71"/>
      <c r="B1221" s="71"/>
      <c r="C1221" s="71"/>
      <c r="D1221" s="71"/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P1221" s="71"/>
      <c r="Q1221" s="71"/>
      <c r="R1221" s="71"/>
      <c r="S1221" s="71"/>
      <c r="T1221" s="71"/>
      <c r="U1221" s="71"/>
      <c r="V1221" s="71"/>
      <c r="W1221" s="71"/>
      <c r="X1221" s="71"/>
      <c r="Y1221" s="71"/>
      <c r="Z1221" s="71"/>
      <c r="AE1221" s="71"/>
      <c r="AF1221" s="71"/>
      <c r="AG1221" s="71"/>
      <c r="AH1221" s="71"/>
      <c r="AI1221" s="71"/>
      <c r="AJ1221" s="71"/>
      <c r="AK1221" s="71"/>
      <c r="AL1221" s="71"/>
      <c r="AM1221" s="71"/>
      <c r="AN1221" s="71"/>
      <c r="AO1221" s="71"/>
      <c r="AP1221" s="71"/>
      <c r="AQ1221" s="71"/>
      <c r="AR1221" s="71"/>
      <c r="AS1221" s="71"/>
      <c r="AT1221" s="71"/>
      <c r="AU1221" s="71"/>
      <c r="AV1221" s="71"/>
      <c r="AW1221" s="71"/>
      <c r="AX1221" s="71"/>
      <c r="AY1221" s="71"/>
      <c r="AZ1221" s="71"/>
      <c r="BA1221" s="71"/>
    </row>
    <row r="1222" spans="1:53" x14ac:dyDescent="0.75">
      <c r="A1222" s="71"/>
      <c r="B1222" s="71"/>
      <c r="C1222" s="71"/>
      <c r="D1222" s="71"/>
      <c r="E1222" s="71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71"/>
      <c r="Y1222" s="71"/>
      <c r="Z1222" s="71"/>
      <c r="AE1222" s="71"/>
      <c r="AF1222" s="71"/>
      <c r="AG1222" s="71"/>
      <c r="AH1222" s="71"/>
      <c r="AI1222" s="71"/>
      <c r="AJ1222" s="71"/>
      <c r="AK1222" s="71"/>
      <c r="AL1222" s="71"/>
      <c r="AM1222" s="71"/>
      <c r="AN1222" s="71"/>
      <c r="AO1222" s="71"/>
      <c r="AP1222" s="71"/>
      <c r="AQ1222" s="71"/>
      <c r="AR1222" s="71"/>
      <c r="AS1222" s="71"/>
      <c r="AT1222" s="71"/>
      <c r="AU1222" s="71"/>
      <c r="AV1222" s="71"/>
      <c r="AW1222" s="71"/>
      <c r="AX1222" s="71"/>
      <c r="AY1222" s="71"/>
      <c r="AZ1222" s="71"/>
      <c r="BA1222" s="71"/>
    </row>
    <row r="1223" spans="1:53" x14ac:dyDescent="0.75">
      <c r="A1223" s="71"/>
      <c r="B1223" s="71"/>
      <c r="C1223" s="71"/>
      <c r="D1223" s="71"/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71"/>
      <c r="Y1223" s="71"/>
      <c r="Z1223" s="71"/>
      <c r="AE1223" s="71"/>
      <c r="AF1223" s="71"/>
      <c r="AG1223" s="71"/>
      <c r="AH1223" s="71"/>
      <c r="AI1223" s="71"/>
      <c r="AJ1223" s="71"/>
      <c r="AK1223" s="71"/>
      <c r="AL1223" s="71"/>
      <c r="AM1223" s="71"/>
      <c r="AN1223" s="71"/>
      <c r="AO1223" s="71"/>
      <c r="AP1223" s="71"/>
      <c r="AQ1223" s="71"/>
      <c r="AR1223" s="71"/>
      <c r="AS1223" s="71"/>
      <c r="AT1223" s="71"/>
      <c r="AU1223" s="71"/>
      <c r="AV1223" s="71"/>
      <c r="AW1223" s="71"/>
      <c r="AX1223" s="71"/>
      <c r="AY1223" s="71"/>
      <c r="AZ1223" s="71"/>
      <c r="BA1223" s="71"/>
    </row>
    <row r="1224" spans="1:53" x14ac:dyDescent="0.75">
      <c r="A1224" s="71"/>
      <c r="B1224" s="71"/>
      <c r="C1224" s="71"/>
      <c r="D1224" s="71"/>
      <c r="E1224" s="71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P1224" s="71"/>
      <c r="Q1224" s="71"/>
      <c r="R1224" s="71"/>
      <c r="S1224" s="71"/>
      <c r="T1224" s="71"/>
      <c r="U1224" s="71"/>
      <c r="V1224" s="71"/>
      <c r="W1224" s="71"/>
      <c r="X1224" s="71"/>
      <c r="Y1224" s="71"/>
      <c r="Z1224" s="71"/>
      <c r="AE1224" s="71"/>
      <c r="AF1224" s="71"/>
      <c r="AG1224" s="71"/>
      <c r="AH1224" s="71"/>
      <c r="AI1224" s="71"/>
      <c r="AJ1224" s="71"/>
      <c r="AK1224" s="71"/>
      <c r="AL1224" s="71"/>
      <c r="AM1224" s="71"/>
      <c r="AN1224" s="71"/>
      <c r="AO1224" s="71"/>
      <c r="AP1224" s="71"/>
      <c r="AQ1224" s="71"/>
      <c r="AR1224" s="71"/>
      <c r="AS1224" s="71"/>
      <c r="AT1224" s="71"/>
      <c r="AU1224" s="71"/>
      <c r="AV1224" s="71"/>
      <c r="AW1224" s="71"/>
      <c r="AX1224" s="71"/>
      <c r="AY1224" s="71"/>
      <c r="AZ1224" s="71"/>
      <c r="BA1224" s="71"/>
    </row>
    <row r="1225" spans="1:53" x14ac:dyDescent="0.75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71"/>
      <c r="T1225" s="71"/>
      <c r="U1225" s="71"/>
      <c r="V1225" s="71"/>
      <c r="W1225" s="71"/>
      <c r="X1225" s="71"/>
      <c r="Y1225" s="71"/>
      <c r="Z1225" s="71"/>
      <c r="AE1225" s="71"/>
      <c r="AF1225" s="71"/>
      <c r="AG1225" s="71"/>
      <c r="AH1225" s="71"/>
      <c r="AI1225" s="71"/>
      <c r="AJ1225" s="71"/>
      <c r="AK1225" s="71"/>
      <c r="AL1225" s="71"/>
      <c r="AM1225" s="71"/>
      <c r="AN1225" s="71"/>
      <c r="AO1225" s="71"/>
      <c r="AP1225" s="71"/>
      <c r="AQ1225" s="71"/>
      <c r="AR1225" s="71"/>
      <c r="AS1225" s="71"/>
      <c r="AT1225" s="71"/>
      <c r="AU1225" s="71"/>
      <c r="AV1225" s="71"/>
      <c r="AW1225" s="71"/>
      <c r="AX1225" s="71"/>
      <c r="AY1225" s="71"/>
      <c r="AZ1225" s="71"/>
      <c r="BA1225" s="71"/>
    </row>
    <row r="1226" spans="1:53" x14ac:dyDescent="0.75">
      <c r="A1226" s="71"/>
      <c r="B1226" s="71"/>
      <c r="C1226" s="71"/>
      <c r="D1226" s="71"/>
      <c r="E1226" s="71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P1226" s="71"/>
      <c r="Q1226" s="71"/>
      <c r="R1226" s="71"/>
      <c r="S1226" s="71"/>
      <c r="T1226" s="71"/>
      <c r="U1226" s="71"/>
      <c r="V1226" s="71"/>
      <c r="W1226" s="71"/>
      <c r="X1226" s="71"/>
      <c r="Y1226" s="71"/>
      <c r="Z1226" s="71"/>
      <c r="AE1226" s="71"/>
      <c r="AF1226" s="71"/>
      <c r="AG1226" s="71"/>
      <c r="AH1226" s="71"/>
      <c r="AI1226" s="71"/>
      <c r="AJ1226" s="71"/>
      <c r="AK1226" s="71"/>
      <c r="AL1226" s="71"/>
      <c r="AM1226" s="71"/>
      <c r="AN1226" s="71"/>
      <c r="AO1226" s="71"/>
      <c r="AP1226" s="71"/>
      <c r="AQ1226" s="71"/>
      <c r="AR1226" s="71"/>
      <c r="AS1226" s="71"/>
      <c r="AT1226" s="71"/>
      <c r="AU1226" s="71"/>
      <c r="AV1226" s="71"/>
      <c r="AW1226" s="71"/>
      <c r="AX1226" s="71"/>
      <c r="AY1226" s="71"/>
      <c r="AZ1226" s="71"/>
      <c r="BA1226" s="71"/>
    </row>
    <row r="1227" spans="1:53" x14ac:dyDescent="0.75">
      <c r="A1227" s="71"/>
      <c r="B1227" s="71"/>
      <c r="C1227" s="71"/>
      <c r="D1227" s="71"/>
      <c r="E1227" s="71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71"/>
      <c r="Y1227" s="71"/>
      <c r="Z1227" s="71"/>
      <c r="AE1227" s="71"/>
      <c r="AF1227" s="71"/>
      <c r="AG1227" s="71"/>
      <c r="AH1227" s="71"/>
      <c r="AI1227" s="71"/>
      <c r="AJ1227" s="71"/>
      <c r="AK1227" s="71"/>
      <c r="AL1227" s="71"/>
      <c r="AM1227" s="71"/>
      <c r="AN1227" s="71"/>
      <c r="AO1227" s="71"/>
      <c r="AP1227" s="71"/>
      <c r="AQ1227" s="71"/>
      <c r="AR1227" s="71"/>
      <c r="AS1227" s="71"/>
      <c r="AT1227" s="71"/>
      <c r="AU1227" s="71"/>
      <c r="AV1227" s="71"/>
      <c r="AW1227" s="71"/>
      <c r="AX1227" s="71"/>
      <c r="AY1227" s="71"/>
      <c r="AZ1227" s="71"/>
      <c r="BA1227" s="71"/>
    </row>
    <row r="1228" spans="1:53" x14ac:dyDescent="0.75">
      <c r="A1228" s="71"/>
      <c r="B1228" s="71"/>
      <c r="C1228" s="71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71"/>
      <c r="Y1228" s="71"/>
      <c r="Z1228" s="71"/>
      <c r="AE1228" s="71"/>
      <c r="AF1228" s="71"/>
      <c r="AG1228" s="71"/>
      <c r="AH1228" s="71"/>
      <c r="AI1228" s="71"/>
      <c r="AJ1228" s="71"/>
      <c r="AK1228" s="71"/>
      <c r="AL1228" s="71"/>
      <c r="AM1228" s="71"/>
      <c r="AN1228" s="71"/>
      <c r="AO1228" s="71"/>
      <c r="AP1228" s="71"/>
      <c r="AQ1228" s="71"/>
      <c r="AR1228" s="71"/>
      <c r="AS1228" s="71"/>
      <c r="AT1228" s="71"/>
      <c r="AU1228" s="71"/>
      <c r="AV1228" s="71"/>
      <c r="AW1228" s="71"/>
      <c r="AX1228" s="71"/>
      <c r="AY1228" s="71"/>
      <c r="AZ1228" s="71"/>
      <c r="BA1228" s="71"/>
    </row>
    <row r="1229" spans="1:53" x14ac:dyDescent="0.75">
      <c r="A1229" s="71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P1229" s="71"/>
      <c r="Q1229" s="71"/>
      <c r="R1229" s="71"/>
      <c r="S1229" s="71"/>
      <c r="T1229" s="71"/>
      <c r="U1229" s="71"/>
      <c r="V1229" s="71"/>
      <c r="W1229" s="71"/>
      <c r="X1229" s="71"/>
      <c r="Y1229" s="71"/>
      <c r="Z1229" s="71"/>
      <c r="AE1229" s="71"/>
      <c r="AF1229" s="71"/>
      <c r="AG1229" s="71"/>
      <c r="AH1229" s="71"/>
      <c r="AI1229" s="71"/>
      <c r="AJ1229" s="71"/>
      <c r="AK1229" s="71"/>
      <c r="AL1229" s="71"/>
      <c r="AM1229" s="71"/>
      <c r="AN1229" s="71"/>
      <c r="AO1229" s="71"/>
      <c r="AP1229" s="71"/>
      <c r="AQ1229" s="71"/>
      <c r="AR1229" s="71"/>
      <c r="AS1229" s="71"/>
      <c r="AT1229" s="71"/>
      <c r="AU1229" s="71"/>
      <c r="AV1229" s="71"/>
      <c r="AW1229" s="71"/>
      <c r="AX1229" s="71"/>
      <c r="AY1229" s="71"/>
      <c r="AZ1229" s="71"/>
      <c r="BA1229" s="71"/>
    </row>
    <row r="1230" spans="1:53" x14ac:dyDescent="0.75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71"/>
      <c r="T1230" s="71"/>
      <c r="U1230" s="71"/>
      <c r="V1230" s="71"/>
      <c r="W1230" s="71"/>
      <c r="X1230" s="71"/>
      <c r="Y1230" s="71"/>
      <c r="Z1230" s="71"/>
      <c r="AE1230" s="71"/>
      <c r="AF1230" s="71"/>
      <c r="AG1230" s="71"/>
      <c r="AH1230" s="71"/>
      <c r="AI1230" s="71"/>
      <c r="AJ1230" s="71"/>
      <c r="AK1230" s="71"/>
      <c r="AL1230" s="71"/>
      <c r="AM1230" s="71"/>
      <c r="AN1230" s="71"/>
      <c r="AO1230" s="71"/>
      <c r="AP1230" s="71"/>
      <c r="AQ1230" s="71"/>
      <c r="AR1230" s="71"/>
      <c r="AS1230" s="71"/>
      <c r="AT1230" s="71"/>
      <c r="AU1230" s="71"/>
      <c r="AV1230" s="71"/>
      <c r="AW1230" s="71"/>
      <c r="AX1230" s="71"/>
      <c r="AY1230" s="71"/>
      <c r="AZ1230" s="71"/>
      <c r="BA1230" s="71"/>
    </row>
    <row r="1231" spans="1:53" x14ac:dyDescent="0.75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1"/>
      <c r="Y1231" s="71"/>
      <c r="Z1231" s="71"/>
      <c r="AE1231" s="71"/>
      <c r="AF1231" s="71"/>
      <c r="AG1231" s="71"/>
      <c r="AH1231" s="71"/>
      <c r="AI1231" s="71"/>
      <c r="AJ1231" s="71"/>
      <c r="AK1231" s="71"/>
      <c r="AL1231" s="71"/>
      <c r="AM1231" s="71"/>
      <c r="AN1231" s="71"/>
      <c r="AO1231" s="71"/>
      <c r="AP1231" s="71"/>
      <c r="AQ1231" s="71"/>
      <c r="AR1231" s="71"/>
      <c r="AS1231" s="71"/>
      <c r="AT1231" s="71"/>
      <c r="AU1231" s="71"/>
      <c r="AV1231" s="71"/>
      <c r="AW1231" s="71"/>
      <c r="AX1231" s="71"/>
      <c r="AY1231" s="71"/>
      <c r="AZ1231" s="71"/>
      <c r="BA1231" s="71"/>
    </row>
    <row r="1232" spans="1:53" x14ac:dyDescent="0.75">
      <c r="A1232" s="71"/>
      <c r="B1232" s="71"/>
      <c r="C1232" s="71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P1232" s="71"/>
      <c r="Q1232" s="71"/>
      <c r="R1232" s="71"/>
      <c r="S1232" s="71"/>
      <c r="T1232" s="71"/>
      <c r="U1232" s="71"/>
      <c r="V1232" s="71"/>
      <c r="W1232" s="71"/>
      <c r="X1232" s="71"/>
      <c r="Y1232" s="71"/>
      <c r="Z1232" s="71"/>
      <c r="AE1232" s="71"/>
      <c r="AF1232" s="71"/>
      <c r="AG1232" s="71"/>
      <c r="AH1232" s="71"/>
      <c r="AI1232" s="71"/>
      <c r="AJ1232" s="71"/>
      <c r="AK1232" s="71"/>
      <c r="AL1232" s="71"/>
      <c r="AM1232" s="71"/>
      <c r="AN1232" s="71"/>
      <c r="AO1232" s="71"/>
      <c r="AP1232" s="71"/>
      <c r="AQ1232" s="71"/>
      <c r="AR1232" s="71"/>
      <c r="AS1232" s="71"/>
      <c r="AT1232" s="71"/>
      <c r="AU1232" s="71"/>
      <c r="AV1232" s="71"/>
      <c r="AW1232" s="71"/>
      <c r="AX1232" s="71"/>
      <c r="AY1232" s="71"/>
      <c r="AZ1232" s="71"/>
      <c r="BA1232" s="71"/>
    </row>
    <row r="1233" spans="1:53" x14ac:dyDescent="0.75">
      <c r="A1233" s="71"/>
      <c r="B1233" s="71"/>
      <c r="C1233" s="71"/>
      <c r="D1233" s="71"/>
      <c r="E1233" s="71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P1233" s="71"/>
      <c r="Q1233" s="71"/>
      <c r="R1233" s="71"/>
      <c r="S1233" s="71"/>
      <c r="T1233" s="71"/>
      <c r="U1233" s="71"/>
      <c r="V1233" s="71"/>
      <c r="W1233" s="71"/>
      <c r="X1233" s="71"/>
      <c r="Y1233" s="71"/>
      <c r="Z1233" s="71"/>
      <c r="AE1233" s="71"/>
      <c r="AF1233" s="71"/>
      <c r="AG1233" s="71"/>
      <c r="AH1233" s="71"/>
      <c r="AI1233" s="71"/>
      <c r="AJ1233" s="71"/>
      <c r="AK1233" s="71"/>
      <c r="AL1233" s="71"/>
      <c r="AM1233" s="71"/>
      <c r="AN1233" s="71"/>
      <c r="AO1233" s="71"/>
      <c r="AP1233" s="71"/>
      <c r="AQ1233" s="71"/>
      <c r="AR1233" s="71"/>
      <c r="AS1233" s="71"/>
      <c r="AT1233" s="71"/>
      <c r="AU1233" s="71"/>
      <c r="AV1233" s="71"/>
      <c r="AW1233" s="71"/>
      <c r="AX1233" s="71"/>
      <c r="AY1233" s="71"/>
      <c r="AZ1233" s="71"/>
      <c r="BA1233" s="71"/>
    </row>
    <row r="1234" spans="1:53" x14ac:dyDescent="0.75">
      <c r="A1234" s="71"/>
      <c r="B1234" s="71"/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P1234" s="71"/>
      <c r="Q1234" s="71"/>
      <c r="R1234" s="71"/>
      <c r="S1234" s="71"/>
      <c r="T1234" s="71"/>
      <c r="U1234" s="71"/>
      <c r="V1234" s="71"/>
      <c r="W1234" s="71"/>
      <c r="X1234" s="71"/>
      <c r="Y1234" s="71"/>
      <c r="Z1234" s="71"/>
      <c r="AE1234" s="71"/>
      <c r="AF1234" s="71"/>
      <c r="AG1234" s="71"/>
      <c r="AH1234" s="71"/>
      <c r="AI1234" s="71"/>
      <c r="AJ1234" s="71"/>
      <c r="AK1234" s="71"/>
      <c r="AL1234" s="71"/>
      <c r="AM1234" s="71"/>
      <c r="AN1234" s="71"/>
      <c r="AO1234" s="71"/>
      <c r="AP1234" s="71"/>
      <c r="AQ1234" s="71"/>
      <c r="AR1234" s="71"/>
      <c r="AS1234" s="71"/>
      <c r="AT1234" s="71"/>
      <c r="AU1234" s="71"/>
      <c r="AV1234" s="71"/>
      <c r="AW1234" s="71"/>
      <c r="AX1234" s="71"/>
      <c r="AY1234" s="71"/>
      <c r="AZ1234" s="71"/>
      <c r="BA1234" s="71"/>
    </row>
    <row r="1235" spans="1:53" x14ac:dyDescent="0.75">
      <c r="A1235" s="71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P1235" s="71"/>
      <c r="Q1235" s="71"/>
      <c r="R1235" s="71"/>
      <c r="S1235" s="71"/>
      <c r="T1235" s="71"/>
      <c r="U1235" s="71"/>
      <c r="V1235" s="71"/>
      <c r="W1235" s="71"/>
      <c r="X1235" s="71"/>
      <c r="Y1235" s="71"/>
      <c r="Z1235" s="71"/>
      <c r="AE1235" s="71"/>
      <c r="AF1235" s="71"/>
      <c r="AG1235" s="71"/>
      <c r="AH1235" s="71"/>
      <c r="AI1235" s="71"/>
      <c r="AJ1235" s="71"/>
      <c r="AK1235" s="71"/>
      <c r="AL1235" s="71"/>
      <c r="AM1235" s="71"/>
      <c r="AN1235" s="71"/>
      <c r="AO1235" s="71"/>
      <c r="AP1235" s="71"/>
      <c r="AQ1235" s="71"/>
      <c r="AR1235" s="71"/>
      <c r="AS1235" s="71"/>
      <c r="AT1235" s="71"/>
      <c r="AU1235" s="71"/>
      <c r="AV1235" s="71"/>
      <c r="AW1235" s="71"/>
      <c r="AX1235" s="71"/>
      <c r="AY1235" s="71"/>
      <c r="AZ1235" s="71"/>
      <c r="BA1235" s="71"/>
    </row>
    <row r="1236" spans="1:53" x14ac:dyDescent="0.75">
      <c r="A1236" s="71"/>
      <c r="B1236" s="71"/>
      <c r="C1236" s="71"/>
      <c r="D1236" s="71"/>
      <c r="E1236" s="71"/>
      <c r="F1236" s="71"/>
      <c r="G1236" s="71"/>
      <c r="H1236" s="71"/>
      <c r="I1236" s="71"/>
      <c r="J1236" s="71"/>
      <c r="K1236" s="71"/>
      <c r="L1236" s="71"/>
      <c r="M1236" s="71"/>
      <c r="N1236" s="71"/>
      <c r="O1236" s="71"/>
      <c r="P1236" s="71"/>
      <c r="Q1236" s="71"/>
      <c r="R1236" s="71"/>
      <c r="S1236" s="71"/>
      <c r="T1236" s="71"/>
      <c r="U1236" s="71"/>
      <c r="V1236" s="71"/>
      <c r="W1236" s="71"/>
      <c r="X1236" s="71"/>
      <c r="Y1236" s="71"/>
      <c r="Z1236" s="71"/>
      <c r="AE1236" s="71"/>
      <c r="AF1236" s="71"/>
      <c r="AG1236" s="71"/>
      <c r="AH1236" s="71"/>
      <c r="AI1236" s="71"/>
      <c r="AJ1236" s="71"/>
      <c r="AK1236" s="71"/>
      <c r="AL1236" s="71"/>
      <c r="AM1236" s="71"/>
      <c r="AN1236" s="71"/>
      <c r="AO1236" s="71"/>
      <c r="AP1236" s="71"/>
      <c r="AQ1236" s="71"/>
      <c r="AR1236" s="71"/>
      <c r="AS1236" s="71"/>
      <c r="AT1236" s="71"/>
      <c r="AU1236" s="71"/>
      <c r="AV1236" s="71"/>
      <c r="AW1236" s="71"/>
      <c r="AX1236" s="71"/>
      <c r="AY1236" s="71"/>
      <c r="AZ1236" s="71"/>
      <c r="BA1236" s="71"/>
    </row>
    <row r="1237" spans="1:53" x14ac:dyDescent="0.75">
      <c r="A1237" s="71"/>
      <c r="B1237" s="71"/>
      <c r="C1237" s="71"/>
      <c r="D1237" s="71"/>
      <c r="E1237" s="71"/>
      <c r="F1237" s="71"/>
      <c r="G1237" s="71"/>
      <c r="H1237" s="71"/>
      <c r="I1237" s="71"/>
      <c r="J1237" s="71"/>
      <c r="K1237" s="71"/>
      <c r="L1237" s="71"/>
      <c r="M1237" s="71"/>
      <c r="N1237" s="71"/>
      <c r="O1237" s="71"/>
      <c r="P1237" s="71"/>
      <c r="Q1237" s="71"/>
      <c r="R1237" s="71"/>
      <c r="S1237" s="71"/>
      <c r="T1237" s="71"/>
      <c r="U1237" s="71"/>
      <c r="V1237" s="71"/>
      <c r="W1237" s="71"/>
      <c r="X1237" s="71"/>
      <c r="Y1237" s="71"/>
      <c r="Z1237" s="71"/>
      <c r="AE1237" s="71"/>
      <c r="AF1237" s="71"/>
      <c r="AG1237" s="71"/>
      <c r="AH1237" s="71"/>
      <c r="AI1237" s="71"/>
      <c r="AJ1237" s="71"/>
      <c r="AK1237" s="71"/>
      <c r="AL1237" s="71"/>
      <c r="AM1237" s="71"/>
      <c r="AN1237" s="71"/>
      <c r="AO1237" s="71"/>
      <c r="AP1237" s="71"/>
      <c r="AQ1237" s="71"/>
      <c r="AR1237" s="71"/>
      <c r="AS1237" s="71"/>
      <c r="AT1237" s="71"/>
      <c r="AU1237" s="71"/>
      <c r="AV1237" s="71"/>
      <c r="AW1237" s="71"/>
      <c r="AX1237" s="71"/>
      <c r="AY1237" s="71"/>
      <c r="AZ1237" s="71"/>
      <c r="BA1237" s="71"/>
    </row>
    <row r="1238" spans="1:53" x14ac:dyDescent="0.75">
      <c r="A1238" s="71"/>
      <c r="B1238" s="71"/>
      <c r="C1238" s="71"/>
      <c r="D1238" s="71"/>
      <c r="E1238" s="71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P1238" s="71"/>
      <c r="Q1238" s="71"/>
      <c r="R1238" s="71"/>
      <c r="S1238" s="71"/>
      <c r="T1238" s="71"/>
      <c r="U1238" s="71"/>
      <c r="V1238" s="71"/>
      <c r="W1238" s="71"/>
      <c r="X1238" s="71"/>
      <c r="Y1238" s="71"/>
      <c r="Z1238" s="71"/>
      <c r="AE1238" s="71"/>
      <c r="AF1238" s="71"/>
      <c r="AG1238" s="71"/>
      <c r="AH1238" s="71"/>
      <c r="AI1238" s="71"/>
      <c r="AJ1238" s="71"/>
      <c r="AK1238" s="71"/>
      <c r="AL1238" s="71"/>
      <c r="AM1238" s="71"/>
      <c r="AN1238" s="71"/>
      <c r="AO1238" s="71"/>
      <c r="AP1238" s="71"/>
      <c r="AQ1238" s="71"/>
      <c r="AR1238" s="71"/>
      <c r="AS1238" s="71"/>
      <c r="AT1238" s="71"/>
      <c r="AU1238" s="71"/>
      <c r="AV1238" s="71"/>
      <c r="AW1238" s="71"/>
      <c r="AX1238" s="71"/>
      <c r="AY1238" s="71"/>
      <c r="AZ1238" s="71"/>
      <c r="BA1238" s="71"/>
    </row>
    <row r="1239" spans="1:53" x14ac:dyDescent="0.75">
      <c r="A1239" s="71"/>
      <c r="B1239" s="71"/>
      <c r="C1239" s="71"/>
      <c r="D1239" s="71"/>
      <c r="E1239" s="71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71"/>
      <c r="Y1239" s="71"/>
      <c r="Z1239" s="71"/>
      <c r="AE1239" s="71"/>
      <c r="AF1239" s="71"/>
      <c r="AG1239" s="71"/>
      <c r="AH1239" s="71"/>
      <c r="AI1239" s="71"/>
      <c r="AJ1239" s="71"/>
      <c r="AK1239" s="71"/>
      <c r="AL1239" s="71"/>
      <c r="AM1239" s="71"/>
      <c r="AN1239" s="71"/>
      <c r="AO1239" s="71"/>
      <c r="AP1239" s="71"/>
      <c r="AQ1239" s="71"/>
      <c r="AR1239" s="71"/>
      <c r="AS1239" s="71"/>
      <c r="AT1239" s="71"/>
      <c r="AU1239" s="71"/>
      <c r="AV1239" s="71"/>
      <c r="AW1239" s="71"/>
      <c r="AX1239" s="71"/>
      <c r="AY1239" s="71"/>
      <c r="AZ1239" s="71"/>
      <c r="BA1239" s="71"/>
    </row>
    <row r="1240" spans="1:53" x14ac:dyDescent="0.75">
      <c r="A1240" s="71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71"/>
      <c r="Z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  <c r="AT1240" s="71"/>
      <c r="AU1240" s="71"/>
      <c r="AV1240" s="71"/>
      <c r="AW1240" s="71"/>
      <c r="AX1240" s="71"/>
      <c r="AY1240" s="71"/>
      <c r="AZ1240" s="71"/>
      <c r="BA1240" s="71"/>
    </row>
    <row r="1241" spans="1:53" x14ac:dyDescent="0.75">
      <c r="A1241" s="71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P1241" s="71"/>
      <c r="Q1241" s="71"/>
      <c r="R1241" s="71"/>
      <c r="S1241" s="71"/>
      <c r="T1241" s="71"/>
      <c r="U1241" s="71"/>
      <c r="V1241" s="71"/>
      <c r="W1241" s="71"/>
      <c r="X1241" s="71"/>
      <c r="Y1241" s="71"/>
      <c r="Z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</row>
    <row r="1242" spans="1:53" x14ac:dyDescent="0.75">
      <c r="A1242" s="71"/>
      <c r="B1242" s="71"/>
      <c r="C1242" s="71"/>
      <c r="D1242" s="71"/>
      <c r="E1242" s="71"/>
      <c r="F1242" s="71"/>
      <c r="G1242" s="71"/>
      <c r="H1242" s="71"/>
      <c r="I1242" s="71"/>
      <c r="J1242" s="71"/>
      <c r="K1242" s="71"/>
      <c r="L1242" s="71"/>
      <c r="M1242" s="71"/>
      <c r="N1242" s="71"/>
      <c r="O1242" s="71"/>
      <c r="P1242" s="71"/>
      <c r="Q1242" s="71"/>
      <c r="R1242" s="71"/>
      <c r="S1242" s="71"/>
      <c r="T1242" s="71"/>
      <c r="U1242" s="71"/>
      <c r="V1242" s="71"/>
      <c r="W1242" s="71"/>
      <c r="X1242" s="71"/>
      <c r="Y1242" s="71"/>
      <c r="Z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</row>
    <row r="1243" spans="1:53" x14ac:dyDescent="0.75">
      <c r="A1243" s="71"/>
      <c r="B1243" s="71"/>
      <c r="C1243" s="71"/>
      <c r="D1243" s="71"/>
      <c r="E1243" s="71"/>
      <c r="F1243" s="71"/>
      <c r="G1243" s="71"/>
      <c r="H1243" s="71"/>
      <c r="I1243" s="71"/>
      <c r="J1243" s="71"/>
      <c r="K1243" s="71"/>
      <c r="L1243" s="71"/>
      <c r="M1243" s="71"/>
      <c r="N1243" s="71"/>
      <c r="O1243" s="71"/>
      <c r="P1243" s="71"/>
      <c r="Q1243" s="71"/>
      <c r="R1243" s="71"/>
      <c r="S1243" s="71"/>
      <c r="T1243" s="71"/>
      <c r="U1243" s="71"/>
      <c r="V1243" s="71"/>
      <c r="W1243" s="71"/>
      <c r="X1243" s="71"/>
      <c r="Y1243" s="71"/>
      <c r="Z1243" s="71"/>
      <c r="AE1243" s="71"/>
      <c r="AF1243" s="71"/>
      <c r="AG1243" s="71"/>
      <c r="AH1243" s="71"/>
      <c r="AI1243" s="71"/>
      <c r="AJ1243" s="71"/>
      <c r="AK1243" s="71"/>
      <c r="AL1243" s="71"/>
      <c r="AM1243" s="71"/>
      <c r="AN1243" s="71"/>
      <c r="AO1243" s="71"/>
      <c r="AP1243" s="71"/>
      <c r="AQ1243" s="71"/>
      <c r="AR1243" s="71"/>
      <c r="AS1243" s="71"/>
      <c r="AT1243" s="71"/>
      <c r="AU1243" s="71"/>
      <c r="AV1243" s="71"/>
      <c r="AW1243" s="71"/>
      <c r="AX1243" s="71"/>
      <c r="AY1243" s="71"/>
      <c r="AZ1243" s="71"/>
      <c r="BA1243" s="71"/>
    </row>
    <row r="1244" spans="1:53" x14ac:dyDescent="0.75">
      <c r="A1244" s="71"/>
      <c r="B1244" s="71"/>
      <c r="C1244" s="71"/>
      <c r="D1244" s="71"/>
      <c r="E1244" s="71"/>
      <c r="F1244" s="71"/>
      <c r="G1244" s="71"/>
      <c r="H1244" s="71"/>
      <c r="I1244" s="71"/>
      <c r="J1244" s="71"/>
      <c r="K1244" s="71"/>
      <c r="L1244" s="71"/>
      <c r="M1244" s="71"/>
      <c r="N1244" s="71"/>
      <c r="O1244" s="71"/>
      <c r="P1244" s="71"/>
      <c r="Q1244" s="71"/>
      <c r="R1244" s="71"/>
      <c r="S1244" s="71"/>
      <c r="T1244" s="71"/>
      <c r="U1244" s="71"/>
      <c r="V1244" s="71"/>
      <c r="W1244" s="71"/>
      <c r="X1244" s="71"/>
      <c r="Y1244" s="71"/>
      <c r="Z1244" s="71"/>
      <c r="AE1244" s="71"/>
      <c r="AF1244" s="71"/>
      <c r="AG1244" s="71"/>
      <c r="AH1244" s="71"/>
      <c r="AI1244" s="71"/>
      <c r="AJ1244" s="71"/>
      <c r="AK1244" s="71"/>
      <c r="AL1244" s="71"/>
      <c r="AM1244" s="71"/>
      <c r="AN1244" s="71"/>
      <c r="AO1244" s="71"/>
      <c r="AP1244" s="71"/>
      <c r="AQ1244" s="71"/>
      <c r="AR1244" s="71"/>
      <c r="AS1244" s="71"/>
      <c r="AT1244" s="71"/>
      <c r="AU1244" s="71"/>
      <c r="AV1244" s="71"/>
      <c r="AW1244" s="71"/>
      <c r="AX1244" s="71"/>
      <c r="AY1244" s="71"/>
      <c r="AZ1244" s="71"/>
      <c r="BA1244" s="71"/>
    </row>
    <row r="1245" spans="1:53" x14ac:dyDescent="0.75">
      <c r="A1245" s="71"/>
      <c r="B1245" s="71"/>
      <c r="C1245" s="71"/>
      <c r="D1245" s="71"/>
      <c r="E1245" s="71"/>
      <c r="F1245" s="71"/>
      <c r="G1245" s="71"/>
      <c r="H1245" s="71"/>
      <c r="I1245" s="71"/>
      <c r="J1245" s="71"/>
      <c r="K1245" s="71"/>
      <c r="L1245" s="71"/>
      <c r="M1245" s="71"/>
      <c r="N1245" s="71"/>
      <c r="O1245" s="71"/>
      <c r="P1245" s="71"/>
      <c r="Q1245" s="71"/>
      <c r="R1245" s="71"/>
      <c r="S1245" s="71"/>
      <c r="T1245" s="71"/>
      <c r="U1245" s="71"/>
      <c r="V1245" s="71"/>
      <c r="W1245" s="71"/>
      <c r="X1245" s="71"/>
      <c r="Y1245" s="71"/>
      <c r="Z1245" s="71"/>
      <c r="AE1245" s="71"/>
      <c r="AF1245" s="71"/>
      <c r="AG1245" s="71"/>
      <c r="AH1245" s="71"/>
      <c r="AI1245" s="71"/>
      <c r="AJ1245" s="71"/>
      <c r="AK1245" s="71"/>
      <c r="AL1245" s="71"/>
      <c r="AM1245" s="71"/>
      <c r="AN1245" s="71"/>
      <c r="AO1245" s="71"/>
      <c r="AP1245" s="71"/>
      <c r="AQ1245" s="71"/>
      <c r="AR1245" s="71"/>
      <c r="AS1245" s="71"/>
      <c r="AT1245" s="71"/>
      <c r="AU1245" s="71"/>
      <c r="AV1245" s="71"/>
      <c r="AW1245" s="71"/>
      <c r="AX1245" s="71"/>
      <c r="AY1245" s="71"/>
      <c r="AZ1245" s="71"/>
      <c r="BA1245" s="71"/>
    </row>
    <row r="1246" spans="1:53" x14ac:dyDescent="0.75">
      <c r="A1246" s="71"/>
      <c r="B1246" s="71"/>
      <c r="C1246" s="71"/>
      <c r="D1246" s="71"/>
      <c r="E1246" s="71"/>
      <c r="F1246" s="71"/>
      <c r="G1246" s="71"/>
      <c r="H1246" s="71"/>
      <c r="I1246" s="71"/>
      <c r="J1246" s="71"/>
      <c r="K1246" s="71"/>
      <c r="L1246" s="71"/>
      <c r="M1246" s="71"/>
      <c r="N1246" s="71"/>
      <c r="O1246" s="71"/>
      <c r="P1246" s="71"/>
      <c r="Q1246" s="71"/>
      <c r="R1246" s="71"/>
      <c r="S1246" s="71"/>
      <c r="T1246" s="71"/>
      <c r="U1246" s="71"/>
      <c r="V1246" s="71"/>
      <c r="W1246" s="71"/>
      <c r="X1246" s="71"/>
      <c r="Y1246" s="71"/>
      <c r="Z1246" s="71"/>
      <c r="AE1246" s="71"/>
      <c r="AF1246" s="71"/>
      <c r="AG1246" s="71"/>
      <c r="AH1246" s="71"/>
      <c r="AI1246" s="71"/>
      <c r="AJ1246" s="71"/>
      <c r="AK1246" s="71"/>
      <c r="AL1246" s="71"/>
      <c r="AM1246" s="71"/>
      <c r="AN1246" s="71"/>
      <c r="AO1246" s="71"/>
      <c r="AP1246" s="71"/>
      <c r="AQ1246" s="71"/>
      <c r="AR1246" s="71"/>
      <c r="AS1246" s="71"/>
      <c r="AT1246" s="71"/>
      <c r="AU1246" s="71"/>
      <c r="AV1246" s="71"/>
      <c r="AW1246" s="71"/>
      <c r="AX1246" s="71"/>
      <c r="AY1246" s="71"/>
      <c r="AZ1246" s="71"/>
      <c r="BA1246" s="71"/>
    </row>
    <row r="1247" spans="1:53" x14ac:dyDescent="0.75">
      <c r="A1247" s="71"/>
      <c r="B1247" s="71"/>
      <c r="C1247" s="71"/>
      <c r="D1247" s="71"/>
      <c r="E1247" s="71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P1247" s="71"/>
      <c r="Q1247" s="71"/>
      <c r="R1247" s="71"/>
      <c r="S1247" s="71"/>
      <c r="T1247" s="71"/>
      <c r="U1247" s="71"/>
      <c r="V1247" s="71"/>
      <c r="W1247" s="71"/>
      <c r="X1247" s="71"/>
      <c r="Y1247" s="71"/>
      <c r="Z1247" s="71"/>
      <c r="AE1247" s="71"/>
      <c r="AF1247" s="71"/>
      <c r="AG1247" s="71"/>
      <c r="AH1247" s="71"/>
      <c r="AI1247" s="71"/>
      <c r="AJ1247" s="71"/>
      <c r="AK1247" s="71"/>
      <c r="AL1247" s="71"/>
      <c r="AM1247" s="71"/>
      <c r="AN1247" s="71"/>
      <c r="AO1247" s="71"/>
      <c r="AP1247" s="71"/>
      <c r="AQ1247" s="71"/>
      <c r="AR1247" s="71"/>
      <c r="AS1247" s="71"/>
      <c r="AT1247" s="71"/>
      <c r="AU1247" s="71"/>
      <c r="AV1247" s="71"/>
      <c r="AW1247" s="71"/>
      <c r="AX1247" s="71"/>
      <c r="AY1247" s="71"/>
      <c r="AZ1247" s="71"/>
      <c r="BA1247" s="71"/>
    </row>
    <row r="1248" spans="1:53" x14ac:dyDescent="0.75">
      <c r="A1248" s="71"/>
      <c r="B1248" s="71"/>
      <c r="C1248" s="71"/>
      <c r="D1248" s="71"/>
      <c r="E1248" s="71"/>
      <c r="F1248" s="71"/>
      <c r="G1248" s="71"/>
      <c r="H1248" s="71"/>
      <c r="I1248" s="71"/>
      <c r="J1248" s="71"/>
      <c r="K1248" s="71"/>
      <c r="L1248" s="71"/>
      <c r="M1248" s="71"/>
      <c r="N1248" s="71"/>
      <c r="O1248" s="71"/>
      <c r="P1248" s="71"/>
      <c r="Q1248" s="71"/>
      <c r="R1248" s="71"/>
      <c r="S1248" s="71"/>
      <c r="T1248" s="71"/>
      <c r="U1248" s="71"/>
      <c r="V1248" s="71"/>
      <c r="W1248" s="71"/>
      <c r="X1248" s="71"/>
      <c r="Y1248" s="71"/>
      <c r="Z1248" s="71"/>
      <c r="AE1248" s="71"/>
      <c r="AF1248" s="71"/>
      <c r="AG1248" s="71"/>
      <c r="AH1248" s="71"/>
      <c r="AI1248" s="71"/>
      <c r="AJ1248" s="71"/>
      <c r="AK1248" s="71"/>
      <c r="AL1248" s="71"/>
      <c r="AM1248" s="71"/>
      <c r="AN1248" s="71"/>
      <c r="AO1248" s="71"/>
      <c r="AP1248" s="71"/>
      <c r="AQ1248" s="71"/>
      <c r="AR1248" s="71"/>
      <c r="AS1248" s="71"/>
      <c r="AT1248" s="71"/>
      <c r="AU1248" s="71"/>
      <c r="AV1248" s="71"/>
      <c r="AW1248" s="71"/>
      <c r="AX1248" s="71"/>
      <c r="AY1248" s="71"/>
      <c r="AZ1248" s="71"/>
      <c r="BA1248" s="71"/>
    </row>
    <row r="1249" spans="1:53" x14ac:dyDescent="0.75">
      <c r="A1249" s="71"/>
      <c r="B1249" s="71"/>
      <c r="C1249" s="71"/>
      <c r="D1249" s="71"/>
      <c r="E1249" s="71"/>
      <c r="F1249" s="71"/>
      <c r="G1249" s="71"/>
      <c r="H1249" s="71"/>
      <c r="I1249" s="71"/>
      <c r="J1249" s="71"/>
      <c r="K1249" s="71"/>
      <c r="L1249" s="71"/>
      <c r="M1249" s="71"/>
      <c r="N1249" s="71"/>
      <c r="O1249" s="71"/>
      <c r="P1249" s="71"/>
      <c r="Q1249" s="71"/>
      <c r="R1249" s="71"/>
      <c r="S1249" s="71"/>
      <c r="T1249" s="71"/>
      <c r="U1249" s="71"/>
      <c r="V1249" s="71"/>
      <c r="W1249" s="71"/>
      <c r="X1249" s="71"/>
      <c r="Y1249" s="71"/>
      <c r="Z1249" s="71"/>
      <c r="AE1249" s="71"/>
      <c r="AF1249" s="71"/>
      <c r="AG1249" s="71"/>
      <c r="AH1249" s="71"/>
      <c r="AI1249" s="71"/>
      <c r="AJ1249" s="71"/>
      <c r="AK1249" s="71"/>
      <c r="AL1249" s="71"/>
      <c r="AM1249" s="71"/>
      <c r="AN1249" s="71"/>
      <c r="AO1249" s="71"/>
      <c r="AP1249" s="71"/>
      <c r="AQ1249" s="71"/>
      <c r="AR1249" s="71"/>
      <c r="AS1249" s="71"/>
      <c r="AT1249" s="71"/>
      <c r="AU1249" s="71"/>
      <c r="AV1249" s="71"/>
      <c r="AW1249" s="71"/>
      <c r="AX1249" s="71"/>
      <c r="AY1249" s="71"/>
      <c r="AZ1249" s="71"/>
      <c r="BA1249" s="71"/>
    </row>
    <row r="1250" spans="1:53" x14ac:dyDescent="0.75">
      <c r="A1250" s="71"/>
      <c r="B1250" s="71"/>
      <c r="C1250" s="71"/>
      <c r="D1250" s="71"/>
      <c r="E1250" s="71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P1250" s="71"/>
      <c r="Q1250" s="71"/>
      <c r="R1250" s="71"/>
      <c r="S1250" s="71"/>
      <c r="T1250" s="71"/>
      <c r="U1250" s="71"/>
      <c r="V1250" s="71"/>
      <c r="W1250" s="71"/>
      <c r="X1250" s="71"/>
      <c r="Y1250" s="71"/>
      <c r="Z1250" s="71"/>
      <c r="AE1250" s="71"/>
      <c r="AF1250" s="71"/>
      <c r="AG1250" s="71"/>
      <c r="AH1250" s="71"/>
      <c r="AI1250" s="71"/>
      <c r="AJ1250" s="71"/>
      <c r="AK1250" s="71"/>
      <c r="AL1250" s="71"/>
      <c r="AM1250" s="71"/>
      <c r="AN1250" s="71"/>
      <c r="AO1250" s="71"/>
      <c r="AP1250" s="71"/>
      <c r="AQ1250" s="71"/>
      <c r="AR1250" s="71"/>
      <c r="AS1250" s="71"/>
      <c r="AT1250" s="71"/>
      <c r="AU1250" s="71"/>
      <c r="AV1250" s="71"/>
      <c r="AW1250" s="71"/>
      <c r="AX1250" s="71"/>
      <c r="AY1250" s="71"/>
      <c r="AZ1250" s="71"/>
      <c r="BA1250" s="71"/>
    </row>
    <row r="1251" spans="1:53" x14ac:dyDescent="0.75">
      <c r="A1251" s="71"/>
      <c r="B1251" s="71"/>
      <c r="C1251" s="71"/>
      <c r="D1251" s="71"/>
      <c r="E1251" s="71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P1251" s="71"/>
      <c r="Q1251" s="71"/>
      <c r="R1251" s="71"/>
      <c r="S1251" s="71"/>
      <c r="T1251" s="71"/>
      <c r="U1251" s="71"/>
      <c r="V1251" s="71"/>
      <c r="W1251" s="71"/>
      <c r="X1251" s="71"/>
      <c r="Y1251" s="71"/>
      <c r="Z1251" s="71"/>
      <c r="AE1251" s="71"/>
      <c r="AF1251" s="71"/>
      <c r="AG1251" s="71"/>
      <c r="AH1251" s="71"/>
      <c r="AI1251" s="71"/>
      <c r="AJ1251" s="71"/>
      <c r="AK1251" s="71"/>
      <c r="AL1251" s="71"/>
      <c r="AM1251" s="71"/>
      <c r="AN1251" s="71"/>
      <c r="AO1251" s="71"/>
      <c r="AP1251" s="71"/>
      <c r="AQ1251" s="71"/>
      <c r="AR1251" s="71"/>
      <c r="AS1251" s="71"/>
      <c r="AT1251" s="71"/>
      <c r="AU1251" s="71"/>
      <c r="AV1251" s="71"/>
      <c r="AW1251" s="71"/>
      <c r="AX1251" s="71"/>
      <c r="AY1251" s="71"/>
      <c r="AZ1251" s="71"/>
      <c r="BA1251" s="71"/>
    </row>
    <row r="1252" spans="1:53" x14ac:dyDescent="0.75">
      <c r="A1252" s="71"/>
      <c r="B1252" s="71"/>
      <c r="C1252" s="71"/>
      <c r="D1252" s="71"/>
      <c r="E1252" s="71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P1252" s="71"/>
      <c r="Q1252" s="71"/>
      <c r="R1252" s="71"/>
      <c r="S1252" s="71"/>
      <c r="T1252" s="71"/>
      <c r="U1252" s="71"/>
      <c r="V1252" s="71"/>
      <c r="W1252" s="71"/>
      <c r="X1252" s="71"/>
      <c r="Y1252" s="71"/>
      <c r="Z1252" s="71"/>
      <c r="AE1252" s="71"/>
      <c r="AF1252" s="71"/>
      <c r="AG1252" s="71"/>
      <c r="AH1252" s="71"/>
      <c r="AI1252" s="71"/>
      <c r="AJ1252" s="71"/>
      <c r="AK1252" s="71"/>
      <c r="AL1252" s="71"/>
      <c r="AM1252" s="71"/>
      <c r="AN1252" s="71"/>
      <c r="AO1252" s="71"/>
      <c r="AP1252" s="71"/>
      <c r="AQ1252" s="71"/>
      <c r="AR1252" s="71"/>
      <c r="AS1252" s="71"/>
      <c r="AT1252" s="71"/>
      <c r="AU1252" s="71"/>
      <c r="AV1252" s="71"/>
      <c r="AW1252" s="71"/>
      <c r="AX1252" s="71"/>
      <c r="AY1252" s="71"/>
      <c r="AZ1252" s="71"/>
      <c r="BA1252" s="71"/>
    </row>
    <row r="1253" spans="1:53" x14ac:dyDescent="0.75">
      <c r="A1253" s="71"/>
      <c r="B1253" s="71"/>
      <c r="C1253" s="71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1"/>
      <c r="S1253" s="71"/>
      <c r="T1253" s="71"/>
      <c r="U1253" s="71"/>
      <c r="V1253" s="71"/>
      <c r="W1253" s="71"/>
      <c r="X1253" s="71"/>
      <c r="Y1253" s="71"/>
      <c r="Z1253" s="71"/>
      <c r="AE1253" s="71"/>
      <c r="AF1253" s="71"/>
      <c r="AG1253" s="71"/>
      <c r="AH1253" s="71"/>
      <c r="AI1253" s="71"/>
      <c r="AJ1253" s="71"/>
      <c r="AK1253" s="71"/>
      <c r="AL1253" s="71"/>
      <c r="AM1253" s="71"/>
      <c r="AN1253" s="71"/>
      <c r="AO1253" s="71"/>
      <c r="AP1253" s="71"/>
      <c r="AQ1253" s="71"/>
      <c r="AR1253" s="71"/>
      <c r="AS1253" s="71"/>
      <c r="AT1253" s="71"/>
      <c r="AU1253" s="71"/>
      <c r="AV1253" s="71"/>
      <c r="AW1253" s="71"/>
      <c r="AX1253" s="71"/>
      <c r="AY1253" s="71"/>
      <c r="AZ1253" s="71"/>
      <c r="BA1253" s="71"/>
    </row>
    <row r="1254" spans="1:53" x14ac:dyDescent="0.75">
      <c r="A1254" s="71"/>
      <c r="B1254" s="71"/>
      <c r="C1254" s="71"/>
      <c r="D1254" s="71"/>
      <c r="E1254" s="71"/>
      <c r="F1254" s="71"/>
      <c r="G1254" s="71"/>
      <c r="H1254" s="71"/>
      <c r="I1254" s="71"/>
      <c r="J1254" s="71"/>
      <c r="K1254" s="71"/>
      <c r="L1254" s="71"/>
      <c r="M1254" s="71"/>
      <c r="N1254" s="71"/>
      <c r="O1254" s="71"/>
      <c r="P1254" s="71"/>
      <c r="Q1254" s="71"/>
      <c r="R1254" s="71"/>
      <c r="S1254" s="71"/>
      <c r="T1254" s="71"/>
      <c r="U1254" s="71"/>
      <c r="V1254" s="71"/>
      <c r="W1254" s="71"/>
      <c r="X1254" s="71"/>
      <c r="Y1254" s="71"/>
      <c r="Z1254" s="71"/>
      <c r="AE1254" s="71"/>
      <c r="AF1254" s="71"/>
      <c r="AG1254" s="71"/>
      <c r="AH1254" s="71"/>
      <c r="AI1254" s="71"/>
      <c r="AJ1254" s="71"/>
      <c r="AK1254" s="71"/>
      <c r="AL1254" s="71"/>
      <c r="AM1254" s="71"/>
      <c r="AN1254" s="71"/>
      <c r="AO1254" s="71"/>
      <c r="AP1254" s="71"/>
      <c r="AQ1254" s="71"/>
      <c r="AR1254" s="71"/>
      <c r="AS1254" s="71"/>
      <c r="AT1254" s="71"/>
      <c r="AU1254" s="71"/>
      <c r="AV1254" s="71"/>
      <c r="AW1254" s="71"/>
      <c r="AX1254" s="71"/>
      <c r="AY1254" s="71"/>
      <c r="AZ1254" s="71"/>
      <c r="BA1254" s="71"/>
    </row>
    <row r="1255" spans="1:53" x14ac:dyDescent="0.75">
      <c r="A1255" s="71"/>
      <c r="B1255" s="71"/>
      <c r="C1255" s="71"/>
      <c r="D1255" s="71"/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P1255" s="71"/>
      <c r="Q1255" s="71"/>
      <c r="R1255" s="71"/>
      <c r="S1255" s="71"/>
      <c r="T1255" s="71"/>
      <c r="U1255" s="71"/>
      <c r="V1255" s="71"/>
      <c r="W1255" s="71"/>
      <c r="X1255" s="71"/>
      <c r="Y1255" s="71"/>
      <c r="Z1255" s="71"/>
      <c r="AE1255" s="71"/>
      <c r="AF1255" s="71"/>
      <c r="AG1255" s="71"/>
      <c r="AH1255" s="71"/>
      <c r="AI1255" s="71"/>
      <c r="AJ1255" s="71"/>
      <c r="AK1255" s="71"/>
      <c r="AL1255" s="71"/>
      <c r="AM1255" s="71"/>
      <c r="AN1255" s="71"/>
      <c r="AO1255" s="71"/>
      <c r="AP1255" s="71"/>
      <c r="AQ1255" s="71"/>
      <c r="AR1255" s="71"/>
      <c r="AS1255" s="71"/>
      <c r="AT1255" s="71"/>
      <c r="AU1255" s="71"/>
      <c r="AV1255" s="71"/>
      <c r="AW1255" s="71"/>
      <c r="AX1255" s="71"/>
      <c r="AY1255" s="71"/>
      <c r="AZ1255" s="71"/>
      <c r="BA1255" s="71"/>
    </row>
    <row r="1256" spans="1:53" x14ac:dyDescent="0.75">
      <c r="A1256" s="71"/>
      <c r="B1256" s="71"/>
      <c r="C1256" s="71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1"/>
      <c r="S1256" s="71"/>
      <c r="T1256" s="71"/>
      <c r="U1256" s="71"/>
      <c r="V1256" s="71"/>
      <c r="W1256" s="71"/>
      <c r="X1256" s="71"/>
      <c r="Y1256" s="71"/>
      <c r="Z1256" s="71"/>
      <c r="AE1256" s="71"/>
      <c r="AF1256" s="71"/>
      <c r="AG1256" s="71"/>
      <c r="AH1256" s="71"/>
      <c r="AI1256" s="71"/>
      <c r="AJ1256" s="71"/>
      <c r="AK1256" s="71"/>
      <c r="AL1256" s="71"/>
      <c r="AM1256" s="71"/>
      <c r="AN1256" s="71"/>
      <c r="AO1256" s="71"/>
      <c r="AP1256" s="71"/>
      <c r="AQ1256" s="71"/>
      <c r="AR1256" s="71"/>
      <c r="AS1256" s="71"/>
      <c r="AT1256" s="71"/>
      <c r="AU1256" s="71"/>
      <c r="AV1256" s="71"/>
      <c r="AW1256" s="71"/>
      <c r="AX1256" s="71"/>
      <c r="AY1256" s="71"/>
      <c r="AZ1256" s="71"/>
      <c r="BA1256" s="71"/>
    </row>
    <row r="1257" spans="1:53" x14ac:dyDescent="0.75">
      <c r="A1257" s="71"/>
      <c r="B1257" s="71"/>
      <c r="C1257" s="71"/>
      <c r="D1257" s="71"/>
      <c r="E1257" s="71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P1257" s="71"/>
      <c r="Q1257" s="71"/>
      <c r="R1257" s="71"/>
      <c r="S1257" s="71"/>
      <c r="T1257" s="71"/>
      <c r="U1257" s="71"/>
      <c r="V1257" s="71"/>
      <c r="W1257" s="71"/>
      <c r="X1257" s="71"/>
      <c r="Y1257" s="71"/>
      <c r="Z1257" s="71"/>
      <c r="AE1257" s="71"/>
      <c r="AF1257" s="71"/>
      <c r="AG1257" s="71"/>
      <c r="AH1257" s="71"/>
      <c r="AI1257" s="71"/>
      <c r="AJ1257" s="71"/>
      <c r="AK1257" s="71"/>
      <c r="AL1257" s="71"/>
      <c r="AM1257" s="71"/>
      <c r="AN1257" s="71"/>
      <c r="AO1257" s="71"/>
      <c r="AP1257" s="71"/>
      <c r="AQ1257" s="71"/>
      <c r="AR1257" s="71"/>
      <c r="AS1257" s="71"/>
      <c r="AT1257" s="71"/>
      <c r="AU1257" s="71"/>
      <c r="AV1257" s="71"/>
      <c r="AW1257" s="71"/>
      <c r="AX1257" s="71"/>
      <c r="AY1257" s="71"/>
      <c r="AZ1257" s="71"/>
      <c r="BA1257" s="71"/>
    </row>
    <row r="1258" spans="1:53" x14ac:dyDescent="0.75">
      <c r="A1258" s="71"/>
      <c r="B1258" s="71"/>
      <c r="C1258" s="71"/>
      <c r="D1258" s="71"/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P1258" s="71"/>
      <c r="Q1258" s="71"/>
      <c r="R1258" s="71"/>
      <c r="S1258" s="71"/>
      <c r="T1258" s="71"/>
      <c r="U1258" s="71"/>
      <c r="V1258" s="71"/>
      <c r="W1258" s="71"/>
      <c r="X1258" s="71"/>
      <c r="Y1258" s="71"/>
      <c r="Z1258" s="71"/>
      <c r="AE1258" s="71"/>
      <c r="AF1258" s="71"/>
      <c r="AG1258" s="71"/>
      <c r="AH1258" s="71"/>
      <c r="AI1258" s="71"/>
      <c r="AJ1258" s="71"/>
      <c r="AK1258" s="71"/>
      <c r="AL1258" s="71"/>
      <c r="AM1258" s="71"/>
      <c r="AN1258" s="71"/>
      <c r="AO1258" s="71"/>
      <c r="AP1258" s="71"/>
      <c r="AQ1258" s="71"/>
      <c r="AR1258" s="71"/>
      <c r="AS1258" s="71"/>
      <c r="AT1258" s="71"/>
      <c r="AU1258" s="71"/>
      <c r="AV1258" s="71"/>
      <c r="AW1258" s="71"/>
      <c r="AX1258" s="71"/>
      <c r="AY1258" s="71"/>
      <c r="AZ1258" s="71"/>
      <c r="BA1258" s="71"/>
    </row>
    <row r="1259" spans="1:53" x14ac:dyDescent="0.75">
      <c r="A1259" s="71"/>
      <c r="B1259" s="71"/>
      <c r="C1259" s="71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P1259" s="71"/>
      <c r="Q1259" s="71"/>
      <c r="R1259" s="71"/>
      <c r="S1259" s="71"/>
      <c r="T1259" s="71"/>
      <c r="U1259" s="71"/>
      <c r="V1259" s="71"/>
      <c r="W1259" s="71"/>
      <c r="X1259" s="71"/>
      <c r="Y1259" s="71"/>
      <c r="Z1259" s="71"/>
      <c r="AE1259" s="71"/>
      <c r="AF1259" s="71"/>
      <c r="AG1259" s="71"/>
      <c r="AH1259" s="71"/>
      <c r="AI1259" s="71"/>
      <c r="AJ1259" s="71"/>
      <c r="AK1259" s="71"/>
      <c r="AL1259" s="71"/>
      <c r="AM1259" s="71"/>
      <c r="AN1259" s="71"/>
      <c r="AO1259" s="71"/>
      <c r="AP1259" s="71"/>
      <c r="AQ1259" s="71"/>
      <c r="AR1259" s="71"/>
      <c r="AS1259" s="71"/>
      <c r="AT1259" s="71"/>
      <c r="AU1259" s="71"/>
      <c r="AV1259" s="71"/>
      <c r="AW1259" s="71"/>
      <c r="AX1259" s="71"/>
      <c r="AY1259" s="71"/>
      <c r="AZ1259" s="71"/>
      <c r="BA1259" s="71"/>
    </row>
    <row r="1260" spans="1:53" x14ac:dyDescent="0.75">
      <c r="A1260" s="71"/>
      <c r="B1260" s="71"/>
      <c r="C1260" s="71"/>
      <c r="D1260" s="71"/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P1260" s="71"/>
      <c r="Q1260" s="71"/>
      <c r="R1260" s="71"/>
      <c r="S1260" s="71"/>
      <c r="T1260" s="71"/>
      <c r="U1260" s="71"/>
      <c r="V1260" s="71"/>
      <c r="W1260" s="71"/>
      <c r="X1260" s="71"/>
      <c r="Y1260" s="71"/>
      <c r="Z1260" s="71"/>
      <c r="AE1260" s="71"/>
      <c r="AF1260" s="71"/>
      <c r="AG1260" s="71"/>
      <c r="AH1260" s="71"/>
      <c r="AI1260" s="71"/>
      <c r="AJ1260" s="71"/>
      <c r="AK1260" s="71"/>
      <c r="AL1260" s="71"/>
      <c r="AM1260" s="71"/>
      <c r="AN1260" s="71"/>
      <c r="AO1260" s="71"/>
      <c r="AP1260" s="71"/>
      <c r="AQ1260" s="71"/>
      <c r="AR1260" s="71"/>
      <c r="AS1260" s="71"/>
      <c r="AT1260" s="71"/>
      <c r="AU1260" s="71"/>
      <c r="AV1260" s="71"/>
      <c r="AW1260" s="71"/>
      <c r="AX1260" s="71"/>
      <c r="AY1260" s="71"/>
      <c r="AZ1260" s="71"/>
      <c r="BA1260" s="71"/>
    </row>
    <row r="1261" spans="1:53" x14ac:dyDescent="0.75">
      <c r="A1261" s="71"/>
      <c r="B1261" s="71"/>
      <c r="C1261" s="71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1"/>
      <c r="S1261" s="71"/>
      <c r="T1261" s="71"/>
      <c r="U1261" s="71"/>
      <c r="V1261" s="71"/>
      <c r="W1261" s="71"/>
      <c r="X1261" s="71"/>
      <c r="Y1261" s="71"/>
      <c r="Z1261" s="71"/>
      <c r="AE1261" s="71"/>
      <c r="AF1261" s="71"/>
      <c r="AG1261" s="71"/>
      <c r="AH1261" s="71"/>
      <c r="AI1261" s="71"/>
      <c r="AJ1261" s="71"/>
      <c r="AK1261" s="71"/>
      <c r="AL1261" s="71"/>
      <c r="AM1261" s="71"/>
      <c r="AN1261" s="71"/>
      <c r="AO1261" s="71"/>
      <c r="AP1261" s="71"/>
      <c r="AQ1261" s="71"/>
      <c r="AR1261" s="71"/>
      <c r="AS1261" s="71"/>
      <c r="AT1261" s="71"/>
      <c r="AU1261" s="71"/>
      <c r="AV1261" s="71"/>
      <c r="AW1261" s="71"/>
      <c r="AX1261" s="71"/>
      <c r="AY1261" s="71"/>
      <c r="AZ1261" s="71"/>
      <c r="BA1261" s="71"/>
    </row>
    <row r="1262" spans="1:53" x14ac:dyDescent="0.75">
      <c r="A1262" s="71"/>
      <c r="B1262" s="71"/>
      <c r="C1262" s="71"/>
      <c r="D1262" s="71"/>
      <c r="E1262" s="71"/>
      <c r="F1262" s="71"/>
      <c r="G1262" s="71"/>
      <c r="H1262" s="71"/>
      <c r="I1262" s="71"/>
      <c r="J1262" s="71"/>
      <c r="K1262" s="71"/>
      <c r="L1262" s="71"/>
      <c r="M1262" s="71"/>
      <c r="N1262" s="71"/>
      <c r="O1262" s="71"/>
      <c r="P1262" s="71"/>
      <c r="Q1262" s="71"/>
      <c r="R1262" s="71"/>
      <c r="S1262" s="71"/>
      <c r="T1262" s="71"/>
      <c r="U1262" s="71"/>
      <c r="V1262" s="71"/>
      <c r="W1262" s="71"/>
      <c r="X1262" s="71"/>
      <c r="Y1262" s="71"/>
      <c r="Z1262" s="71"/>
      <c r="AE1262" s="71"/>
      <c r="AF1262" s="71"/>
      <c r="AG1262" s="71"/>
      <c r="AH1262" s="71"/>
      <c r="AI1262" s="71"/>
      <c r="AJ1262" s="71"/>
      <c r="AK1262" s="71"/>
      <c r="AL1262" s="71"/>
      <c r="AM1262" s="71"/>
      <c r="AN1262" s="71"/>
      <c r="AO1262" s="71"/>
      <c r="AP1262" s="71"/>
      <c r="AQ1262" s="71"/>
      <c r="AR1262" s="71"/>
      <c r="AS1262" s="71"/>
      <c r="AT1262" s="71"/>
      <c r="AU1262" s="71"/>
      <c r="AV1262" s="71"/>
      <c r="AW1262" s="71"/>
      <c r="AX1262" s="71"/>
      <c r="AY1262" s="71"/>
      <c r="AZ1262" s="71"/>
      <c r="BA1262" s="71"/>
    </row>
    <row r="1263" spans="1:53" x14ac:dyDescent="0.75">
      <c r="A1263" s="71"/>
      <c r="B1263" s="71"/>
      <c r="C1263" s="71"/>
      <c r="D1263" s="71"/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P1263" s="71"/>
      <c r="Q1263" s="71"/>
      <c r="R1263" s="71"/>
      <c r="S1263" s="71"/>
      <c r="T1263" s="71"/>
      <c r="U1263" s="71"/>
      <c r="V1263" s="71"/>
      <c r="W1263" s="71"/>
      <c r="X1263" s="71"/>
      <c r="Y1263" s="71"/>
      <c r="Z1263" s="71"/>
      <c r="AE1263" s="71"/>
      <c r="AF1263" s="71"/>
      <c r="AG1263" s="71"/>
      <c r="AH1263" s="71"/>
      <c r="AI1263" s="71"/>
      <c r="AJ1263" s="71"/>
      <c r="AK1263" s="71"/>
      <c r="AL1263" s="71"/>
      <c r="AM1263" s="71"/>
      <c r="AN1263" s="71"/>
      <c r="AO1263" s="71"/>
      <c r="AP1263" s="71"/>
      <c r="AQ1263" s="71"/>
      <c r="AR1263" s="71"/>
      <c r="AS1263" s="71"/>
      <c r="AT1263" s="71"/>
      <c r="AU1263" s="71"/>
      <c r="AV1263" s="71"/>
      <c r="AW1263" s="71"/>
      <c r="AX1263" s="71"/>
      <c r="AY1263" s="71"/>
      <c r="AZ1263" s="71"/>
      <c r="BA1263" s="71"/>
    </row>
    <row r="1264" spans="1:53" x14ac:dyDescent="0.75">
      <c r="A1264" s="71"/>
      <c r="B1264" s="71"/>
      <c r="C1264" s="71"/>
      <c r="D1264" s="71"/>
      <c r="E1264" s="71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P1264" s="71"/>
      <c r="Q1264" s="71"/>
      <c r="R1264" s="71"/>
      <c r="S1264" s="71"/>
      <c r="T1264" s="71"/>
      <c r="U1264" s="71"/>
      <c r="V1264" s="71"/>
      <c r="W1264" s="71"/>
      <c r="X1264" s="71"/>
      <c r="Y1264" s="71"/>
      <c r="Z1264" s="71"/>
      <c r="AE1264" s="71"/>
      <c r="AF1264" s="71"/>
      <c r="AG1264" s="71"/>
      <c r="AH1264" s="71"/>
      <c r="AI1264" s="71"/>
      <c r="AJ1264" s="71"/>
      <c r="AK1264" s="71"/>
      <c r="AL1264" s="71"/>
      <c r="AM1264" s="71"/>
      <c r="AN1264" s="71"/>
      <c r="AO1264" s="71"/>
      <c r="AP1264" s="71"/>
      <c r="AQ1264" s="71"/>
      <c r="AR1264" s="71"/>
      <c r="AS1264" s="71"/>
      <c r="AT1264" s="71"/>
      <c r="AU1264" s="71"/>
      <c r="AV1264" s="71"/>
      <c r="AW1264" s="71"/>
      <c r="AX1264" s="71"/>
      <c r="AY1264" s="71"/>
      <c r="AZ1264" s="71"/>
      <c r="BA1264" s="71"/>
    </row>
    <row r="1265" spans="1:53" x14ac:dyDescent="0.75">
      <c r="A1265" s="71"/>
      <c r="B1265" s="71"/>
      <c r="C1265" s="71"/>
      <c r="D1265" s="71"/>
      <c r="E1265" s="71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P1265" s="71"/>
      <c r="Q1265" s="71"/>
      <c r="R1265" s="71"/>
      <c r="S1265" s="71"/>
      <c r="T1265" s="71"/>
      <c r="U1265" s="71"/>
      <c r="V1265" s="71"/>
      <c r="W1265" s="71"/>
      <c r="X1265" s="71"/>
      <c r="Y1265" s="71"/>
      <c r="Z1265" s="71"/>
      <c r="AE1265" s="71"/>
      <c r="AF1265" s="71"/>
      <c r="AG1265" s="71"/>
      <c r="AH1265" s="71"/>
      <c r="AI1265" s="71"/>
      <c r="AJ1265" s="71"/>
      <c r="AK1265" s="71"/>
      <c r="AL1265" s="71"/>
      <c r="AM1265" s="71"/>
      <c r="AN1265" s="71"/>
      <c r="AO1265" s="71"/>
      <c r="AP1265" s="71"/>
      <c r="AQ1265" s="71"/>
      <c r="AR1265" s="71"/>
      <c r="AS1265" s="71"/>
      <c r="AT1265" s="71"/>
      <c r="AU1265" s="71"/>
      <c r="AV1265" s="71"/>
      <c r="AW1265" s="71"/>
      <c r="AX1265" s="71"/>
      <c r="AY1265" s="71"/>
      <c r="AZ1265" s="71"/>
      <c r="BA1265" s="71"/>
    </row>
    <row r="1266" spans="1:53" x14ac:dyDescent="0.75">
      <c r="A1266" s="71"/>
      <c r="B1266" s="71"/>
      <c r="C1266" s="71"/>
      <c r="D1266" s="71"/>
      <c r="E1266" s="71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P1266" s="71"/>
      <c r="Q1266" s="71"/>
      <c r="R1266" s="71"/>
      <c r="S1266" s="71"/>
      <c r="T1266" s="71"/>
      <c r="U1266" s="71"/>
      <c r="V1266" s="71"/>
      <c r="W1266" s="71"/>
      <c r="X1266" s="71"/>
      <c r="Y1266" s="71"/>
      <c r="Z1266" s="71"/>
      <c r="AE1266" s="71"/>
      <c r="AF1266" s="71"/>
      <c r="AG1266" s="71"/>
      <c r="AH1266" s="71"/>
      <c r="AI1266" s="71"/>
      <c r="AJ1266" s="71"/>
      <c r="AK1266" s="71"/>
      <c r="AL1266" s="71"/>
      <c r="AM1266" s="71"/>
      <c r="AN1266" s="71"/>
      <c r="AO1266" s="71"/>
      <c r="AP1266" s="71"/>
      <c r="AQ1266" s="71"/>
      <c r="AR1266" s="71"/>
      <c r="AS1266" s="71"/>
      <c r="AT1266" s="71"/>
      <c r="AU1266" s="71"/>
      <c r="AV1266" s="71"/>
      <c r="AW1266" s="71"/>
      <c r="AX1266" s="71"/>
      <c r="AY1266" s="71"/>
      <c r="AZ1266" s="71"/>
      <c r="BA1266" s="71"/>
    </row>
    <row r="1267" spans="1:53" x14ac:dyDescent="0.75">
      <c r="A1267" s="71"/>
      <c r="B1267" s="71"/>
      <c r="C1267" s="71"/>
      <c r="D1267" s="71"/>
      <c r="E1267" s="71"/>
      <c r="F1267" s="71"/>
      <c r="G1267" s="71"/>
      <c r="H1267" s="71"/>
      <c r="I1267" s="71"/>
      <c r="J1267" s="71"/>
      <c r="K1267" s="71"/>
      <c r="L1267" s="71"/>
      <c r="M1267" s="71"/>
      <c r="N1267" s="71"/>
      <c r="O1267" s="71"/>
      <c r="P1267" s="71"/>
      <c r="Q1267" s="71"/>
      <c r="R1267" s="71"/>
      <c r="S1267" s="71"/>
      <c r="T1267" s="71"/>
      <c r="U1267" s="71"/>
      <c r="V1267" s="71"/>
      <c r="W1267" s="71"/>
      <c r="X1267" s="71"/>
      <c r="Y1267" s="71"/>
      <c r="Z1267" s="71"/>
      <c r="AE1267" s="71"/>
      <c r="AF1267" s="71"/>
      <c r="AG1267" s="71"/>
      <c r="AH1267" s="71"/>
      <c r="AI1267" s="71"/>
      <c r="AJ1267" s="71"/>
      <c r="AK1267" s="71"/>
      <c r="AL1267" s="71"/>
      <c r="AM1267" s="71"/>
      <c r="AN1267" s="71"/>
      <c r="AO1267" s="71"/>
      <c r="AP1267" s="71"/>
      <c r="AQ1267" s="71"/>
      <c r="AR1267" s="71"/>
      <c r="AS1267" s="71"/>
      <c r="AT1267" s="71"/>
      <c r="AU1267" s="71"/>
      <c r="AV1267" s="71"/>
      <c r="AW1267" s="71"/>
      <c r="AX1267" s="71"/>
      <c r="AY1267" s="71"/>
      <c r="AZ1267" s="71"/>
      <c r="BA1267" s="71"/>
    </row>
    <row r="1268" spans="1:53" x14ac:dyDescent="0.75">
      <c r="A1268" s="71"/>
      <c r="B1268" s="71"/>
      <c r="C1268" s="71"/>
      <c r="D1268" s="71"/>
      <c r="E1268" s="71"/>
      <c r="F1268" s="71"/>
      <c r="G1268" s="71"/>
      <c r="H1268" s="71"/>
      <c r="I1268" s="71"/>
      <c r="J1268" s="71"/>
      <c r="K1268" s="71"/>
      <c r="L1268" s="71"/>
      <c r="M1268" s="71"/>
      <c r="N1268" s="71"/>
      <c r="O1268" s="71"/>
      <c r="P1268" s="71"/>
      <c r="Q1268" s="71"/>
      <c r="R1268" s="71"/>
      <c r="S1268" s="71"/>
      <c r="T1268" s="71"/>
      <c r="U1268" s="71"/>
      <c r="V1268" s="71"/>
      <c r="W1268" s="71"/>
      <c r="X1268" s="71"/>
      <c r="Y1268" s="71"/>
      <c r="Z1268" s="71"/>
      <c r="AE1268" s="71"/>
      <c r="AF1268" s="71"/>
      <c r="AG1268" s="71"/>
      <c r="AH1268" s="71"/>
      <c r="AI1268" s="71"/>
      <c r="AJ1268" s="71"/>
      <c r="AK1268" s="71"/>
      <c r="AL1268" s="71"/>
      <c r="AM1268" s="71"/>
      <c r="AN1268" s="71"/>
      <c r="AO1268" s="71"/>
      <c r="AP1268" s="71"/>
      <c r="AQ1268" s="71"/>
      <c r="AR1268" s="71"/>
      <c r="AS1268" s="71"/>
      <c r="AT1268" s="71"/>
      <c r="AU1268" s="71"/>
      <c r="AV1268" s="71"/>
      <c r="AW1268" s="71"/>
      <c r="AX1268" s="71"/>
      <c r="AY1268" s="71"/>
      <c r="AZ1268" s="71"/>
      <c r="BA1268" s="71"/>
    </row>
    <row r="1269" spans="1:53" x14ac:dyDescent="0.75">
      <c r="A1269" s="71"/>
      <c r="B1269" s="71"/>
      <c r="C1269" s="71"/>
      <c r="D1269" s="71"/>
      <c r="E1269" s="71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P1269" s="71"/>
      <c r="Q1269" s="71"/>
      <c r="R1269" s="71"/>
      <c r="S1269" s="71"/>
      <c r="T1269" s="71"/>
      <c r="U1269" s="71"/>
      <c r="V1269" s="71"/>
      <c r="W1269" s="71"/>
      <c r="X1269" s="71"/>
      <c r="Y1269" s="71"/>
      <c r="Z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  <c r="AT1269" s="71"/>
      <c r="AU1269" s="71"/>
      <c r="AV1269" s="71"/>
      <c r="AW1269" s="71"/>
      <c r="AX1269" s="71"/>
      <c r="AY1269" s="71"/>
      <c r="AZ1269" s="71"/>
      <c r="BA1269" s="71"/>
    </row>
    <row r="1270" spans="1:53" x14ac:dyDescent="0.75">
      <c r="A1270" s="71"/>
      <c r="B1270" s="71"/>
      <c r="C1270" s="71"/>
      <c r="D1270" s="71"/>
      <c r="E1270" s="71"/>
      <c r="F1270" s="71"/>
      <c r="G1270" s="71"/>
      <c r="H1270" s="71"/>
      <c r="I1270" s="71"/>
      <c r="J1270" s="71"/>
      <c r="K1270" s="71"/>
      <c r="L1270" s="71"/>
      <c r="M1270" s="71"/>
      <c r="N1270" s="71"/>
      <c r="O1270" s="71"/>
      <c r="P1270" s="71"/>
      <c r="Q1270" s="71"/>
      <c r="R1270" s="71"/>
      <c r="S1270" s="71"/>
      <c r="T1270" s="71"/>
      <c r="U1270" s="71"/>
      <c r="V1270" s="71"/>
      <c r="W1270" s="71"/>
      <c r="X1270" s="71"/>
      <c r="Y1270" s="71"/>
      <c r="Z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  <c r="AT1270" s="71"/>
      <c r="AU1270" s="71"/>
      <c r="AV1270" s="71"/>
      <c r="AW1270" s="71"/>
      <c r="AX1270" s="71"/>
      <c r="AY1270" s="71"/>
      <c r="AZ1270" s="71"/>
      <c r="BA1270" s="71"/>
    </row>
    <row r="1271" spans="1:53" x14ac:dyDescent="0.75">
      <c r="A1271" s="71"/>
      <c r="B1271" s="71"/>
      <c r="C1271" s="71"/>
      <c r="D1271" s="71"/>
      <c r="E1271" s="71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P1271" s="71"/>
      <c r="Q1271" s="71"/>
      <c r="R1271" s="71"/>
      <c r="S1271" s="71"/>
      <c r="T1271" s="71"/>
      <c r="U1271" s="71"/>
      <c r="V1271" s="71"/>
      <c r="W1271" s="71"/>
      <c r="X1271" s="71"/>
      <c r="Y1271" s="71"/>
      <c r="Z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</row>
    <row r="1272" spans="1:53" x14ac:dyDescent="0.75">
      <c r="A1272" s="71"/>
      <c r="B1272" s="71"/>
      <c r="C1272" s="71"/>
      <c r="D1272" s="71"/>
      <c r="E1272" s="71"/>
      <c r="F1272" s="71"/>
      <c r="G1272" s="71"/>
      <c r="H1272" s="71"/>
      <c r="I1272" s="71"/>
      <c r="J1272" s="71"/>
      <c r="K1272" s="71"/>
      <c r="L1272" s="71"/>
      <c r="M1272" s="71"/>
      <c r="N1272" s="71"/>
      <c r="O1272" s="71"/>
      <c r="P1272" s="71"/>
      <c r="Q1272" s="71"/>
      <c r="R1272" s="71"/>
      <c r="S1272" s="71"/>
      <c r="T1272" s="71"/>
      <c r="U1272" s="71"/>
      <c r="V1272" s="71"/>
      <c r="W1272" s="71"/>
      <c r="X1272" s="71"/>
      <c r="Y1272" s="71"/>
      <c r="Z1272" s="71"/>
      <c r="AE1272" s="71"/>
      <c r="AF1272" s="71"/>
      <c r="AG1272" s="71"/>
      <c r="AH1272" s="71"/>
      <c r="AI1272" s="71"/>
      <c r="AJ1272" s="71"/>
      <c r="AK1272" s="71"/>
      <c r="AL1272" s="71"/>
      <c r="AM1272" s="71"/>
      <c r="AN1272" s="71"/>
      <c r="AO1272" s="71"/>
      <c r="AP1272" s="71"/>
      <c r="AQ1272" s="71"/>
      <c r="AR1272" s="71"/>
      <c r="AS1272" s="71"/>
      <c r="AT1272" s="71"/>
      <c r="AU1272" s="71"/>
      <c r="AV1272" s="71"/>
      <c r="AW1272" s="71"/>
      <c r="AX1272" s="71"/>
      <c r="AY1272" s="71"/>
      <c r="AZ1272" s="71"/>
      <c r="BA1272" s="71"/>
    </row>
    <row r="1273" spans="1:53" x14ac:dyDescent="0.75">
      <c r="A1273" s="71"/>
      <c r="B1273" s="71"/>
      <c r="C1273" s="71"/>
      <c r="D1273" s="71"/>
      <c r="E1273" s="71"/>
      <c r="F1273" s="71"/>
      <c r="G1273" s="71"/>
      <c r="H1273" s="71"/>
      <c r="I1273" s="71"/>
      <c r="J1273" s="71"/>
      <c r="K1273" s="71"/>
      <c r="L1273" s="71"/>
      <c r="M1273" s="71"/>
      <c r="N1273" s="71"/>
      <c r="O1273" s="71"/>
      <c r="P1273" s="71"/>
      <c r="Q1273" s="71"/>
      <c r="R1273" s="71"/>
      <c r="S1273" s="71"/>
      <c r="T1273" s="71"/>
      <c r="U1273" s="71"/>
      <c r="V1273" s="71"/>
      <c r="W1273" s="71"/>
      <c r="X1273" s="71"/>
      <c r="Y1273" s="71"/>
      <c r="Z1273" s="71"/>
      <c r="AE1273" s="71"/>
      <c r="AF1273" s="71"/>
      <c r="AG1273" s="71"/>
      <c r="AH1273" s="71"/>
      <c r="AI1273" s="71"/>
      <c r="AJ1273" s="71"/>
      <c r="AK1273" s="71"/>
      <c r="AL1273" s="71"/>
      <c r="AM1273" s="71"/>
      <c r="AN1273" s="71"/>
      <c r="AO1273" s="71"/>
      <c r="AP1273" s="71"/>
      <c r="AQ1273" s="71"/>
      <c r="AR1273" s="71"/>
      <c r="AS1273" s="71"/>
      <c r="AT1273" s="71"/>
      <c r="AU1273" s="71"/>
      <c r="AV1273" s="71"/>
      <c r="AW1273" s="71"/>
      <c r="AX1273" s="71"/>
      <c r="AY1273" s="71"/>
      <c r="AZ1273" s="71"/>
      <c r="BA1273" s="71"/>
    </row>
    <row r="1274" spans="1:53" x14ac:dyDescent="0.75">
      <c r="A1274" s="71"/>
      <c r="B1274" s="71"/>
      <c r="C1274" s="71"/>
      <c r="D1274" s="71"/>
      <c r="E1274" s="71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P1274" s="71"/>
      <c r="Q1274" s="71"/>
      <c r="R1274" s="71"/>
      <c r="S1274" s="71"/>
      <c r="T1274" s="71"/>
      <c r="U1274" s="71"/>
      <c r="V1274" s="71"/>
      <c r="W1274" s="71"/>
      <c r="X1274" s="71"/>
      <c r="Y1274" s="71"/>
      <c r="Z1274" s="71"/>
      <c r="AE1274" s="71"/>
      <c r="AF1274" s="71"/>
      <c r="AG1274" s="71"/>
      <c r="AH1274" s="71"/>
      <c r="AI1274" s="71"/>
      <c r="AJ1274" s="71"/>
      <c r="AK1274" s="71"/>
      <c r="AL1274" s="71"/>
      <c r="AM1274" s="71"/>
      <c r="AN1274" s="71"/>
      <c r="AO1274" s="71"/>
      <c r="AP1274" s="71"/>
      <c r="AQ1274" s="71"/>
      <c r="AR1274" s="71"/>
      <c r="AS1274" s="71"/>
      <c r="AT1274" s="71"/>
      <c r="AU1274" s="71"/>
      <c r="AV1274" s="71"/>
      <c r="AW1274" s="71"/>
      <c r="AX1274" s="71"/>
      <c r="AY1274" s="71"/>
      <c r="AZ1274" s="71"/>
      <c r="BA1274" s="71"/>
    </row>
    <row r="1275" spans="1:53" x14ac:dyDescent="0.75">
      <c r="A1275" s="71"/>
      <c r="B1275" s="71"/>
      <c r="C1275" s="71"/>
      <c r="D1275" s="71"/>
      <c r="E1275" s="71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E1275" s="71"/>
      <c r="AF1275" s="71"/>
      <c r="AG1275" s="71"/>
      <c r="AH1275" s="71"/>
      <c r="AI1275" s="71"/>
      <c r="AJ1275" s="71"/>
      <c r="AK1275" s="71"/>
      <c r="AL1275" s="71"/>
      <c r="AM1275" s="71"/>
      <c r="AN1275" s="71"/>
      <c r="AO1275" s="71"/>
      <c r="AP1275" s="71"/>
      <c r="AQ1275" s="71"/>
      <c r="AR1275" s="71"/>
      <c r="AS1275" s="71"/>
      <c r="AT1275" s="71"/>
      <c r="AU1275" s="71"/>
      <c r="AV1275" s="71"/>
      <c r="AW1275" s="71"/>
      <c r="AX1275" s="71"/>
      <c r="AY1275" s="71"/>
      <c r="AZ1275" s="71"/>
      <c r="BA1275" s="71"/>
    </row>
    <row r="1276" spans="1:53" x14ac:dyDescent="0.75">
      <c r="A1276" s="71"/>
      <c r="B1276" s="71"/>
      <c r="C1276" s="71"/>
      <c r="D1276" s="71"/>
      <c r="E1276" s="71"/>
      <c r="F1276" s="71"/>
      <c r="G1276" s="71"/>
      <c r="H1276" s="71"/>
      <c r="I1276" s="71"/>
      <c r="J1276" s="71"/>
      <c r="K1276" s="71"/>
      <c r="L1276" s="71"/>
      <c r="M1276" s="71"/>
      <c r="N1276" s="71"/>
      <c r="O1276" s="71"/>
      <c r="P1276" s="71"/>
      <c r="Q1276" s="71"/>
      <c r="R1276" s="71"/>
      <c r="S1276" s="71"/>
      <c r="T1276" s="71"/>
      <c r="U1276" s="71"/>
      <c r="V1276" s="71"/>
      <c r="W1276" s="71"/>
      <c r="X1276" s="71"/>
      <c r="Y1276" s="71"/>
      <c r="Z1276" s="71"/>
      <c r="AE1276" s="71"/>
      <c r="AF1276" s="71"/>
      <c r="AG1276" s="71"/>
      <c r="AH1276" s="71"/>
      <c r="AI1276" s="71"/>
      <c r="AJ1276" s="71"/>
      <c r="AK1276" s="71"/>
      <c r="AL1276" s="71"/>
      <c r="AM1276" s="71"/>
      <c r="AN1276" s="71"/>
      <c r="AO1276" s="71"/>
      <c r="AP1276" s="71"/>
      <c r="AQ1276" s="71"/>
      <c r="AR1276" s="71"/>
      <c r="AS1276" s="71"/>
      <c r="AT1276" s="71"/>
      <c r="AU1276" s="71"/>
      <c r="AV1276" s="71"/>
      <c r="AW1276" s="71"/>
      <c r="AX1276" s="71"/>
      <c r="AY1276" s="71"/>
      <c r="AZ1276" s="71"/>
      <c r="BA1276" s="71"/>
    </row>
    <row r="1277" spans="1:53" x14ac:dyDescent="0.75">
      <c r="A1277" s="71"/>
      <c r="B1277" s="71"/>
      <c r="C1277" s="71"/>
      <c r="D1277" s="71"/>
      <c r="E1277" s="71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P1277" s="71"/>
      <c r="Q1277" s="71"/>
      <c r="R1277" s="71"/>
      <c r="S1277" s="71"/>
      <c r="T1277" s="71"/>
      <c r="U1277" s="71"/>
      <c r="V1277" s="71"/>
      <c r="W1277" s="71"/>
      <c r="X1277" s="71"/>
      <c r="Y1277" s="71"/>
      <c r="Z1277" s="71"/>
      <c r="AE1277" s="71"/>
      <c r="AF1277" s="71"/>
      <c r="AG1277" s="71"/>
      <c r="AH1277" s="71"/>
      <c r="AI1277" s="71"/>
      <c r="AJ1277" s="71"/>
      <c r="AK1277" s="71"/>
      <c r="AL1277" s="71"/>
      <c r="AM1277" s="71"/>
      <c r="AN1277" s="71"/>
      <c r="AO1277" s="71"/>
      <c r="AP1277" s="71"/>
      <c r="AQ1277" s="71"/>
      <c r="AR1277" s="71"/>
      <c r="AS1277" s="71"/>
      <c r="AT1277" s="71"/>
      <c r="AU1277" s="71"/>
      <c r="AV1277" s="71"/>
      <c r="AW1277" s="71"/>
      <c r="AX1277" s="71"/>
      <c r="AY1277" s="71"/>
      <c r="AZ1277" s="71"/>
      <c r="BA1277" s="71"/>
    </row>
    <row r="1278" spans="1:53" x14ac:dyDescent="0.75">
      <c r="A1278" s="71"/>
      <c r="B1278" s="71"/>
      <c r="C1278" s="71"/>
      <c r="D1278" s="71"/>
      <c r="E1278" s="71"/>
      <c r="F1278" s="71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E1278" s="71"/>
      <c r="AF1278" s="71"/>
      <c r="AG1278" s="71"/>
      <c r="AH1278" s="71"/>
      <c r="AI1278" s="71"/>
      <c r="AJ1278" s="71"/>
      <c r="AK1278" s="71"/>
      <c r="AL1278" s="71"/>
      <c r="AM1278" s="71"/>
      <c r="AN1278" s="71"/>
      <c r="AO1278" s="71"/>
      <c r="AP1278" s="71"/>
      <c r="AQ1278" s="71"/>
      <c r="AR1278" s="71"/>
      <c r="AS1278" s="71"/>
      <c r="AT1278" s="71"/>
      <c r="AU1278" s="71"/>
      <c r="AV1278" s="71"/>
      <c r="AW1278" s="71"/>
      <c r="AX1278" s="71"/>
      <c r="AY1278" s="71"/>
      <c r="AZ1278" s="71"/>
      <c r="BA1278" s="71"/>
    </row>
    <row r="1279" spans="1:53" x14ac:dyDescent="0.75">
      <c r="A1279" s="71"/>
      <c r="B1279" s="71"/>
      <c r="C1279" s="71"/>
      <c r="D1279" s="71"/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P1279" s="71"/>
      <c r="Q1279" s="71"/>
      <c r="R1279" s="71"/>
      <c r="S1279" s="71"/>
      <c r="T1279" s="71"/>
      <c r="U1279" s="71"/>
      <c r="V1279" s="71"/>
      <c r="W1279" s="71"/>
      <c r="X1279" s="71"/>
      <c r="Y1279" s="71"/>
      <c r="Z1279" s="71"/>
      <c r="AE1279" s="71"/>
      <c r="AF1279" s="71"/>
      <c r="AG1279" s="71"/>
      <c r="AH1279" s="71"/>
      <c r="AI1279" s="71"/>
      <c r="AJ1279" s="71"/>
      <c r="AK1279" s="71"/>
      <c r="AL1279" s="71"/>
      <c r="AM1279" s="71"/>
      <c r="AN1279" s="71"/>
      <c r="AO1279" s="71"/>
      <c r="AP1279" s="71"/>
      <c r="AQ1279" s="71"/>
      <c r="AR1279" s="71"/>
      <c r="AS1279" s="71"/>
      <c r="AT1279" s="71"/>
      <c r="AU1279" s="71"/>
      <c r="AV1279" s="71"/>
      <c r="AW1279" s="71"/>
      <c r="AX1279" s="71"/>
      <c r="AY1279" s="71"/>
      <c r="AZ1279" s="71"/>
      <c r="BA1279" s="71"/>
    </row>
    <row r="1280" spans="1:53" x14ac:dyDescent="0.75">
      <c r="A1280" s="71"/>
      <c r="B1280" s="71"/>
      <c r="C1280" s="71"/>
      <c r="D1280" s="71"/>
      <c r="E1280" s="71"/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71"/>
      <c r="Z1280" s="71"/>
      <c r="AE1280" s="71"/>
      <c r="AF1280" s="71"/>
      <c r="AG1280" s="71"/>
      <c r="AH1280" s="71"/>
      <c r="AI1280" s="71"/>
      <c r="AJ1280" s="71"/>
      <c r="AK1280" s="71"/>
      <c r="AL1280" s="71"/>
      <c r="AM1280" s="71"/>
      <c r="AN1280" s="71"/>
      <c r="AO1280" s="71"/>
      <c r="AP1280" s="71"/>
      <c r="AQ1280" s="71"/>
      <c r="AR1280" s="71"/>
      <c r="AS1280" s="71"/>
      <c r="AT1280" s="71"/>
      <c r="AU1280" s="71"/>
      <c r="AV1280" s="71"/>
      <c r="AW1280" s="71"/>
      <c r="AX1280" s="71"/>
      <c r="AY1280" s="71"/>
      <c r="AZ1280" s="71"/>
      <c r="BA1280" s="71"/>
    </row>
    <row r="1281" spans="1:53" x14ac:dyDescent="0.75">
      <c r="A1281" s="71"/>
      <c r="B1281" s="71"/>
      <c r="C1281" s="71"/>
      <c r="D1281" s="71"/>
      <c r="E1281" s="71"/>
      <c r="F1281" s="71"/>
      <c r="G1281" s="71"/>
      <c r="H1281" s="71"/>
      <c r="I1281" s="71"/>
      <c r="J1281" s="71"/>
      <c r="K1281" s="71"/>
      <c r="L1281" s="71"/>
      <c r="M1281" s="71"/>
      <c r="N1281" s="71"/>
      <c r="O1281" s="71"/>
      <c r="P1281" s="71"/>
      <c r="Q1281" s="71"/>
      <c r="R1281" s="71"/>
      <c r="S1281" s="71"/>
      <c r="T1281" s="71"/>
      <c r="U1281" s="71"/>
      <c r="V1281" s="71"/>
      <c r="W1281" s="71"/>
      <c r="X1281" s="71"/>
      <c r="Y1281" s="71"/>
      <c r="Z1281" s="71"/>
      <c r="AE1281" s="71"/>
      <c r="AF1281" s="71"/>
      <c r="AG1281" s="71"/>
      <c r="AH1281" s="71"/>
      <c r="AI1281" s="71"/>
      <c r="AJ1281" s="71"/>
      <c r="AK1281" s="71"/>
      <c r="AL1281" s="71"/>
      <c r="AM1281" s="71"/>
      <c r="AN1281" s="71"/>
      <c r="AO1281" s="71"/>
      <c r="AP1281" s="71"/>
      <c r="AQ1281" s="71"/>
      <c r="AR1281" s="71"/>
      <c r="AS1281" s="71"/>
      <c r="AT1281" s="71"/>
      <c r="AU1281" s="71"/>
      <c r="AV1281" s="71"/>
      <c r="AW1281" s="71"/>
      <c r="AX1281" s="71"/>
      <c r="AY1281" s="71"/>
      <c r="AZ1281" s="71"/>
      <c r="BA1281" s="71"/>
    </row>
    <row r="1282" spans="1:53" x14ac:dyDescent="0.75">
      <c r="A1282" s="71"/>
      <c r="B1282" s="71"/>
      <c r="C1282" s="71"/>
      <c r="D1282" s="71"/>
      <c r="E1282" s="71"/>
      <c r="F1282" s="71"/>
      <c r="G1282" s="71"/>
      <c r="H1282" s="71"/>
      <c r="I1282" s="71"/>
      <c r="J1282" s="71"/>
      <c r="K1282" s="71"/>
      <c r="L1282" s="71"/>
      <c r="M1282" s="71"/>
      <c r="N1282" s="71"/>
      <c r="O1282" s="71"/>
      <c r="P1282" s="71"/>
      <c r="Q1282" s="71"/>
      <c r="R1282" s="71"/>
      <c r="S1282" s="71"/>
      <c r="T1282" s="71"/>
      <c r="U1282" s="71"/>
      <c r="V1282" s="71"/>
      <c r="W1282" s="71"/>
      <c r="X1282" s="71"/>
      <c r="Y1282" s="71"/>
      <c r="Z1282" s="71"/>
      <c r="AE1282" s="71"/>
      <c r="AF1282" s="71"/>
      <c r="AG1282" s="71"/>
      <c r="AH1282" s="71"/>
      <c r="AI1282" s="71"/>
      <c r="AJ1282" s="71"/>
      <c r="AK1282" s="71"/>
      <c r="AL1282" s="71"/>
      <c r="AM1282" s="71"/>
      <c r="AN1282" s="71"/>
      <c r="AO1282" s="71"/>
      <c r="AP1282" s="71"/>
      <c r="AQ1282" s="71"/>
      <c r="AR1282" s="71"/>
      <c r="AS1282" s="71"/>
      <c r="AT1282" s="71"/>
      <c r="AU1282" s="71"/>
      <c r="AV1282" s="71"/>
      <c r="AW1282" s="71"/>
      <c r="AX1282" s="71"/>
      <c r="AY1282" s="71"/>
      <c r="AZ1282" s="71"/>
      <c r="BA1282" s="71"/>
    </row>
    <row r="1283" spans="1:53" x14ac:dyDescent="0.75">
      <c r="A1283" s="71"/>
      <c r="B1283" s="71"/>
      <c r="C1283" s="71"/>
      <c r="D1283" s="71"/>
      <c r="E1283" s="71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P1283" s="71"/>
      <c r="Q1283" s="71"/>
      <c r="R1283" s="71"/>
      <c r="S1283" s="71"/>
      <c r="T1283" s="71"/>
      <c r="U1283" s="71"/>
      <c r="V1283" s="71"/>
      <c r="W1283" s="71"/>
      <c r="X1283" s="71"/>
      <c r="Y1283" s="71"/>
      <c r="Z1283" s="71"/>
      <c r="AE1283" s="71"/>
      <c r="AF1283" s="71"/>
      <c r="AG1283" s="71"/>
      <c r="AH1283" s="71"/>
      <c r="AI1283" s="71"/>
      <c r="AJ1283" s="71"/>
      <c r="AK1283" s="71"/>
      <c r="AL1283" s="71"/>
      <c r="AM1283" s="71"/>
      <c r="AN1283" s="71"/>
      <c r="AO1283" s="71"/>
      <c r="AP1283" s="71"/>
      <c r="AQ1283" s="71"/>
      <c r="AR1283" s="71"/>
      <c r="AS1283" s="71"/>
      <c r="AT1283" s="71"/>
      <c r="AU1283" s="71"/>
      <c r="AV1283" s="71"/>
      <c r="AW1283" s="71"/>
      <c r="AX1283" s="71"/>
      <c r="AY1283" s="71"/>
      <c r="AZ1283" s="71"/>
      <c r="BA1283" s="71"/>
    </row>
    <row r="1284" spans="1:53" x14ac:dyDescent="0.75">
      <c r="A1284" s="71"/>
      <c r="B1284" s="71"/>
      <c r="C1284" s="71"/>
      <c r="D1284" s="71"/>
      <c r="E1284" s="71"/>
      <c r="F1284" s="71"/>
      <c r="G1284" s="71"/>
      <c r="H1284" s="71"/>
      <c r="I1284" s="71"/>
      <c r="J1284" s="71"/>
      <c r="K1284" s="71"/>
      <c r="L1284" s="71"/>
      <c r="M1284" s="71"/>
      <c r="N1284" s="71"/>
      <c r="O1284" s="71"/>
      <c r="P1284" s="71"/>
      <c r="Q1284" s="71"/>
      <c r="R1284" s="71"/>
      <c r="S1284" s="71"/>
      <c r="T1284" s="71"/>
      <c r="U1284" s="71"/>
      <c r="V1284" s="71"/>
      <c r="W1284" s="71"/>
      <c r="X1284" s="71"/>
      <c r="Y1284" s="71"/>
      <c r="Z1284" s="71"/>
      <c r="AE1284" s="71"/>
      <c r="AF1284" s="71"/>
      <c r="AG1284" s="71"/>
      <c r="AH1284" s="71"/>
      <c r="AI1284" s="71"/>
      <c r="AJ1284" s="71"/>
      <c r="AK1284" s="71"/>
      <c r="AL1284" s="71"/>
      <c r="AM1284" s="71"/>
      <c r="AN1284" s="71"/>
      <c r="AO1284" s="71"/>
      <c r="AP1284" s="71"/>
      <c r="AQ1284" s="71"/>
      <c r="AR1284" s="71"/>
      <c r="AS1284" s="71"/>
      <c r="AT1284" s="71"/>
      <c r="AU1284" s="71"/>
      <c r="AV1284" s="71"/>
      <c r="AW1284" s="71"/>
      <c r="AX1284" s="71"/>
      <c r="AY1284" s="71"/>
      <c r="AZ1284" s="71"/>
      <c r="BA1284" s="71"/>
    </row>
    <row r="1285" spans="1:53" x14ac:dyDescent="0.75">
      <c r="A1285" s="71"/>
      <c r="B1285" s="71"/>
      <c r="C1285" s="71"/>
      <c r="D1285" s="71"/>
      <c r="E1285" s="71"/>
      <c r="F1285" s="71"/>
      <c r="G1285" s="71"/>
      <c r="H1285" s="71"/>
      <c r="I1285" s="71"/>
      <c r="J1285" s="71"/>
      <c r="K1285" s="71"/>
      <c r="L1285" s="71"/>
      <c r="M1285" s="71"/>
      <c r="N1285" s="71"/>
      <c r="O1285" s="71"/>
      <c r="P1285" s="71"/>
      <c r="Q1285" s="71"/>
      <c r="R1285" s="71"/>
      <c r="S1285" s="71"/>
      <c r="T1285" s="71"/>
      <c r="U1285" s="71"/>
      <c r="V1285" s="71"/>
      <c r="W1285" s="71"/>
      <c r="X1285" s="71"/>
      <c r="Y1285" s="71"/>
      <c r="Z1285" s="71"/>
      <c r="AE1285" s="71"/>
      <c r="AF1285" s="71"/>
      <c r="AG1285" s="71"/>
      <c r="AH1285" s="71"/>
      <c r="AI1285" s="71"/>
      <c r="AJ1285" s="71"/>
      <c r="AK1285" s="71"/>
      <c r="AL1285" s="71"/>
      <c r="AM1285" s="71"/>
      <c r="AN1285" s="71"/>
      <c r="AO1285" s="71"/>
      <c r="AP1285" s="71"/>
      <c r="AQ1285" s="71"/>
      <c r="AR1285" s="71"/>
      <c r="AS1285" s="71"/>
      <c r="AT1285" s="71"/>
      <c r="AU1285" s="71"/>
      <c r="AV1285" s="71"/>
      <c r="AW1285" s="71"/>
      <c r="AX1285" s="71"/>
      <c r="AY1285" s="71"/>
      <c r="AZ1285" s="71"/>
      <c r="BA1285" s="71"/>
    </row>
    <row r="1286" spans="1:53" x14ac:dyDescent="0.75">
      <c r="A1286" s="71"/>
      <c r="B1286" s="71"/>
      <c r="C1286" s="71"/>
      <c r="D1286" s="71"/>
      <c r="E1286" s="71"/>
      <c r="F1286" s="71"/>
      <c r="G1286" s="71"/>
      <c r="H1286" s="71"/>
      <c r="I1286" s="71"/>
      <c r="J1286" s="71"/>
      <c r="K1286" s="71"/>
      <c r="L1286" s="71"/>
      <c r="M1286" s="71"/>
      <c r="N1286" s="71"/>
      <c r="O1286" s="71"/>
      <c r="P1286" s="71"/>
      <c r="Q1286" s="71"/>
      <c r="R1286" s="71"/>
      <c r="S1286" s="71"/>
      <c r="T1286" s="71"/>
      <c r="U1286" s="71"/>
      <c r="V1286" s="71"/>
      <c r="W1286" s="71"/>
      <c r="X1286" s="71"/>
      <c r="Y1286" s="71"/>
      <c r="Z1286" s="71"/>
      <c r="AE1286" s="71"/>
      <c r="AF1286" s="71"/>
      <c r="AG1286" s="71"/>
      <c r="AH1286" s="71"/>
      <c r="AI1286" s="71"/>
      <c r="AJ1286" s="71"/>
      <c r="AK1286" s="71"/>
      <c r="AL1286" s="71"/>
      <c r="AM1286" s="71"/>
      <c r="AN1286" s="71"/>
      <c r="AO1286" s="71"/>
      <c r="AP1286" s="71"/>
      <c r="AQ1286" s="71"/>
      <c r="AR1286" s="71"/>
      <c r="AS1286" s="71"/>
      <c r="AT1286" s="71"/>
      <c r="AU1286" s="71"/>
      <c r="AV1286" s="71"/>
      <c r="AW1286" s="71"/>
      <c r="AX1286" s="71"/>
      <c r="AY1286" s="71"/>
      <c r="AZ1286" s="71"/>
      <c r="BA1286" s="71"/>
    </row>
    <row r="1287" spans="1:53" x14ac:dyDescent="0.75">
      <c r="A1287" s="71"/>
      <c r="B1287" s="71"/>
      <c r="C1287" s="71"/>
      <c r="D1287" s="71"/>
      <c r="E1287" s="71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P1287" s="71"/>
      <c r="Q1287" s="71"/>
      <c r="R1287" s="71"/>
      <c r="S1287" s="71"/>
      <c r="T1287" s="71"/>
      <c r="U1287" s="71"/>
      <c r="V1287" s="71"/>
      <c r="W1287" s="71"/>
      <c r="X1287" s="71"/>
      <c r="Y1287" s="71"/>
      <c r="Z1287" s="71"/>
      <c r="AE1287" s="71"/>
      <c r="AF1287" s="71"/>
      <c r="AG1287" s="71"/>
      <c r="AH1287" s="71"/>
      <c r="AI1287" s="71"/>
      <c r="AJ1287" s="71"/>
      <c r="AK1287" s="71"/>
      <c r="AL1287" s="71"/>
      <c r="AM1287" s="71"/>
      <c r="AN1287" s="71"/>
      <c r="AO1287" s="71"/>
      <c r="AP1287" s="71"/>
      <c r="AQ1287" s="71"/>
      <c r="AR1287" s="71"/>
      <c r="AS1287" s="71"/>
      <c r="AT1287" s="71"/>
      <c r="AU1287" s="71"/>
      <c r="AV1287" s="71"/>
      <c r="AW1287" s="71"/>
      <c r="AX1287" s="71"/>
      <c r="AY1287" s="71"/>
      <c r="AZ1287" s="71"/>
      <c r="BA1287" s="71"/>
    </row>
    <row r="1288" spans="1:53" x14ac:dyDescent="0.75">
      <c r="A1288" s="71"/>
      <c r="B1288" s="71"/>
      <c r="C1288" s="71"/>
      <c r="D1288" s="71"/>
      <c r="E1288" s="71"/>
      <c r="F1288" s="71"/>
      <c r="G1288" s="71"/>
      <c r="H1288" s="71"/>
      <c r="I1288" s="71"/>
      <c r="J1288" s="71"/>
      <c r="K1288" s="71"/>
      <c r="L1288" s="71"/>
      <c r="M1288" s="71"/>
      <c r="N1288" s="71"/>
      <c r="O1288" s="71"/>
      <c r="P1288" s="71"/>
      <c r="Q1288" s="71"/>
      <c r="R1288" s="71"/>
      <c r="S1288" s="71"/>
      <c r="T1288" s="71"/>
      <c r="U1288" s="71"/>
      <c r="V1288" s="71"/>
      <c r="W1288" s="71"/>
      <c r="X1288" s="71"/>
      <c r="Y1288" s="71"/>
      <c r="Z1288" s="71"/>
      <c r="AE1288" s="71"/>
      <c r="AF1288" s="71"/>
      <c r="AG1288" s="71"/>
      <c r="AH1288" s="71"/>
      <c r="AI1288" s="71"/>
      <c r="AJ1288" s="71"/>
      <c r="AK1288" s="71"/>
      <c r="AL1288" s="71"/>
      <c r="AM1288" s="71"/>
      <c r="AN1288" s="71"/>
      <c r="AO1288" s="71"/>
      <c r="AP1288" s="71"/>
      <c r="AQ1288" s="71"/>
      <c r="AR1288" s="71"/>
      <c r="AS1288" s="71"/>
      <c r="AT1288" s="71"/>
      <c r="AU1288" s="71"/>
      <c r="AV1288" s="71"/>
      <c r="AW1288" s="71"/>
      <c r="AX1288" s="71"/>
      <c r="AY1288" s="71"/>
      <c r="AZ1288" s="71"/>
      <c r="BA1288" s="71"/>
    </row>
    <row r="1289" spans="1:53" x14ac:dyDescent="0.75">
      <c r="A1289" s="71"/>
      <c r="B1289" s="71"/>
      <c r="C1289" s="71"/>
      <c r="D1289" s="71"/>
      <c r="E1289" s="71"/>
      <c r="F1289" s="71"/>
      <c r="G1289" s="71"/>
      <c r="H1289" s="71"/>
      <c r="I1289" s="71"/>
      <c r="J1289" s="71"/>
      <c r="K1289" s="71"/>
      <c r="L1289" s="71"/>
      <c r="M1289" s="71"/>
      <c r="N1289" s="71"/>
      <c r="O1289" s="71"/>
      <c r="P1289" s="71"/>
      <c r="Q1289" s="71"/>
      <c r="R1289" s="71"/>
      <c r="S1289" s="71"/>
      <c r="T1289" s="71"/>
      <c r="U1289" s="71"/>
      <c r="V1289" s="71"/>
      <c r="W1289" s="71"/>
      <c r="X1289" s="71"/>
      <c r="Y1289" s="71"/>
      <c r="Z1289" s="71"/>
      <c r="AE1289" s="71"/>
      <c r="AF1289" s="71"/>
      <c r="AG1289" s="71"/>
      <c r="AH1289" s="71"/>
      <c r="AI1289" s="71"/>
      <c r="AJ1289" s="71"/>
      <c r="AK1289" s="71"/>
      <c r="AL1289" s="71"/>
      <c r="AM1289" s="71"/>
      <c r="AN1289" s="71"/>
      <c r="AO1289" s="71"/>
      <c r="AP1289" s="71"/>
      <c r="AQ1289" s="71"/>
      <c r="AR1289" s="71"/>
      <c r="AS1289" s="71"/>
      <c r="AT1289" s="71"/>
      <c r="AU1289" s="71"/>
      <c r="AV1289" s="71"/>
      <c r="AW1289" s="71"/>
      <c r="AX1289" s="71"/>
      <c r="AY1289" s="71"/>
      <c r="AZ1289" s="71"/>
      <c r="BA1289" s="71"/>
    </row>
    <row r="1290" spans="1:53" x14ac:dyDescent="0.75">
      <c r="A1290" s="71"/>
      <c r="B1290" s="71"/>
      <c r="C1290" s="71"/>
      <c r="D1290" s="71"/>
      <c r="E1290" s="71"/>
      <c r="F1290" s="71"/>
      <c r="G1290" s="71"/>
      <c r="H1290" s="71"/>
      <c r="I1290" s="71"/>
      <c r="J1290" s="71"/>
      <c r="K1290" s="71"/>
      <c r="L1290" s="71"/>
      <c r="M1290" s="71"/>
      <c r="N1290" s="71"/>
      <c r="O1290" s="71"/>
      <c r="P1290" s="71"/>
      <c r="Q1290" s="71"/>
      <c r="R1290" s="71"/>
      <c r="S1290" s="71"/>
      <c r="T1290" s="71"/>
      <c r="U1290" s="71"/>
      <c r="V1290" s="71"/>
      <c r="W1290" s="71"/>
      <c r="X1290" s="71"/>
      <c r="Y1290" s="71"/>
      <c r="Z1290" s="71"/>
      <c r="AE1290" s="71"/>
      <c r="AF1290" s="71"/>
      <c r="AG1290" s="71"/>
      <c r="AH1290" s="71"/>
      <c r="AI1290" s="71"/>
      <c r="AJ1290" s="71"/>
      <c r="AK1290" s="71"/>
      <c r="AL1290" s="71"/>
      <c r="AM1290" s="71"/>
      <c r="AN1290" s="71"/>
      <c r="AO1290" s="71"/>
      <c r="AP1290" s="71"/>
      <c r="AQ1290" s="71"/>
      <c r="AR1290" s="71"/>
      <c r="AS1290" s="71"/>
      <c r="AT1290" s="71"/>
      <c r="AU1290" s="71"/>
      <c r="AV1290" s="71"/>
      <c r="AW1290" s="71"/>
      <c r="AX1290" s="71"/>
      <c r="AY1290" s="71"/>
      <c r="AZ1290" s="71"/>
      <c r="BA1290" s="71"/>
    </row>
    <row r="1291" spans="1:53" x14ac:dyDescent="0.75">
      <c r="A1291" s="71"/>
      <c r="B1291" s="71"/>
      <c r="C1291" s="71"/>
      <c r="D1291" s="71"/>
      <c r="E1291" s="71"/>
      <c r="F1291" s="71"/>
      <c r="G1291" s="71"/>
      <c r="H1291" s="71"/>
      <c r="I1291" s="71"/>
      <c r="J1291" s="71"/>
      <c r="K1291" s="71"/>
      <c r="L1291" s="71"/>
      <c r="M1291" s="71"/>
      <c r="N1291" s="71"/>
      <c r="O1291" s="71"/>
      <c r="P1291" s="71"/>
      <c r="Q1291" s="71"/>
      <c r="R1291" s="71"/>
      <c r="S1291" s="71"/>
      <c r="T1291" s="71"/>
      <c r="U1291" s="71"/>
      <c r="V1291" s="71"/>
      <c r="W1291" s="71"/>
      <c r="X1291" s="71"/>
      <c r="Y1291" s="71"/>
      <c r="Z1291" s="71"/>
      <c r="AE1291" s="71"/>
      <c r="AF1291" s="71"/>
      <c r="AG1291" s="71"/>
      <c r="AH1291" s="71"/>
      <c r="AI1291" s="71"/>
      <c r="AJ1291" s="71"/>
      <c r="AK1291" s="71"/>
      <c r="AL1291" s="71"/>
      <c r="AM1291" s="71"/>
      <c r="AN1291" s="71"/>
      <c r="AO1291" s="71"/>
      <c r="AP1291" s="71"/>
      <c r="AQ1291" s="71"/>
      <c r="AR1291" s="71"/>
      <c r="AS1291" s="71"/>
      <c r="AT1291" s="71"/>
      <c r="AU1291" s="71"/>
      <c r="AV1291" s="71"/>
      <c r="AW1291" s="71"/>
      <c r="AX1291" s="71"/>
      <c r="AY1291" s="71"/>
      <c r="AZ1291" s="71"/>
      <c r="BA1291" s="71"/>
    </row>
    <row r="1292" spans="1:53" x14ac:dyDescent="0.75">
      <c r="A1292" s="71"/>
      <c r="B1292" s="71"/>
      <c r="C1292" s="71"/>
      <c r="D1292" s="71"/>
      <c r="E1292" s="71"/>
      <c r="F1292" s="71"/>
      <c r="G1292" s="71"/>
      <c r="H1292" s="71"/>
      <c r="I1292" s="71"/>
      <c r="J1292" s="71"/>
      <c r="K1292" s="71"/>
      <c r="L1292" s="71"/>
      <c r="M1292" s="71"/>
      <c r="N1292" s="71"/>
      <c r="O1292" s="71"/>
      <c r="P1292" s="71"/>
      <c r="Q1292" s="71"/>
      <c r="R1292" s="71"/>
      <c r="S1292" s="71"/>
      <c r="T1292" s="71"/>
      <c r="U1292" s="71"/>
      <c r="V1292" s="71"/>
      <c r="W1292" s="71"/>
      <c r="X1292" s="71"/>
      <c r="Y1292" s="71"/>
      <c r="Z1292" s="71"/>
      <c r="AE1292" s="71"/>
      <c r="AF1292" s="71"/>
      <c r="AG1292" s="71"/>
      <c r="AH1292" s="71"/>
      <c r="AI1292" s="71"/>
      <c r="AJ1292" s="71"/>
      <c r="AK1292" s="71"/>
      <c r="AL1292" s="71"/>
      <c r="AM1292" s="71"/>
      <c r="AN1292" s="71"/>
      <c r="AO1292" s="71"/>
      <c r="AP1292" s="71"/>
      <c r="AQ1292" s="71"/>
      <c r="AR1292" s="71"/>
      <c r="AS1292" s="71"/>
      <c r="AT1292" s="71"/>
      <c r="AU1292" s="71"/>
      <c r="AV1292" s="71"/>
      <c r="AW1292" s="71"/>
      <c r="AX1292" s="71"/>
      <c r="AY1292" s="71"/>
      <c r="AZ1292" s="71"/>
      <c r="BA1292" s="71"/>
    </row>
    <row r="1293" spans="1:53" x14ac:dyDescent="0.75">
      <c r="A1293" s="71"/>
      <c r="B1293" s="71"/>
      <c r="C1293" s="71"/>
      <c r="D1293" s="71"/>
      <c r="E1293" s="71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R1293" s="71"/>
      <c r="S1293" s="71"/>
      <c r="T1293" s="71"/>
      <c r="U1293" s="71"/>
      <c r="V1293" s="71"/>
      <c r="W1293" s="71"/>
      <c r="X1293" s="71"/>
      <c r="Y1293" s="71"/>
      <c r="Z1293" s="71"/>
      <c r="AE1293" s="71"/>
      <c r="AF1293" s="71"/>
      <c r="AG1293" s="71"/>
      <c r="AH1293" s="71"/>
      <c r="AI1293" s="71"/>
      <c r="AJ1293" s="71"/>
      <c r="AK1293" s="71"/>
      <c r="AL1293" s="71"/>
      <c r="AM1293" s="71"/>
      <c r="AN1293" s="71"/>
      <c r="AO1293" s="71"/>
      <c r="AP1293" s="71"/>
      <c r="AQ1293" s="71"/>
      <c r="AR1293" s="71"/>
      <c r="AS1293" s="71"/>
      <c r="AT1293" s="71"/>
      <c r="AU1293" s="71"/>
      <c r="AV1293" s="71"/>
      <c r="AW1293" s="71"/>
      <c r="AX1293" s="71"/>
      <c r="AY1293" s="71"/>
      <c r="AZ1293" s="71"/>
      <c r="BA1293" s="71"/>
    </row>
    <row r="1294" spans="1:53" x14ac:dyDescent="0.75">
      <c r="A1294" s="71"/>
      <c r="B1294" s="71"/>
      <c r="C1294" s="71"/>
      <c r="D1294" s="71"/>
      <c r="E1294" s="71"/>
      <c r="F1294" s="71"/>
      <c r="G1294" s="71"/>
      <c r="H1294" s="71"/>
      <c r="I1294" s="71"/>
      <c r="J1294" s="71"/>
      <c r="K1294" s="71"/>
      <c r="L1294" s="71"/>
      <c r="M1294" s="71"/>
      <c r="N1294" s="71"/>
      <c r="O1294" s="71"/>
      <c r="P1294" s="71"/>
      <c r="Q1294" s="71"/>
      <c r="R1294" s="71"/>
      <c r="S1294" s="71"/>
      <c r="T1294" s="71"/>
      <c r="U1294" s="71"/>
      <c r="V1294" s="71"/>
      <c r="W1294" s="71"/>
      <c r="X1294" s="71"/>
      <c r="Y1294" s="71"/>
      <c r="Z1294" s="71"/>
      <c r="AE1294" s="71"/>
      <c r="AF1294" s="71"/>
      <c r="AG1294" s="71"/>
      <c r="AH1294" s="71"/>
      <c r="AI1294" s="71"/>
      <c r="AJ1294" s="71"/>
      <c r="AK1294" s="71"/>
      <c r="AL1294" s="71"/>
      <c r="AM1294" s="71"/>
      <c r="AN1294" s="71"/>
      <c r="AO1294" s="71"/>
      <c r="AP1294" s="71"/>
      <c r="AQ1294" s="71"/>
      <c r="AR1294" s="71"/>
      <c r="AS1294" s="71"/>
      <c r="AT1294" s="71"/>
      <c r="AU1294" s="71"/>
      <c r="AV1294" s="71"/>
      <c r="AW1294" s="71"/>
      <c r="AX1294" s="71"/>
      <c r="AY1294" s="71"/>
      <c r="AZ1294" s="71"/>
      <c r="BA1294" s="71"/>
    </row>
    <row r="1295" spans="1:53" x14ac:dyDescent="0.75">
      <c r="A1295" s="71"/>
      <c r="B1295" s="71"/>
      <c r="C1295" s="71"/>
      <c r="D1295" s="71"/>
      <c r="E1295" s="71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R1295" s="71"/>
      <c r="S1295" s="71"/>
      <c r="T1295" s="71"/>
      <c r="U1295" s="71"/>
      <c r="V1295" s="71"/>
      <c r="W1295" s="71"/>
      <c r="X1295" s="71"/>
      <c r="Y1295" s="71"/>
      <c r="Z1295" s="71"/>
      <c r="AE1295" s="71"/>
      <c r="AF1295" s="71"/>
      <c r="AG1295" s="71"/>
      <c r="AH1295" s="71"/>
      <c r="AI1295" s="71"/>
      <c r="AJ1295" s="71"/>
      <c r="AK1295" s="71"/>
      <c r="AL1295" s="71"/>
      <c r="AM1295" s="71"/>
      <c r="AN1295" s="71"/>
      <c r="AO1295" s="71"/>
      <c r="AP1295" s="71"/>
      <c r="AQ1295" s="71"/>
      <c r="AR1295" s="71"/>
      <c r="AS1295" s="71"/>
      <c r="AT1295" s="71"/>
      <c r="AU1295" s="71"/>
      <c r="AV1295" s="71"/>
      <c r="AW1295" s="71"/>
      <c r="AX1295" s="71"/>
      <c r="AY1295" s="71"/>
      <c r="AZ1295" s="71"/>
      <c r="BA1295" s="71"/>
    </row>
    <row r="1296" spans="1:53" x14ac:dyDescent="0.75">
      <c r="A1296" s="71"/>
      <c r="B1296" s="71"/>
      <c r="C1296" s="71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1"/>
      <c r="S1296" s="71"/>
      <c r="T1296" s="71"/>
      <c r="U1296" s="71"/>
      <c r="V1296" s="71"/>
      <c r="W1296" s="71"/>
      <c r="X1296" s="71"/>
      <c r="Y1296" s="71"/>
      <c r="Z1296" s="71"/>
      <c r="AE1296" s="71"/>
      <c r="AF1296" s="71"/>
      <c r="AG1296" s="71"/>
      <c r="AH1296" s="71"/>
      <c r="AI1296" s="71"/>
      <c r="AJ1296" s="71"/>
      <c r="AK1296" s="71"/>
      <c r="AL1296" s="71"/>
      <c r="AM1296" s="71"/>
      <c r="AN1296" s="71"/>
      <c r="AO1296" s="71"/>
      <c r="AP1296" s="71"/>
      <c r="AQ1296" s="71"/>
      <c r="AR1296" s="71"/>
      <c r="AS1296" s="71"/>
      <c r="AT1296" s="71"/>
      <c r="AU1296" s="71"/>
      <c r="AV1296" s="71"/>
      <c r="AW1296" s="71"/>
      <c r="AX1296" s="71"/>
      <c r="AY1296" s="71"/>
      <c r="AZ1296" s="71"/>
      <c r="BA1296" s="71"/>
    </row>
    <row r="1297" spans="1:53" x14ac:dyDescent="0.75">
      <c r="A1297" s="71"/>
      <c r="B1297" s="71"/>
      <c r="C1297" s="71"/>
      <c r="D1297" s="71"/>
      <c r="E1297" s="71"/>
      <c r="F1297" s="71"/>
      <c r="G1297" s="71"/>
      <c r="H1297" s="71"/>
      <c r="I1297" s="71"/>
      <c r="J1297" s="71"/>
      <c r="K1297" s="71"/>
      <c r="L1297" s="71"/>
      <c r="M1297" s="71"/>
      <c r="N1297" s="71"/>
      <c r="O1297" s="71"/>
      <c r="P1297" s="71"/>
      <c r="Q1297" s="71"/>
      <c r="R1297" s="71"/>
      <c r="S1297" s="71"/>
      <c r="T1297" s="71"/>
      <c r="U1297" s="71"/>
      <c r="V1297" s="71"/>
      <c r="W1297" s="71"/>
      <c r="X1297" s="71"/>
      <c r="Y1297" s="71"/>
      <c r="Z1297" s="71"/>
      <c r="AE1297" s="71"/>
      <c r="AF1297" s="71"/>
      <c r="AG1297" s="71"/>
      <c r="AH1297" s="71"/>
      <c r="AI1297" s="71"/>
      <c r="AJ1297" s="71"/>
      <c r="AK1297" s="71"/>
      <c r="AL1297" s="71"/>
      <c r="AM1297" s="71"/>
      <c r="AN1297" s="71"/>
      <c r="AO1297" s="71"/>
      <c r="AP1297" s="71"/>
      <c r="AQ1297" s="71"/>
      <c r="AR1297" s="71"/>
      <c r="AS1297" s="71"/>
      <c r="AT1297" s="71"/>
      <c r="AU1297" s="71"/>
      <c r="AV1297" s="71"/>
      <c r="AW1297" s="71"/>
      <c r="AX1297" s="71"/>
      <c r="AY1297" s="71"/>
      <c r="AZ1297" s="71"/>
      <c r="BA1297" s="71"/>
    </row>
    <row r="1298" spans="1:53" x14ac:dyDescent="0.75">
      <c r="A1298" s="71"/>
      <c r="B1298" s="71"/>
      <c r="C1298" s="71"/>
      <c r="D1298" s="71"/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P1298" s="71"/>
      <c r="Q1298" s="71"/>
      <c r="R1298" s="71"/>
      <c r="S1298" s="71"/>
      <c r="T1298" s="71"/>
      <c r="U1298" s="71"/>
      <c r="V1298" s="71"/>
      <c r="W1298" s="71"/>
      <c r="X1298" s="71"/>
      <c r="Y1298" s="71"/>
      <c r="Z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  <c r="AT1298" s="71"/>
      <c r="AU1298" s="71"/>
      <c r="AV1298" s="71"/>
      <c r="AW1298" s="71"/>
      <c r="AX1298" s="71"/>
      <c r="AY1298" s="71"/>
      <c r="AZ1298" s="71"/>
      <c r="BA1298" s="71"/>
    </row>
    <row r="1299" spans="1:53" x14ac:dyDescent="0.75">
      <c r="A1299" s="71"/>
      <c r="B1299" s="71"/>
      <c r="C1299" s="71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1"/>
      <c r="S1299" s="71"/>
      <c r="T1299" s="71"/>
      <c r="U1299" s="71"/>
      <c r="V1299" s="71"/>
      <c r="W1299" s="71"/>
      <c r="X1299" s="71"/>
      <c r="Y1299" s="71"/>
      <c r="Z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  <c r="AY1299" s="71"/>
      <c r="AZ1299" s="71"/>
      <c r="BA1299" s="71"/>
    </row>
    <row r="1300" spans="1:53" x14ac:dyDescent="0.75">
      <c r="A1300" s="71"/>
      <c r="B1300" s="71"/>
      <c r="C1300" s="71"/>
      <c r="D1300" s="71"/>
      <c r="E1300" s="71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R1300" s="71"/>
      <c r="S1300" s="71"/>
      <c r="T1300" s="71"/>
      <c r="U1300" s="71"/>
      <c r="V1300" s="71"/>
      <c r="W1300" s="71"/>
      <c r="X1300" s="71"/>
      <c r="Y1300" s="71"/>
      <c r="Z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</row>
    <row r="1301" spans="1:53" x14ac:dyDescent="0.75">
      <c r="A1301" s="71"/>
      <c r="B1301" s="71"/>
      <c r="C1301" s="71"/>
      <c r="D1301" s="71"/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R1301" s="71"/>
      <c r="S1301" s="71"/>
      <c r="T1301" s="71"/>
      <c r="U1301" s="71"/>
      <c r="V1301" s="71"/>
      <c r="W1301" s="71"/>
      <c r="X1301" s="71"/>
      <c r="Y1301" s="71"/>
      <c r="Z1301" s="71"/>
      <c r="AE1301" s="71"/>
      <c r="AF1301" s="71"/>
      <c r="AG1301" s="71"/>
      <c r="AH1301" s="71"/>
      <c r="AI1301" s="71"/>
      <c r="AJ1301" s="71"/>
      <c r="AK1301" s="71"/>
      <c r="AL1301" s="71"/>
      <c r="AM1301" s="71"/>
      <c r="AN1301" s="71"/>
      <c r="AO1301" s="71"/>
      <c r="AP1301" s="71"/>
      <c r="AQ1301" s="71"/>
      <c r="AR1301" s="71"/>
      <c r="AS1301" s="71"/>
      <c r="AT1301" s="71"/>
      <c r="AU1301" s="71"/>
      <c r="AV1301" s="71"/>
      <c r="AW1301" s="71"/>
      <c r="AX1301" s="71"/>
      <c r="AY1301" s="71"/>
      <c r="AZ1301" s="71"/>
      <c r="BA1301" s="71"/>
    </row>
    <row r="1302" spans="1:53" x14ac:dyDescent="0.75">
      <c r="A1302" s="71"/>
      <c r="B1302" s="71"/>
      <c r="C1302" s="71"/>
      <c r="D1302" s="71"/>
      <c r="E1302" s="71"/>
      <c r="F1302" s="71"/>
      <c r="G1302" s="71"/>
      <c r="H1302" s="71"/>
      <c r="I1302" s="71"/>
      <c r="J1302" s="71"/>
      <c r="K1302" s="71"/>
      <c r="L1302" s="71"/>
      <c r="M1302" s="71"/>
      <c r="N1302" s="71"/>
      <c r="O1302" s="71"/>
      <c r="P1302" s="71"/>
      <c r="Q1302" s="71"/>
      <c r="R1302" s="71"/>
      <c r="S1302" s="71"/>
      <c r="T1302" s="71"/>
      <c r="U1302" s="71"/>
      <c r="V1302" s="71"/>
      <c r="W1302" s="71"/>
      <c r="X1302" s="71"/>
      <c r="Y1302" s="71"/>
      <c r="Z1302" s="71"/>
      <c r="AE1302" s="71"/>
      <c r="AF1302" s="71"/>
      <c r="AG1302" s="71"/>
      <c r="AH1302" s="71"/>
      <c r="AI1302" s="71"/>
      <c r="AJ1302" s="71"/>
      <c r="AK1302" s="71"/>
      <c r="AL1302" s="71"/>
      <c r="AM1302" s="71"/>
      <c r="AN1302" s="71"/>
      <c r="AO1302" s="71"/>
      <c r="AP1302" s="71"/>
      <c r="AQ1302" s="71"/>
      <c r="AR1302" s="71"/>
      <c r="AS1302" s="71"/>
      <c r="AT1302" s="71"/>
      <c r="AU1302" s="71"/>
      <c r="AV1302" s="71"/>
      <c r="AW1302" s="71"/>
      <c r="AX1302" s="71"/>
      <c r="AY1302" s="71"/>
      <c r="AZ1302" s="71"/>
      <c r="BA1302" s="71"/>
    </row>
    <row r="1303" spans="1:53" x14ac:dyDescent="0.75">
      <c r="A1303" s="71"/>
      <c r="B1303" s="71"/>
      <c r="C1303" s="71"/>
      <c r="D1303" s="71"/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R1303" s="71"/>
      <c r="S1303" s="71"/>
      <c r="T1303" s="71"/>
      <c r="U1303" s="71"/>
      <c r="V1303" s="71"/>
      <c r="W1303" s="71"/>
      <c r="X1303" s="71"/>
      <c r="Y1303" s="71"/>
      <c r="Z1303" s="71"/>
      <c r="AE1303" s="71"/>
      <c r="AF1303" s="71"/>
      <c r="AG1303" s="71"/>
      <c r="AH1303" s="71"/>
      <c r="AI1303" s="71"/>
      <c r="AJ1303" s="71"/>
      <c r="AK1303" s="71"/>
      <c r="AL1303" s="71"/>
      <c r="AM1303" s="71"/>
      <c r="AN1303" s="71"/>
      <c r="AO1303" s="71"/>
      <c r="AP1303" s="71"/>
      <c r="AQ1303" s="71"/>
      <c r="AR1303" s="71"/>
      <c r="AS1303" s="71"/>
      <c r="AT1303" s="71"/>
      <c r="AU1303" s="71"/>
      <c r="AV1303" s="71"/>
      <c r="AW1303" s="71"/>
      <c r="AX1303" s="71"/>
      <c r="AY1303" s="71"/>
      <c r="AZ1303" s="71"/>
      <c r="BA1303" s="71"/>
    </row>
    <row r="1304" spans="1:53" x14ac:dyDescent="0.75">
      <c r="A1304" s="71"/>
      <c r="B1304" s="71"/>
      <c r="C1304" s="71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1"/>
      <c r="S1304" s="71"/>
      <c r="T1304" s="71"/>
      <c r="U1304" s="71"/>
      <c r="V1304" s="71"/>
      <c r="W1304" s="71"/>
      <c r="X1304" s="71"/>
      <c r="Y1304" s="71"/>
      <c r="Z1304" s="71"/>
      <c r="AE1304" s="71"/>
      <c r="AF1304" s="71"/>
      <c r="AG1304" s="71"/>
      <c r="AH1304" s="71"/>
      <c r="AI1304" s="71"/>
      <c r="AJ1304" s="71"/>
      <c r="AK1304" s="71"/>
      <c r="AL1304" s="71"/>
      <c r="AM1304" s="71"/>
      <c r="AN1304" s="71"/>
      <c r="AO1304" s="71"/>
      <c r="AP1304" s="71"/>
      <c r="AQ1304" s="71"/>
      <c r="AR1304" s="71"/>
      <c r="AS1304" s="71"/>
      <c r="AT1304" s="71"/>
      <c r="AU1304" s="71"/>
      <c r="AV1304" s="71"/>
      <c r="AW1304" s="71"/>
      <c r="AX1304" s="71"/>
      <c r="AY1304" s="71"/>
      <c r="AZ1304" s="71"/>
      <c r="BA1304" s="71"/>
    </row>
    <row r="1305" spans="1:53" x14ac:dyDescent="0.75">
      <c r="A1305" s="71"/>
      <c r="B1305" s="71"/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  <c r="S1305" s="71"/>
      <c r="T1305" s="71"/>
      <c r="U1305" s="71"/>
      <c r="V1305" s="71"/>
      <c r="W1305" s="71"/>
      <c r="X1305" s="71"/>
      <c r="Y1305" s="71"/>
      <c r="Z1305" s="71"/>
      <c r="AE1305" s="71"/>
      <c r="AF1305" s="71"/>
      <c r="AG1305" s="71"/>
      <c r="AH1305" s="71"/>
      <c r="AI1305" s="71"/>
      <c r="AJ1305" s="71"/>
      <c r="AK1305" s="71"/>
      <c r="AL1305" s="71"/>
      <c r="AM1305" s="71"/>
      <c r="AN1305" s="71"/>
      <c r="AO1305" s="71"/>
      <c r="AP1305" s="71"/>
      <c r="AQ1305" s="71"/>
      <c r="AR1305" s="71"/>
      <c r="AS1305" s="71"/>
      <c r="AT1305" s="71"/>
      <c r="AU1305" s="71"/>
      <c r="AV1305" s="71"/>
      <c r="AW1305" s="71"/>
      <c r="AX1305" s="71"/>
      <c r="AY1305" s="71"/>
      <c r="AZ1305" s="71"/>
      <c r="BA1305" s="71"/>
    </row>
    <row r="1306" spans="1:53" x14ac:dyDescent="0.75">
      <c r="A1306" s="71"/>
      <c r="B1306" s="71"/>
      <c r="C1306" s="71"/>
      <c r="D1306" s="71"/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R1306" s="71"/>
      <c r="S1306" s="71"/>
      <c r="T1306" s="71"/>
      <c r="U1306" s="71"/>
      <c r="V1306" s="71"/>
      <c r="W1306" s="71"/>
      <c r="X1306" s="71"/>
      <c r="Y1306" s="71"/>
      <c r="Z1306" s="71"/>
      <c r="AE1306" s="71"/>
      <c r="AF1306" s="71"/>
      <c r="AG1306" s="71"/>
      <c r="AH1306" s="71"/>
      <c r="AI1306" s="71"/>
      <c r="AJ1306" s="71"/>
      <c r="AK1306" s="71"/>
      <c r="AL1306" s="71"/>
      <c r="AM1306" s="71"/>
      <c r="AN1306" s="71"/>
      <c r="AO1306" s="71"/>
      <c r="AP1306" s="71"/>
      <c r="AQ1306" s="71"/>
      <c r="AR1306" s="71"/>
      <c r="AS1306" s="71"/>
      <c r="AT1306" s="71"/>
      <c r="AU1306" s="71"/>
      <c r="AV1306" s="71"/>
      <c r="AW1306" s="71"/>
      <c r="AX1306" s="71"/>
      <c r="AY1306" s="71"/>
      <c r="AZ1306" s="71"/>
      <c r="BA1306" s="71"/>
    </row>
    <row r="1307" spans="1:53" x14ac:dyDescent="0.75">
      <c r="A1307" s="71"/>
      <c r="B1307" s="71"/>
      <c r="C1307" s="71"/>
      <c r="D1307" s="71"/>
      <c r="E1307" s="71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R1307" s="71"/>
      <c r="S1307" s="71"/>
      <c r="T1307" s="71"/>
      <c r="U1307" s="71"/>
      <c r="V1307" s="71"/>
      <c r="W1307" s="71"/>
      <c r="X1307" s="71"/>
      <c r="Y1307" s="71"/>
      <c r="Z1307" s="71"/>
      <c r="AE1307" s="71"/>
      <c r="AF1307" s="71"/>
      <c r="AG1307" s="71"/>
      <c r="AH1307" s="71"/>
      <c r="AI1307" s="71"/>
      <c r="AJ1307" s="71"/>
      <c r="AK1307" s="71"/>
      <c r="AL1307" s="71"/>
      <c r="AM1307" s="71"/>
      <c r="AN1307" s="71"/>
      <c r="AO1307" s="71"/>
      <c r="AP1307" s="71"/>
      <c r="AQ1307" s="71"/>
      <c r="AR1307" s="71"/>
      <c r="AS1307" s="71"/>
      <c r="AT1307" s="71"/>
      <c r="AU1307" s="71"/>
      <c r="AV1307" s="71"/>
      <c r="AW1307" s="71"/>
      <c r="AX1307" s="71"/>
      <c r="AY1307" s="71"/>
      <c r="AZ1307" s="71"/>
      <c r="BA1307" s="71"/>
    </row>
    <row r="1308" spans="1:53" x14ac:dyDescent="0.75">
      <c r="A1308" s="71"/>
      <c r="B1308" s="71"/>
      <c r="C1308" s="71"/>
      <c r="D1308" s="71"/>
      <c r="E1308" s="71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R1308" s="71"/>
      <c r="S1308" s="71"/>
      <c r="T1308" s="71"/>
      <c r="U1308" s="71"/>
      <c r="V1308" s="71"/>
      <c r="W1308" s="71"/>
      <c r="X1308" s="71"/>
      <c r="Y1308" s="71"/>
      <c r="Z1308" s="71"/>
      <c r="AE1308" s="71"/>
      <c r="AF1308" s="71"/>
      <c r="AG1308" s="71"/>
      <c r="AH1308" s="71"/>
      <c r="AI1308" s="71"/>
      <c r="AJ1308" s="71"/>
      <c r="AK1308" s="71"/>
      <c r="AL1308" s="71"/>
      <c r="AM1308" s="71"/>
      <c r="AN1308" s="71"/>
      <c r="AO1308" s="71"/>
      <c r="AP1308" s="71"/>
      <c r="AQ1308" s="71"/>
      <c r="AR1308" s="71"/>
      <c r="AS1308" s="71"/>
      <c r="AT1308" s="71"/>
      <c r="AU1308" s="71"/>
      <c r="AV1308" s="71"/>
      <c r="AW1308" s="71"/>
      <c r="AX1308" s="71"/>
      <c r="AY1308" s="71"/>
      <c r="AZ1308" s="71"/>
      <c r="BA1308" s="71"/>
    </row>
    <row r="1309" spans="1:53" x14ac:dyDescent="0.75">
      <c r="A1309" s="71"/>
      <c r="B1309" s="71"/>
      <c r="C1309" s="71"/>
      <c r="D1309" s="71"/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R1309" s="71"/>
      <c r="S1309" s="71"/>
      <c r="T1309" s="71"/>
      <c r="U1309" s="71"/>
      <c r="V1309" s="71"/>
      <c r="W1309" s="71"/>
      <c r="X1309" s="71"/>
      <c r="Y1309" s="71"/>
      <c r="Z1309" s="71"/>
      <c r="AE1309" s="71"/>
      <c r="AF1309" s="71"/>
      <c r="AG1309" s="71"/>
      <c r="AH1309" s="71"/>
      <c r="AI1309" s="71"/>
      <c r="AJ1309" s="71"/>
      <c r="AK1309" s="71"/>
      <c r="AL1309" s="71"/>
      <c r="AM1309" s="71"/>
      <c r="AN1309" s="71"/>
      <c r="AO1309" s="71"/>
      <c r="AP1309" s="71"/>
      <c r="AQ1309" s="71"/>
      <c r="AR1309" s="71"/>
      <c r="AS1309" s="71"/>
      <c r="AT1309" s="71"/>
      <c r="AU1309" s="71"/>
      <c r="AV1309" s="71"/>
      <c r="AW1309" s="71"/>
      <c r="AX1309" s="71"/>
      <c r="AY1309" s="71"/>
      <c r="AZ1309" s="71"/>
      <c r="BA1309" s="71"/>
    </row>
    <row r="1310" spans="1:53" x14ac:dyDescent="0.75">
      <c r="A1310" s="71"/>
      <c r="B1310" s="71"/>
      <c r="C1310" s="71"/>
      <c r="D1310" s="71"/>
      <c r="E1310" s="71"/>
      <c r="F1310" s="71"/>
      <c r="G1310" s="71"/>
      <c r="H1310" s="71"/>
      <c r="I1310" s="71"/>
      <c r="J1310" s="71"/>
      <c r="K1310" s="71"/>
      <c r="L1310" s="71"/>
      <c r="M1310" s="71"/>
      <c r="N1310" s="71"/>
      <c r="O1310" s="71"/>
      <c r="P1310" s="71"/>
      <c r="Q1310" s="71"/>
      <c r="R1310" s="71"/>
      <c r="S1310" s="71"/>
      <c r="T1310" s="71"/>
      <c r="U1310" s="71"/>
      <c r="V1310" s="71"/>
      <c r="W1310" s="71"/>
      <c r="X1310" s="71"/>
      <c r="Y1310" s="71"/>
      <c r="Z1310" s="71"/>
      <c r="AE1310" s="71"/>
      <c r="AF1310" s="71"/>
      <c r="AG1310" s="71"/>
      <c r="AH1310" s="71"/>
      <c r="AI1310" s="71"/>
      <c r="AJ1310" s="71"/>
      <c r="AK1310" s="71"/>
      <c r="AL1310" s="71"/>
      <c r="AM1310" s="71"/>
      <c r="AN1310" s="71"/>
      <c r="AO1310" s="71"/>
      <c r="AP1310" s="71"/>
      <c r="AQ1310" s="71"/>
      <c r="AR1310" s="71"/>
      <c r="AS1310" s="71"/>
      <c r="AT1310" s="71"/>
      <c r="AU1310" s="71"/>
      <c r="AV1310" s="71"/>
      <c r="AW1310" s="71"/>
      <c r="AX1310" s="71"/>
      <c r="AY1310" s="71"/>
      <c r="AZ1310" s="71"/>
      <c r="BA1310" s="71"/>
    </row>
    <row r="1311" spans="1:53" x14ac:dyDescent="0.75">
      <c r="A1311" s="71"/>
      <c r="B1311" s="71"/>
      <c r="C1311" s="71"/>
      <c r="D1311" s="71"/>
      <c r="E1311" s="71"/>
      <c r="F1311" s="71"/>
      <c r="G1311" s="71"/>
      <c r="H1311" s="71"/>
      <c r="I1311" s="71"/>
      <c r="J1311" s="71"/>
      <c r="K1311" s="71"/>
      <c r="L1311" s="71"/>
      <c r="M1311" s="71"/>
      <c r="N1311" s="71"/>
      <c r="O1311" s="71"/>
      <c r="P1311" s="71"/>
      <c r="Q1311" s="71"/>
      <c r="R1311" s="71"/>
      <c r="S1311" s="71"/>
      <c r="T1311" s="71"/>
      <c r="U1311" s="71"/>
      <c r="V1311" s="71"/>
      <c r="W1311" s="71"/>
      <c r="X1311" s="71"/>
      <c r="Y1311" s="71"/>
      <c r="Z1311" s="71"/>
      <c r="AE1311" s="71"/>
      <c r="AF1311" s="71"/>
      <c r="AG1311" s="71"/>
      <c r="AH1311" s="71"/>
      <c r="AI1311" s="71"/>
      <c r="AJ1311" s="71"/>
      <c r="AK1311" s="71"/>
      <c r="AL1311" s="71"/>
      <c r="AM1311" s="71"/>
      <c r="AN1311" s="71"/>
      <c r="AO1311" s="71"/>
      <c r="AP1311" s="71"/>
      <c r="AQ1311" s="71"/>
      <c r="AR1311" s="71"/>
      <c r="AS1311" s="71"/>
      <c r="AT1311" s="71"/>
      <c r="AU1311" s="71"/>
      <c r="AV1311" s="71"/>
      <c r="AW1311" s="71"/>
      <c r="AX1311" s="71"/>
      <c r="AY1311" s="71"/>
      <c r="AZ1311" s="71"/>
      <c r="BA1311" s="71"/>
    </row>
    <row r="1312" spans="1:53" x14ac:dyDescent="0.75">
      <c r="A1312" s="71"/>
      <c r="B1312" s="71"/>
      <c r="C1312" s="71"/>
      <c r="D1312" s="71"/>
      <c r="E1312" s="71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P1312" s="71"/>
      <c r="Q1312" s="71"/>
      <c r="R1312" s="71"/>
      <c r="S1312" s="71"/>
      <c r="T1312" s="71"/>
      <c r="U1312" s="71"/>
      <c r="V1312" s="71"/>
      <c r="W1312" s="71"/>
      <c r="X1312" s="71"/>
      <c r="Y1312" s="71"/>
      <c r="Z1312" s="71"/>
      <c r="AE1312" s="71"/>
      <c r="AF1312" s="71"/>
      <c r="AG1312" s="71"/>
      <c r="AH1312" s="71"/>
      <c r="AI1312" s="71"/>
      <c r="AJ1312" s="71"/>
      <c r="AK1312" s="71"/>
      <c r="AL1312" s="71"/>
      <c r="AM1312" s="71"/>
      <c r="AN1312" s="71"/>
      <c r="AO1312" s="71"/>
      <c r="AP1312" s="71"/>
      <c r="AQ1312" s="71"/>
      <c r="AR1312" s="71"/>
      <c r="AS1312" s="71"/>
      <c r="AT1312" s="71"/>
      <c r="AU1312" s="71"/>
      <c r="AV1312" s="71"/>
      <c r="AW1312" s="71"/>
      <c r="AX1312" s="71"/>
      <c r="AY1312" s="71"/>
      <c r="AZ1312" s="71"/>
      <c r="BA1312" s="71"/>
    </row>
    <row r="1313" spans="1:53" x14ac:dyDescent="0.75">
      <c r="A1313" s="71"/>
      <c r="B1313" s="71"/>
      <c r="C1313" s="71"/>
      <c r="D1313" s="71"/>
      <c r="E1313" s="71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P1313" s="71"/>
      <c r="Q1313" s="71"/>
      <c r="R1313" s="71"/>
      <c r="S1313" s="71"/>
      <c r="T1313" s="71"/>
      <c r="U1313" s="71"/>
      <c r="V1313" s="71"/>
      <c r="W1313" s="71"/>
      <c r="X1313" s="71"/>
      <c r="Y1313" s="71"/>
      <c r="Z1313" s="71"/>
      <c r="AE1313" s="71"/>
      <c r="AF1313" s="71"/>
      <c r="AG1313" s="71"/>
      <c r="AH1313" s="71"/>
      <c r="AI1313" s="71"/>
      <c r="AJ1313" s="71"/>
      <c r="AK1313" s="71"/>
      <c r="AL1313" s="71"/>
      <c r="AM1313" s="71"/>
      <c r="AN1313" s="71"/>
      <c r="AO1313" s="71"/>
      <c r="AP1313" s="71"/>
      <c r="AQ1313" s="71"/>
      <c r="AR1313" s="71"/>
      <c r="AS1313" s="71"/>
      <c r="AT1313" s="71"/>
      <c r="AU1313" s="71"/>
      <c r="AV1313" s="71"/>
      <c r="AW1313" s="71"/>
      <c r="AX1313" s="71"/>
      <c r="AY1313" s="71"/>
      <c r="AZ1313" s="71"/>
      <c r="BA1313" s="71"/>
    </row>
    <row r="1314" spans="1:53" x14ac:dyDescent="0.75">
      <c r="A1314" s="71"/>
      <c r="B1314" s="71"/>
      <c r="C1314" s="71"/>
      <c r="D1314" s="71"/>
      <c r="E1314" s="71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P1314" s="71"/>
      <c r="Q1314" s="71"/>
      <c r="R1314" s="71"/>
      <c r="S1314" s="71"/>
      <c r="T1314" s="71"/>
      <c r="U1314" s="71"/>
      <c r="V1314" s="71"/>
      <c r="W1314" s="71"/>
      <c r="X1314" s="71"/>
      <c r="Y1314" s="71"/>
      <c r="Z1314" s="71"/>
      <c r="AE1314" s="71"/>
      <c r="AF1314" s="71"/>
      <c r="AG1314" s="71"/>
      <c r="AH1314" s="71"/>
      <c r="AI1314" s="71"/>
      <c r="AJ1314" s="71"/>
      <c r="AK1314" s="71"/>
      <c r="AL1314" s="71"/>
      <c r="AM1314" s="71"/>
      <c r="AN1314" s="71"/>
      <c r="AO1314" s="71"/>
      <c r="AP1314" s="71"/>
      <c r="AQ1314" s="71"/>
      <c r="AR1314" s="71"/>
      <c r="AS1314" s="71"/>
      <c r="AT1314" s="71"/>
      <c r="AU1314" s="71"/>
      <c r="AV1314" s="71"/>
      <c r="AW1314" s="71"/>
      <c r="AX1314" s="71"/>
      <c r="AY1314" s="71"/>
      <c r="AZ1314" s="71"/>
      <c r="BA1314" s="71"/>
    </row>
    <row r="1315" spans="1:53" x14ac:dyDescent="0.75">
      <c r="A1315" s="71"/>
      <c r="B1315" s="71"/>
      <c r="C1315" s="71"/>
      <c r="D1315" s="71"/>
      <c r="E1315" s="71"/>
      <c r="F1315" s="71"/>
      <c r="G1315" s="71"/>
      <c r="H1315" s="71"/>
      <c r="I1315" s="71"/>
      <c r="J1315" s="71"/>
      <c r="K1315" s="71"/>
      <c r="L1315" s="71"/>
      <c r="M1315" s="71"/>
      <c r="N1315" s="71"/>
      <c r="O1315" s="71"/>
      <c r="P1315" s="71"/>
      <c r="Q1315" s="71"/>
      <c r="R1315" s="71"/>
      <c r="S1315" s="71"/>
      <c r="T1315" s="71"/>
      <c r="U1315" s="71"/>
      <c r="V1315" s="71"/>
      <c r="W1315" s="71"/>
      <c r="X1315" s="71"/>
      <c r="Y1315" s="71"/>
      <c r="Z1315" s="71"/>
      <c r="AE1315" s="71"/>
      <c r="AF1315" s="71"/>
      <c r="AG1315" s="71"/>
      <c r="AH1315" s="71"/>
      <c r="AI1315" s="71"/>
      <c r="AJ1315" s="71"/>
      <c r="AK1315" s="71"/>
      <c r="AL1315" s="71"/>
      <c r="AM1315" s="71"/>
      <c r="AN1315" s="71"/>
      <c r="AO1315" s="71"/>
      <c r="AP1315" s="71"/>
      <c r="AQ1315" s="71"/>
      <c r="AR1315" s="71"/>
      <c r="AS1315" s="71"/>
      <c r="AT1315" s="71"/>
      <c r="AU1315" s="71"/>
      <c r="AV1315" s="71"/>
      <c r="AW1315" s="71"/>
      <c r="AX1315" s="71"/>
      <c r="AY1315" s="71"/>
      <c r="AZ1315" s="71"/>
      <c r="BA1315" s="71"/>
    </row>
    <row r="1316" spans="1:53" x14ac:dyDescent="0.75">
      <c r="A1316" s="71"/>
      <c r="B1316" s="71"/>
      <c r="C1316" s="71"/>
      <c r="D1316" s="71"/>
      <c r="E1316" s="71"/>
      <c r="F1316" s="71"/>
      <c r="G1316" s="71"/>
      <c r="H1316" s="71"/>
      <c r="I1316" s="71"/>
      <c r="J1316" s="71"/>
      <c r="K1316" s="71"/>
      <c r="L1316" s="71"/>
      <c r="M1316" s="71"/>
      <c r="N1316" s="71"/>
      <c r="O1316" s="71"/>
      <c r="P1316" s="71"/>
      <c r="Q1316" s="71"/>
      <c r="R1316" s="71"/>
      <c r="S1316" s="71"/>
      <c r="T1316" s="71"/>
      <c r="U1316" s="71"/>
      <c r="V1316" s="71"/>
      <c r="W1316" s="71"/>
      <c r="X1316" s="71"/>
      <c r="Y1316" s="71"/>
      <c r="Z1316" s="71"/>
      <c r="AE1316" s="71"/>
      <c r="AF1316" s="71"/>
      <c r="AG1316" s="71"/>
      <c r="AH1316" s="71"/>
      <c r="AI1316" s="71"/>
      <c r="AJ1316" s="71"/>
      <c r="AK1316" s="71"/>
      <c r="AL1316" s="71"/>
      <c r="AM1316" s="71"/>
      <c r="AN1316" s="71"/>
      <c r="AO1316" s="71"/>
      <c r="AP1316" s="71"/>
      <c r="AQ1316" s="71"/>
      <c r="AR1316" s="71"/>
      <c r="AS1316" s="71"/>
      <c r="AT1316" s="71"/>
      <c r="AU1316" s="71"/>
      <c r="AV1316" s="71"/>
      <c r="AW1316" s="71"/>
      <c r="AX1316" s="71"/>
      <c r="AY1316" s="71"/>
      <c r="AZ1316" s="71"/>
      <c r="BA1316" s="71"/>
    </row>
    <row r="1317" spans="1:53" x14ac:dyDescent="0.75">
      <c r="A1317" s="71"/>
      <c r="B1317" s="71"/>
      <c r="C1317" s="71"/>
      <c r="D1317" s="71"/>
      <c r="E1317" s="71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P1317" s="71"/>
      <c r="Q1317" s="71"/>
      <c r="R1317" s="71"/>
      <c r="S1317" s="71"/>
      <c r="T1317" s="71"/>
      <c r="U1317" s="71"/>
      <c r="V1317" s="71"/>
      <c r="W1317" s="71"/>
      <c r="X1317" s="71"/>
      <c r="Y1317" s="71"/>
      <c r="Z1317" s="71"/>
      <c r="AE1317" s="71"/>
      <c r="AF1317" s="71"/>
      <c r="AG1317" s="71"/>
      <c r="AH1317" s="71"/>
      <c r="AI1317" s="71"/>
      <c r="AJ1317" s="71"/>
      <c r="AK1317" s="71"/>
      <c r="AL1317" s="71"/>
      <c r="AM1317" s="71"/>
      <c r="AN1317" s="71"/>
      <c r="AO1317" s="71"/>
      <c r="AP1317" s="71"/>
      <c r="AQ1317" s="71"/>
      <c r="AR1317" s="71"/>
      <c r="AS1317" s="71"/>
      <c r="AT1317" s="71"/>
      <c r="AU1317" s="71"/>
      <c r="AV1317" s="71"/>
      <c r="AW1317" s="71"/>
      <c r="AX1317" s="71"/>
      <c r="AY1317" s="71"/>
      <c r="AZ1317" s="71"/>
      <c r="BA1317" s="71"/>
    </row>
    <row r="1318" spans="1:53" x14ac:dyDescent="0.75">
      <c r="A1318" s="71"/>
      <c r="B1318" s="71"/>
      <c r="C1318" s="71"/>
      <c r="D1318" s="71"/>
      <c r="E1318" s="71"/>
      <c r="F1318" s="71"/>
      <c r="G1318" s="71"/>
      <c r="H1318" s="71"/>
      <c r="I1318" s="71"/>
      <c r="J1318" s="71"/>
      <c r="K1318" s="71"/>
      <c r="L1318" s="71"/>
      <c r="M1318" s="71"/>
      <c r="N1318" s="71"/>
      <c r="O1318" s="71"/>
      <c r="P1318" s="71"/>
      <c r="Q1318" s="71"/>
      <c r="R1318" s="71"/>
      <c r="S1318" s="71"/>
      <c r="T1318" s="71"/>
      <c r="U1318" s="71"/>
      <c r="V1318" s="71"/>
      <c r="W1318" s="71"/>
      <c r="X1318" s="71"/>
      <c r="Y1318" s="71"/>
      <c r="Z1318" s="71"/>
      <c r="AE1318" s="71"/>
      <c r="AF1318" s="71"/>
      <c r="AG1318" s="71"/>
      <c r="AH1318" s="71"/>
      <c r="AI1318" s="71"/>
      <c r="AJ1318" s="71"/>
      <c r="AK1318" s="71"/>
      <c r="AL1318" s="71"/>
      <c r="AM1318" s="71"/>
      <c r="AN1318" s="71"/>
      <c r="AO1318" s="71"/>
      <c r="AP1318" s="71"/>
      <c r="AQ1318" s="71"/>
      <c r="AR1318" s="71"/>
      <c r="AS1318" s="71"/>
      <c r="AT1318" s="71"/>
      <c r="AU1318" s="71"/>
      <c r="AV1318" s="71"/>
      <c r="AW1318" s="71"/>
      <c r="AX1318" s="71"/>
      <c r="AY1318" s="71"/>
      <c r="AZ1318" s="71"/>
      <c r="BA1318" s="71"/>
    </row>
    <row r="1319" spans="1:53" x14ac:dyDescent="0.75">
      <c r="A1319" s="71"/>
      <c r="B1319" s="71"/>
      <c r="C1319" s="71"/>
      <c r="D1319" s="71"/>
      <c r="E1319" s="71"/>
      <c r="F1319" s="71"/>
      <c r="G1319" s="71"/>
      <c r="H1319" s="71"/>
      <c r="I1319" s="71"/>
      <c r="J1319" s="71"/>
      <c r="K1319" s="71"/>
      <c r="L1319" s="71"/>
      <c r="M1319" s="71"/>
      <c r="N1319" s="71"/>
      <c r="O1319" s="71"/>
      <c r="P1319" s="71"/>
      <c r="Q1319" s="71"/>
      <c r="R1319" s="71"/>
      <c r="S1319" s="71"/>
      <c r="T1319" s="71"/>
      <c r="U1319" s="71"/>
      <c r="V1319" s="71"/>
      <c r="W1319" s="71"/>
      <c r="X1319" s="71"/>
      <c r="Y1319" s="71"/>
      <c r="Z1319" s="71"/>
      <c r="AE1319" s="71"/>
      <c r="AF1319" s="71"/>
      <c r="AG1319" s="71"/>
      <c r="AH1319" s="71"/>
      <c r="AI1319" s="71"/>
      <c r="AJ1319" s="71"/>
      <c r="AK1319" s="71"/>
      <c r="AL1319" s="71"/>
      <c r="AM1319" s="71"/>
      <c r="AN1319" s="71"/>
      <c r="AO1319" s="71"/>
      <c r="AP1319" s="71"/>
      <c r="AQ1319" s="71"/>
      <c r="AR1319" s="71"/>
      <c r="AS1319" s="71"/>
      <c r="AT1319" s="71"/>
      <c r="AU1319" s="71"/>
      <c r="AV1319" s="71"/>
      <c r="AW1319" s="71"/>
      <c r="AX1319" s="71"/>
      <c r="AY1319" s="71"/>
      <c r="AZ1319" s="71"/>
      <c r="BA1319" s="71"/>
    </row>
    <row r="1320" spans="1:53" x14ac:dyDescent="0.75">
      <c r="A1320" s="71"/>
      <c r="B1320" s="71"/>
      <c r="C1320" s="71"/>
      <c r="D1320" s="71"/>
      <c r="E1320" s="71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71"/>
      <c r="Z1320" s="71"/>
      <c r="AE1320" s="71"/>
      <c r="AF1320" s="71"/>
      <c r="AG1320" s="71"/>
      <c r="AH1320" s="71"/>
      <c r="AI1320" s="71"/>
      <c r="AJ1320" s="71"/>
      <c r="AK1320" s="71"/>
      <c r="AL1320" s="71"/>
      <c r="AM1320" s="71"/>
      <c r="AN1320" s="71"/>
      <c r="AO1320" s="71"/>
      <c r="AP1320" s="71"/>
      <c r="AQ1320" s="71"/>
      <c r="AR1320" s="71"/>
      <c r="AS1320" s="71"/>
      <c r="AT1320" s="71"/>
      <c r="AU1320" s="71"/>
      <c r="AV1320" s="71"/>
      <c r="AW1320" s="71"/>
      <c r="AX1320" s="71"/>
      <c r="AY1320" s="71"/>
      <c r="AZ1320" s="71"/>
      <c r="BA1320" s="71"/>
    </row>
    <row r="1321" spans="1:53" x14ac:dyDescent="0.75">
      <c r="A1321" s="71"/>
      <c r="B1321" s="71"/>
      <c r="C1321" s="71"/>
      <c r="D1321" s="71"/>
      <c r="E1321" s="71"/>
      <c r="F1321" s="71"/>
      <c r="G1321" s="71"/>
      <c r="H1321" s="71"/>
      <c r="I1321" s="71"/>
      <c r="J1321" s="71"/>
      <c r="K1321" s="71"/>
      <c r="L1321" s="71"/>
      <c r="M1321" s="71"/>
      <c r="N1321" s="71"/>
      <c r="O1321" s="71"/>
      <c r="P1321" s="71"/>
      <c r="Q1321" s="71"/>
      <c r="R1321" s="71"/>
      <c r="S1321" s="71"/>
      <c r="T1321" s="71"/>
      <c r="U1321" s="71"/>
      <c r="V1321" s="71"/>
      <c r="W1321" s="71"/>
      <c r="X1321" s="71"/>
      <c r="Y1321" s="71"/>
      <c r="Z1321" s="71"/>
      <c r="AE1321" s="71"/>
      <c r="AF1321" s="71"/>
      <c r="AG1321" s="71"/>
      <c r="AH1321" s="71"/>
      <c r="AI1321" s="71"/>
      <c r="AJ1321" s="71"/>
      <c r="AK1321" s="71"/>
      <c r="AL1321" s="71"/>
      <c r="AM1321" s="71"/>
      <c r="AN1321" s="71"/>
      <c r="AO1321" s="71"/>
      <c r="AP1321" s="71"/>
      <c r="AQ1321" s="71"/>
      <c r="AR1321" s="71"/>
      <c r="AS1321" s="71"/>
      <c r="AT1321" s="71"/>
      <c r="AU1321" s="71"/>
      <c r="AV1321" s="71"/>
      <c r="AW1321" s="71"/>
      <c r="AX1321" s="71"/>
      <c r="AY1321" s="71"/>
      <c r="AZ1321" s="71"/>
      <c r="BA1321" s="71"/>
    </row>
    <row r="1322" spans="1:53" x14ac:dyDescent="0.75">
      <c r="A1322" s="71"/>
      <c r="B1322" s="71"/>
      <c r="C1322" s="71"/>
      <c r="D1322" s="71"/>
      <c r="E1322" s="71"/>
      <c r="F1322" s="71"/>
      <c r="G1322" s="71"/>
      <c r="H1322" s="71"/>
      <c r="I1322" s="71"/>
      <c r="J1322" s="71"/>
      <c r="K1322" s="71"/>
      <c r="L1322" s="71"/>
      <c r="M1322" s="71"/>
      <c r="N1322" s="71"/>
      <c r="O1322" s="71"/>
      <c r="P1322" s="71"/>
      <c r="Q1322" s="71"/>
      <c r="R1322" s="71"/>
      <c r="S1322" s="71"/>
      <c r="T1322" s="71"/>
      <c r="U1322" s="71"/>
      <c r="V1322" s="71"/>
      <c r="W1322" s="71"/>
      <c r="X1322" s="71"/>
      <c r="Y1322" s="71"/>
      <c r="Z1322" s="71"/>
      <c r="AE1322" s="71"/>
      <c r="AF1322" s="71"/>
      <c r="AG1322" s="71"/>
      <c r="AH1322" s="71"/>
      <c r="AI1322" s="71"/>
      <c r="AJ1322" s="71"/>
      <c r="AK1322" s="71"/>
      <c r="AL1322" s="71"/>
      <c r="AM1322" s="71"/>
      <c r="AN1322" s="71"/>
      <c r="AO1322" s="71"/>
      <c r="AP1322" s="71"/>
      <c r="AQ1322" s="71"/>
      <c r="AR1322" s="71"/>
      <c r="AS1322" s="71"/>
      <c r="AT1322" s="71"/>
      <c r="AU1322" s="71"/>
      <c r="AV1322" s="71"/>
      <c r="AW1322" s="71"/>
      <c r="AX1322" s="71"/>
      <c r="AY1322" s="71"/>
      <c r="AZ1322" s="71"/>
      <c r="BA1322" s="71"/>
    </row>
    <row r="1323" spans="1:53" x14ac:dyDescent="0.75">
      <c r="A1323" s="71"/>
      <c r="B1323" s="71"/>
      <c r="C1323" s="71"/>
      <c r="D1323" s="71"/>
      <c r="E1323" s="71"/>
      <c r="F1323" s="71"/>
      <c r="G1323" s="71"/>
      <c r="H1323" s="71"/>
      <c r="I1323" s="71"/>
      <c r="J1323" s="71"/>
      <c r="K1323" s="71"/>
      <c r="L1323" s="71"/>
      <c r="M1323" s="71"/>
      <c r="N1323" s="71"/>
      <c r="O1323" s="71"/>
      <c r="P1323" s="71"/>
      <c r="Q1323" s="71"/>
      <c r="R1323" s="71"/>
      <c r="S1323" s="71"/>
      <c r="T1323" s="71"/>
      <c r="U1323" s="71"/>
      <c r="V1323" s="71"/>
      <c r="W1323" s="71"/>
      <c r="X1323" s="71"/>
      <c r="Y1323" s="71"/>
      <c r="Z1323" s="71"/>
      <c r="AE1323" s="71"/>
      <c r="AF1323" s="71"/>
      <c r="AG1323" s="71"/>
      <c r="AH1323" s="71"/>
      <c r="AI1323" s="71"/>
      <c r="AJ1323" s="71"/>
      <c r="AK1323" s="71"/>
      <c r="AL1323" s="71"/>
      <c r="AM1323" s="71"/>
      <c r="AN1323" s="71"/>
      <c r="AO1323" s="71"/>
      <c r="AP1323" s="71"/>
      <c r="AQ1323" s="71"/>
      <c r="AR1323" s="71"/>
      <c r="AS1323" s="71"/>
      <c r="AT1323" s="71"/>
      <c r="AU1323" s="71"/>
      <c r="AV1323" s="71"/>
      <c r="AW1323" s="71"/>
      <c r="AX1323" s="71"/>
      <c r="AY1323" s="71"/>
      <c r="AZ1323" s="71"/>
      <c r="BA1323" s="71"/>
    </row>
    <row r="1324" spans="1:53" x14ac:dyDescent="0.75">
      <c r="A1324" s="71"/>
      <c r="B1324" s="71"/>
      <c r="C1324" s="71"/>
      <c r="D1324" s="71"/>
      <c r="E1324" s="71"/>
      <c r="F1324" s="71"/>
      <c r="G1324" s="71"/>
      <c r="H1324" s="71"/>
      <c r="I1324" s="71"/>
      <c r="J1324" s="71"/>
      <c r="K1324" s="71"/>
      <c r="L1324" s="71"/>
      <c r="M1324" s="71"/>
      <c r="N1324" s="71"/>
      <c r="O1324" s="71"/>
      <c r="P1324" s="71"/>
      <c r="Q1324" s="71"/>
      <c r="R1324" s="71"/>
      <c r="S1324" s="71"/>
      <c r="T1324" s="71"/>
      <c r="U1324" s="71"/>
      <c r="V1324" s="71"/>
      <c r="W1324" s="71"/>
      <c r="X1324" s="71"/>
      <c r="Y1324" s="71"/>
      <c r="Z1324" s="71"/>
      <c r="AE1324" s="71"/>
      <c r="AF1324" s="71"/>
      <c r="AG1324" s="71"/>
      <c r="AH1324" s="71"/>
      <c r="AI1324" s="71"/>
      <c r="AJ1324" s="71"/>
      <c r="AK1324" s="71"/>
      <c r="AL1324" s="71"/>
      <c r="AM1324" s="71"/>
      <c r="AN1324" s="71"/>
      <c r="AO1324" s="71"/>
      <c r="AP1324" s="71"/>
      <c r="AQ1324" s="71"/>
      <c r="AR1324" s="71"/>
      <c r="AS1324" s="71"/>
      <c r="AT1324" s="71"/>
      <c r="AU1324" s="71"/>
      <c r="AV1324" s="71"/>
      <c r="AW1324" s="71"/>
      <c r="AX1324" s="71"/>
      <c r="AY1324" s="71"/>
      <c r="AZ1324" s="71"/>
      <c r="BA1324" s="71"/>
    </row>
    <row r="1325" spans="1:53" x14ac:dyDescent="0.75">
      <c r="A1325" s="71"/>
      <c r="B1325" s="71"/>
      <c r="C1325" s="71"/>
      <c r="D1325" s="71"/>
      <c r="E1325" s="71"/>
      <c r="F1325" s="71"/>
      <c r="G1325" s="71"/>
      <c r="H1325" s="71"/>
      <c r="I1325" s="71"/>
      <c r="J1325" s="71"/>
      <c r="K1325" s="71"/>
      <c r="L1325" s="71"/>
      <c r="M1325" s="71"/>
      <c r="N1325" s="71"/>
      <c r="O1325" s="71"/>
      <c r="P1325" s="71"/>
      <c r="Q1325" s="71"/>
      <c r="R1325" s="71"/>
      <c r="S1325" s="71"/>
      <c r="T1325" s="71"/>
      <c r="U1325" s="71"/>
      <c r="V1325" s="71"/>
      <c r="W1325" s="71"/>
      <c r="X1325" s="71"/>
      <c r="Y1325" s="71"/>
      <c r="Z1325" s="71"/>
      <c r="AE1325" s="71"/>
      <c r="AF1325" s="71"/>
      <c r="AG1325" s="71"/>
      <c r="AH1325" s="71"/>
      <c r="AI1325" s="71"/>
      <c r="AJ1325" s="71"/>
      <c r="AK1325" s="71"/>
      <c r="AL1325" s="71"/>
      <c r="AM1325" s="71"/>
      <c r="AN1325" s="71"/>
      <c r="AO1325" s="71"/>
      <c r="AP1325" s="71"/>
      <c r="AQ1325" s="71"/>
      <c r="AR1325" s="71"/>
      <c r="AS1325" s="71"/>
      <c r="AT1325" s="71"/>
      <c r="AU1325" s="71"/>
      <c r="AV1325" s="71"/>
      <c r="AW1325" s="71"/>
      <c r="AX1325" s="71"/>
      <c r="AY1325" s="71"/>
      <c r="AZ1325" s="71"/>
      <c r="BA1325" s="71"/>
    </row>
    <row r="1326" spans="1:53" x14ac:dyDescent="0.75">
      <c r="A1326" s="71"/>
      <c r="B1326" s="71"/>
      <c r="C1326" s="71"/>
      <c r="D1326" s="71"/>
      <c r="E1326" s="71"/>
      <c r="F1326" s="71"/>
      <c r="G1326" s="71"/>
      <c r="H1326" s="71"/>
      <c r="I1326" s="71"/>
      <c r="J1326" s="71"/>
      <c r="K1326" s="71"/>
      <c r="L1326" s="71"/>
      <c r="M1326" s="71"/>
      <c r="N1326" s="71"/>
      <c r="O1326" s="71"/>
      <c r="P1326" s="71"/>
      <c r="Q1326" s="71"/>
      <c r="R1326" s="71"/>
      <c r="S1326" s="71"/>
      <c r="T1326" s="71"/>
      <c r="U1326" s="71"/>
      <c r="V1326" s="71"/>
      <c r="W1326" s="71"/>
      <c r="X1326" s="71"/>
      <c r="Y1326" s="71"/>
      <c r="Z1326" s="71"/>
      <c r="AE1326" s="71"/>
      <c r="AF1326" s="71"/>
      <c r="AG1326" s="71"/>
      <c r="AH1326" s="71"/>
      <c r="AI1326" s="71"/>
      <c r="AJ1326" s="71"/>
      <c r="AK1326" s="71"/>
      <c r="AL1326" s="71"/>
      <c r="AM1326" s="71"/>
      <c r="AN1326" s="71"/>
      <c r="AO1326" s="71"/>
      <c r="AP1326" s="71"/>
      <c r="AQ1326" s="71"/>
      <c r="AR1326" s="71"/>
      <c r="AS1326" s="71"/>
      <c r="AT1326" s="71"/>
      <c r="AU1326" s="71"/>
      <c r="AV1326" s="71"/>
      <c r="AW1326" s="71"/>
      <c r="AX1326" s="71"/>
      <c r="AY1326" s="71"/>
      <c r="AZ1326" s="71"/>
      <c r="BA1326" s="71"/>
    </row>
    <row r="1327" spans="1:53" x14ac:dyDescent="0.75">
      <c r="A1327" s="71"/>
      <c r="B1327" s="71"/>
      <c r="C1327" s="71"/>
      <c r="D1327" s="71"/>
      <c r="E1327" s="71"/>
      <c r="F1327" s="71"/>
      <c r="G1327" s="71"/>
      <c r="H1327" s="71"/>
      <c r="I1327" s="71"/>
      <c r="J1327" s="71"/>
      <c r="K1327" s="71"/>
      <c r="L1327" s="71"/>
      <c r="M1327" s="71"/>
      <c r="N1327" s="71"/>
      <c r="O1327" s="71"/>
      <c r="P1327" s="71"/>
      <c r="Q1327" s="71"/>
      <c r="R1327" s="71"/>
      <c r="S1327" s="71"/>
      <c r="T1327" s="71"/>
      <c r="U1327" s="71"/>
      <c r="V1327" s="71"/>
      <c r="W1327" s="71"/>
      <c r="X1327" s="71"/>
      <c r="Y1327" s="71"/>
      <c r="Z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  <c r="AT1327" s="71"/>
      <c r="AU1327" s="71"/>
      <c r="AV1327" s="71"/>
      <c r="AW1327" s="71"/>
      <c r="AX1327" s="71"/>
      <c r="AY1327" s="71"/>
      <c r="AZ1327" s="71"/>
      <c r="BA1327" s="71"/>
    </row>
    <row r="1328" spans="1:53" x14ac:dyDescent="0.75">
      <c r="A1328" s="71"/>
      <c r="B1328" s="71"/>
      <c r="C1328" s="71"/>
      <c r="D1328" s="71"/>
      <c r="E1328" s="71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P1328" s="71"/>
      <c r="Q1328" s="71"/>
      <c r="R1328" s="71"/>
      <c r="S1328" s="71"/>
      <c r="T1328" s="71"/>
      <c r="U1328" s="71"/>
      <c r="V1328" s="71"/>
      <c r="W1328" s="71"/>
      <c r="X1328" s="71"/>
      <c r="Y1328" s="71"/>
      <c r="Z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  <c r="AT1328" s="71"/>
      <c r="AU1328" s="71"/>
      <c r="AV1328" s="71"/>
      <c r="AW1328" s="71"/>
      <c r="AX1328" s="71"/>
      <c r="AY1328" s="71"/>
      <c r="AZ1328" s="71"/>
      <c r="BA1328" s="71"/>
    </row>
    <row r="1329" spans="1:53" x14ac:dyDescent="0.75">
      <c r="A1329" s="71"/>
      <c r="B1329" s="71"/>
      <c r="C1329" s="71"/>
      <c r="D1329" s="71"/>
      <c r="E1329" s="71"/>
      <c r="F1329" s="71"/>
      <c r="G1329" s="71"/>
      <c r="H1329" s="71"/>
      <c r="I1329" s="71"/>
      <c r="J1329" s="71"/>
      <c r="K1329" s="71"/>
      <c r="L1329" s="71"/>
      <c r="M1329" s="71"/>
      <c r="N1329" s="71"/>
      <c r="O1329" s="71"/>
      <c r="P1329" s="71"/>
      <c r="Q1329" s="71"/>
      <c r="R1329" s="71"/>
      <c r="S1329" s="71"/>
      <c r="T1329" s="71"/>
      <c r="U1329" s="71"/>
      <c r="V1329" s="71"/>
      <c r="W1329" s="71"/>
      <c r="X1329" s="71"/>
      <c r="Y1329" s="71"/>
      <c r="Z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</row>
    <row r="1330" spans="1:53" x14ac:dyDescent="0.75">
      <c r="A1330" s="71"/>
      <c r="B1330" s="71"/>
      <c r="C1330" s="71"/>
      <c r="D1330" s="71"/>
      <c r="E1330" s="71"/>
      <c r="F1330" s="71"/>
      <c r="G1330" s="71"/>
      <c r="H1330" s="71"/>
      <c r="I1330" s="71"/>
      <c r="J1330" s="71"/>
      <c r="K1330" s="71"/>
      <c r="L1330" s="71"/>
      <c r="M1330" s="71"/>
      <c r="N1330" s="71"/>
      <c r="O1330" s="71"/>
      <c r="P1330" s="71"/>
      <c r="Q1330" s="71"/>
      <c r="R1330" s="71"/>
      <c r="S1330" s="71"/>
      <c r="T1330" s="71"/>
      <c r="U1330" s="71"/>
      <c r="V1330" s="71"/>
      <c r="W1330" s="71"/>
      <c r="X1330" s="71"/>
      <c r="Y1330" s="71"/>
      <c r="Z1330" s="71"/>
      <c r="AE1330" s="71"/>
      <c r="AF1330" s="71"/>
      <c r="AG1330" s="71"/>
      <c r="AH1330" s="71"/>
      <c r="AI1330" s="71"/>
      <c r="AJ1330" s="71"/>
      <c r="AK1330" s="71"/>
      <c r="AL1330" s="71"/>
      <c r="AM1330" s="71"/>
      <c r="AN1330" s="71"/>
      <c r="AO1330" s="71"/>
      <c r="AP1330" s="71"/>
      <c r="AQ1330" s="71"/>
      <c r="AR1330" s="71"/>
      <c r="AS1330" s="71"/>
      <c r="AT1330" s="71"/>
      <c r="AU1330" s="71"/>
      <c r="AV1330" s="71"/>
      <c r="AW1330" s="71"/>
      <c r="AX1330" s="71"/>
      <c r="AY1330" s="71"/>
      <c r="AZ1330" s="71"/>
      <c r="BA1330" s="71"/>
    </row>
    <row r="1331" spans="1:53" x14ac:dyDescent="0.75">
      <c r="A1331" s="71"/>
      <c r="B1331" s="71"/>
      <c r="C1331" s="71"/>
      <c r="D1331" s="71"/>
      <c r="E1331" s="71"/>
      <c r="F1331" s="71"/>
      <c r="G1331" s="71"/>
      <c r="H1331" s="71"/>
      <c r="I1331" s="71"/>
      <c r="J1331" s="71"/>
      <c r="K1331" s="71"/>
      <c r="L1331" s="71"/>
      <c r="M1331" s="71"/>
      <c r="N1331" s="71"/>
      <c r="O1331" s="71"/>
      <c r="P1331" s="71"/>
      <c r="Q1331" s="71"/>
      <c r="R1331" s="71"/>
      <c r="S1331" s="71"/>
      <c r="T1331" s="71"/>
      <c r="U1331" s="71"/>
      <c r="V1331" s="71"/>
      <c r="W1331" s="71"/>
      <c r="X1331" s="71"/>
      <c r="Y1331" s="71"/>
      <c r="Z1331" s="71"/>
      <c r="AE1331" s="71"/>
      <c r="AF1331" s="71"/>
      <c r="AG1331" s="71"/>
      <c r="AH1331" s="71"/>
      <c r="AI1331" s="71"/>
      <c r="AJ1331" s="71"/>
      <c r="AK1331" s="71"/>
      <c r="AL1331" s="71"/>
      <c r="AM1331" s="71"/>
      <c r="AN1331" s="71"/>
      <c r="AO1331" s="71"/>
      <c r="AP1331" s="71"/>
      <c r="AQ1331" s="71"/>
      <c r="AR1331" s="71"/>
      <c r="AS1331" s="71"/>
      <c r="AT1331" s="71"/>
      <c r="AU1331" s="71"/>
      <c r="AV1331" s="71"/>
      <c r="AW1331" s="71"/>
      <c r="AX1331" s="71"/>
      <c r="AY1331" s="71"/>
      <c r="AZ1331" s="71"/>
      <c r="BA1331" s="71"/>
    </row>
    <row r="1332" spans="1:53" x14ac:dyDescent="0.75">
      <c r="A1332" s="71"/>
      <c r="B1332" s="71"/>
      <c r="C1332" s="71"/>
      <c r="D1332" s="71"/>
      <c r="E1332" s="71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P1332" s="71"/>
      <c r="Q1332" s="71"/>
      <c r="R1332" s="71"/>
      <c r="S1332" s="71"/>
      <c r="T1332" s="71"/>
      <c r="U1332" s="71"/>
      <c r="V1332" s="71"/>
      <c r="W1332" s="71"/>
      <c r="X1332" s="71"/>
      <c r="Y1332" s="71"/>
      <c r="Z1332" s="71"/>
      <c r="AE1332" s="71"/>
      <c r="AF1332" s="71"/>
      <c r="AG1332" s="71"/>
      <c r="AH1332" s="71"/>
      <c r="AI1332" s="71"/>
      <c r="AJ1332" s="71"/>
      <c r="AK1332" s="71"/>
      <c r="AL1332" s="71"/>
      <c r="AM1332" s="71"/>
      <c r="AN1332" s="71"/>
      <c r="AO1332" s="71"/>
      <c r="AP1332" s="71"/>
      <c r="AQ1332" s="71"/>
      <c r="AR1332" s="71"/>
      <c r="AS1332" s="71"/>
      <c r="AT1332" s="71"/>
      <c r="AU1332" s="71"/>
      <c r="AV1332" s="71"/>
      <c r="AW1332" s="71"/>
      <c r="AX1332" s="71"/>
      <c r="AY1332" s="71"/>
      <c r="AZ1332" s="71"/>
      <c r="BA1332" s="71"/>
    </row>
    <row r="1333" spans="1:53" x14ac:dyDescent="0.75">
      <c r="A1333" s="71"/>
      <c r="B1333" s="71"/>
      <c r="C1333" s="71"/>
      <c r="D1333" s="71"/>
      <c r="E1333" s="71"/>
      <c r="F1333" s="71"/>
      <c r="G1333" s="71"/>
      <c r="H1333" s="71"/>
      <c r="I1333" s="71"/>
      <c r="J1333" s="71"/>
      <c r="K1333" s="71"/>
      <c r="L1333" s="71"/>
      <c r="M1333" s="71"/>
      <c r="N1333" s="71"/>
      <c r="O1333" s="71"/>
      <c r="P1333" s="71"/>
      <c r="Q1333" s="71"/>
      <c r="R1333" s="71"/>
      <c r="S1333" s="71"/>
      <c r="T1333" s="71"/>
      <c r="U1333" s="71"/>
      <c r="V1333" s="71"/>
      <c r="W1333" s="71"/>
      <c r="X1333" s="71"/>
      <c r="Y1333" s="71"/>
      <c r="Z1333" s="71"/>
      <c r="AE1333" s="71"/>
      <c r="AF1333" s="71"/>
      <c r="AG1333" s="71"/>
      <c r="AH1333" s="71"/>
      <c r="AI1333" s="71"/>
      <c r="AJ1333" s="71"/>
      <c r="AK1333" s="71"/>
      <c r="AL1333" s="71"/>
      <c r="AM1333" s="71"/>
      <c r="AN1333" s="71"/>
      <c r="AO1333" s="71"/>
      <c r="AP1333" s="71"/>
      <c r="AQ1333" s="71"/>
      <c r="AR1333" s="71"/>
      <c r="AS1333" s="71"/>
      <c r="AT1333" s="71"/>
      <c r="AU1333" s="71"/>
      <c r="AV1333" s="71"/>
      <c r="AW1333" s="71"/>
      <c r="AX1333" s="71"/>
      <c r="AY1333" s="71"/>
      <c r="AZ1333" s="71"/>
      <c r="BA1333" s="71"/>
    </row>
    <row r="1334" spans="1:53" x14ac:dyDescent="0.75">
      <c r="A1334" s="71"/>
      <c r="B1334" s="71"/>
      <c r="C1334" s="71"/>
      <c r="D1334" s="71"/>
      <c r="E1334" s="71"/>
      <c r="F1334" s="71"/>
      <c r="G1334" s="71"/>
      <c r="H1334" s="71"/>
      <c r="I1334" s="71"/>
      <c r="J1334" s="71"/>
      <c r="K1334" s="71"/>
      <c r="L1334" s="71"/>
      <c r="M1334" s="71"/>
      <c r="N1334" s="71"/>
      <c r="O1334" s="71"/>
      <c r="P1334" s="71"/>
      <c r="Q1334" s="71"/>
      <c r="R1334" s="71"/>
      <c r="S1334" s="71"/>
      <c r="T1334" s="71"/>
      <c r="U1334" s="71"/>
      <c r="V1334" s="71"/>
      <c r="W1334" s="71"/>
      <c r="X1334" s="71"/>
      <c r="Y1334" s="71"/>
      <c r="Z1334" s="71"/>
      <c r="AE1334" s="71"/>
      <c r="AF1334" s="71"/>
      <c r="AG1334" s="71"/>
      <c r="AH1334" s="71"/>
      <c r="AI1334" s="71"/>
      <c r="AJ1334" s="71"/>
      <c r="AK1334" s="71"/>
      <c r="AL1334" s="71"/>
      <c r="AM1334" s="71"/>
      <c r="AN1334" s="71"/>
      <c r="AO1334" s="71"/>
      <c r="AP1334" s="71"/>
      <c r="AQ1334" s="71"/>
      <c r="AR1334" s="71"/>
      <c r="AS1334" s="71"/>
      <c r="AT1334" s="71"/>
      <c r="AU1334" s="71"/>
      <c r="AV1334" s="71"/>
      <c r="AW1334" s="71"/>
      <c r="AX1334" s="71"/>
      <c r="AY1334" s="71"/>
      <c r="AZ1334" s="71"/>
      <c r="BA1334" s="71"/>
    </row>
    <row r="1335" spans="1:53" x14ac:dyDescent="0.75">
      <c r="A1335" s="71"/>
      <c r="B1335" s="71"/>
      <c r="C1335" s="71"/>
      <c r="D1335" s="71"/>
      <c r="E1335" s="71"/>
      <c r="F1335" s="71"/>
      <c r="G1335" s="71"/>
      <c r="H1335" s="71"/>
      <c r="I1335" s="71"/>
      <c r="J1335" s="71"/>
      <c r="K1335" s="71"/>
      <c r="L1335" s="71"/>
      <c r="M1335" s="71"/>
      <c r="N1335" s="71"/>
      <c r="O1335" s="71"/>
      <c r="P1335" s="71"/>
      <c r="Q1335" s="71"/>
      <c r="R1335" s="71"/>
      <c r="S1335" s="71"/>
      <c r="T1335" s="71"/>
      <c r="U1335" s="71"/>
      <c r="V1335" s="71"/>
      <c r="W1335" s="71"/>
      <c r="X1335" s="71"/>
      <c r="Y1335" s="71"/>
      <c r="Z1335" s="71"/>
      <c r="AE1335" s="71"/>
      <c r="AF1335" s="71"/>
      <c r="AG1335" s="71"/>
      <c r="AH1335" s="71"/>
      <c r="AI1335" s="71"/>
      <c r="AJ1335" s="71"/>
      <c r="AK1335" s="71"/>
      <c r="AL1335" s="71"/>
      <c r="AM1335" s="71"/>
      <c r="AN1335" s="71"/>
      <c r="AO1335" s="71"/>
      <c r="AP1335" s="71"/>
      <c r="AQ1335" s="71"/>
      <c r="AR1335" s="71"/>
      <c r="AS1335" s="71"/>
      <c r="AT1335" s="71"/>
      <c r="AU1335" s="71"/>
      <c r="AV1335" s="71"/>
      <c r="AW1335" s="71"/>
      <c r="AX1335" s="71"/>
      <c r="AY1335" s="71"/>
      <c r="AZ1335" s="71"/>
      <c r="BA1335" s="71"/>
    </row>
    <row r="1336" spans="1:53" x14ac:dyDescent="0.75">
      <c r="A1336" s="71"/>
      <c r="B1336" s="71"/>
      <c r="C1336" s="71"/>
      <c r="D1336" s="71"/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P1336" s="71"/>
      <c r="Q1336" s="71"/>
      <c r="R1336" s="71"/>
      <c r="S1336" s="71"/>
      <c r="T1336" s="71"/>
      <c r="U1336" s="71"/>
      <c r="V1336" s="71"/>
      <c r="W1336" s="71"/>
      <c r="X1336" s="71"/>
      <c r="Y1336" s="71"/>
      <c r="Z1336" s="71"/>
      <c r="AE1336" s="71"/>
      <c r="AF1336" s="71"/>
      <c r="AG1336" s="71"/>
      <c r="AH1336" s="71"/>
      <c r="AI1336" s="71"/>
      <c r="AJ1336" s="71"/>
      <c r="AK1336" s="71"/>
      <c r="AL1336" s="71"/>
      <c r="AM1336" s="71"/>
      <c r="AN1336" s="71"/>
      <c r="AO1336" s="71"/>
      <c r="AP1336" s="71"/>
      <c r="AQ1336" s="71"/>
      <c r="AR1336" s="71"/>
      <c r="AS1336" s="71"/>
      <c r="AT1336" s="71"/>
      <c r="AU1336" s="71"/>
      <c r="AV1336" s="71"/>
      <c r="AW1336" s="71"/>
      <c r="AX1336" s="71"/>
      <c r="AY1336" s="71"/>
      <c r="AZ1336" s="71"/>
      <c r="BA1336" s="71"/>
    </row>
    <row r="1337" spans="1:53" x14ac:dyDescent="0.75">
      <c r="A1337" s="71"/>
      <c r="B1337" s="71"/>
      <c r="C1337" s="71"/>
      <c r="D1337" s="71"/>
      <c r="E1337" s="71"/>
      <c r="F1337" s="71"/>
      <c r="G1337" s="71"/>
      <c r="H1337" s="71"/>
      <c r="I1337" s="71"/>
      <c r="J1337" s="71"/>
      <c r="K1337" s="71"/>
      <c r="L1337" s="71"/>
      <c r="M1337" s="71"/>
      <c r="N1337" s="71"/>
      <c r="O1337" s="71"/>
      <c r="P1337" s="71"/>
      <c r="Q1337" s="71"/>
      <c r="R1337" s="71"/>
      <c r="S1337" s="71"/>
      <c r="T1337" s="71"/>
      <c r="U1337" s="71"/>
      <c r="V1337" s="71"/>
      <c r="W1337" s="71"/>
      <c r="X1337" s="71"/>
      <c r="Y1337" s="71"/>
      <c r="Z1337" s="71"/>
      <c r="AE1337" s="71"/>
      <c r="AF1337" s="71"/>
      <c r="AG1337" s="71"/>
      <c r="AH1337" s="71"/>
      <c r="AI1337" s="71"/>
      <c r="AJ1337" s="71"/>
      <c r="AK1337" s="71"/>
      <c r="AL1337" s="71"/>
      <c r="AM1337" s="71"/>
      <c r="AN1337" s="71"/>
      <c r="AO1337" s="71"/>
      <c r="AP1337" s="71"/>
      <c r="AQ1337" s="71"/>
      <c r="AR1337" s="71"/>
      <c r="AS1337" s="71"/>
      <c r="AT1337" s="71"/>
      <c r="AU1337" s="71"/>
      <c r="AV1337" s="71"/>
      <c r="AW1337" s="71"/>
      <c r="AX1337" s="71"/>
      <c r="AY1337" s="71"/>
      <c r="AZ1337" s="71"/>
      <c r="BA1337" s="71"/>
    </row>
    <row r="1338" spans="1:53" x14ac:dyDescent="0.75">
      <c r="A1338" s="71"/>
      <c r="B1338" s="71"/>
      <c r="C1338" s="71"/>
      <c r="D1338" s="71"/>
      <c r="E1338" s="71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P1338" s="71"/>
      <c r="Q1338" s="71"/>
      <c r="R1338" s="71"/>
      <c r="S1338" s="71"/>
      <c r="T1338" s="71"/>
      <c r="U1338" s="71"/>
      <c r="V1338" s="71"/>
      <c r="W1338" s="71"/>
      <c r="X1338" s="71"/>
      <c r="Y1338" s="71"/>
      <c r="Z1338" s="71"/>
      <c r="AE1338" s="71"/>
      <c r="AF1338" s="71"/>
      <c r="AG1338" s="71"/>
      <c r="AH1338" s="71"/>
      <c r="AI1338" s="71"/>
      <c r="AJ1338" s="71"/>
      <c r="AK1338" s="71"/>
      <c r="AL1338" s="71"/>
      <c r="AM1338" s="71"/>
      <c r="AN1338" s="71"/>
      <c r="AO1338" s="71"/>
      <c r="AP1338" s="71"/>
      <c r="AQ1338" s="71"/>
      <c r="AR1338" s="71"/>
      <c r="AS1338" s="71"/>
      <c r="AT1338" s="71"/>
      <c r="AU1338" s="71"/>
      <c r="AV1338" s="71"/>
      <c r="AW1338" s="71"/>
      <c r="AX1338" s="71"/>
      <c r="AY1338" s="71"/>
      <c r="AZ1338" s="71"/>
      <c r="BA1338" s="71"/>
    </row>
    <row r="1339" spans="1:53" x14ac:dyDescent="0.75">
      <c r="A1339" s="71"/>
      <c r="B1339" s="71"/>
      <c r="C1339" s="71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1"/>
      <c r="S1339" s="71"/>
      <c r="T1339" s="71"/>
      <c r="U1339" s="71"/>
      <c r="V1339" s="71"/>
      <c r="W1339" s="71"/>
      <c r="X1339" s="71"/>
      <c r="Y1339" s="71"/>
      <c r="Z1339" s="71"/>
      <c r="AE1339" s="71"/>
      <c r="AF1339" s="71"/>
      <c r="AG1339" s="71"/>
      <c r="AH1339" s="71"/>
      <c r="AI1339" s="71"/>
      <c r="AJ1339" s="71"/>
      <c r="AK1339" s="71"/>
      <c r="AL1339" s="71"/>
      <c r="AM1339" s="71"/>
      <c r="AN1339" s="71"/>
      <c r="AO1339" s="71"/>
      <c r="AP1339" s="71"/>
      <c r="AQ1339" s="71"/>
      <c r="AR1339" s="71"/>
      <c r="AS1339" s="71"/>
      <c r="AT1339" s="71"/>
      <c r="AU1339" s="71"/>
      <c r="AV1339" s="71"/>
      <c r="AW1339" s="71"/>
      <c r="AX1339" s="71"/>
      <c r="AY1339" s="71"/>
      <c r="AZ1339" s="71"/>
      <c r="BA1339" s="71"/>
    </row>
    <row r="1340" spans="1:53" x14ac:dyDescent="0.75">
      <c r="A1340" s="71"/>
      <c r="B1340" s="71"/>
      <c r="C1340" s="71"/>
      <c r="D1340" s="71"/>
      <c r="E1340" s="71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P1340" s="71"/>
      <c r="Q1340" s="71"/>
      <c r="R1340" s="71"/>
      <c r="S1340" s="71"/>
      <c r="T1340" s="71"/>
      <c r="U1340" s="71"/>
      <c r="V1340" s="71"/>
      <c r="W1340" s="71"/>
      <c r="X1340" s="71"/>
      <c r="Y1340" s="71"/>
      <c r="Z1340" s="71"/>
      <c r="AE1340" s="71"/>
      <c r="AF1340" s="71"/>
      <c r="AG1340" s="71"/>
      <c r="AH1340" s="71"/>
      <c r="AI1340" s="71"/>
      <c r="AJ1340" s="71"/>
      <c r="AK1340" s="71"/>
      <c r="AL1340" s="71"/>
      <c r="AM1340" s="71"/>
      <c r="AN1340" s="71"/>
      <c r="AO1340" s="71"/>
      <c r="AP1340" s="71"/>
      <c r="AQ1340" s="71"/>
      <c r="AR1340" s="71"/>
      <c r="AS1340" s="71"/>
      <c r="AT1340" s="71"/>
      <c r="AU1340" s="71"/>
      <c r="AV1340" s="71"/>
      <c r="AW1340" s="71"/>
      <c r="AX1340" s="71"/>
      <c r="AY1340" s="71"/>
      <c r="AZ1340" s="71"/>
      <c r="BA1340" s="71"/>
    </row>
    <row r="1341" spans="1:53" x14ac:dyDescent="0.75">
      <c r="A1341" s="71"/>
      <c r="B1341" s="71"/>
      <c r="C1341" s="71"/>
      <c r="D1341" s="71"/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P1341" s="71"/>
      <c r="Q1341" s="71"/>
      <c r="R1341" s="71"/>
      <c r="S1341" s="71"/>
      <c r="T1341" s="71"/>
      <c r="U1341" s="71"/>
      <c r="V1341" s="71"/>
      <c r="W1341" s="71"/>
      <c r="X1341" s="71"/>
      <c r="Y1341" s="71"/>
      <c r="Z1341" s="71"/>
      <c r="AE1341" s="71"/>
      <c r="AF1341" s="71"/>
      <c r="AG1341" s="71"/>
      <c r="AH1341" s="71"/>
      <c r="AI1341" s="71"/>
      <c r="AJ1341" s="71"/>
      <c r="AK1341" s="71"/>
      <c r="AL1341" s="71"/>
      <c r="AM1341" s="71"/>
      <c r="AN1341" s="71"/>
      <c r="AO1341" s="71"/>
      <c r="AP1341" s="71"/>
      <c r="AQ1341" s="71"/>
      <c r="AR1341" s="71"/>
      <c r="AS1341" s="71"/>
      <c r="AT1341" s="71"/>
      <c r="AU1341" s="71"/>
      <c r="AV1341" s="71"/>
      <c r="AW1341" s="71"/>
      <c r="AX1341" s="71"/>
      <c r="AY1341" s="71"/>
      <c r="AZ1341" s="71"/>
      <c r="BA1341" s="71"/>
    </row>
    <row r="1342" spans="1:53" x14ac:dyDescent="0.75">
      <c r="A1342" s="71"/>
      <c r="B1342" s="71"/>
      <c r="C1342" s="71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1"/>
      <c r="S1342" s="71"/>
      <c r="T1342" s="71"/>
      <c r="U1342" s="71"/>
      <c r="V1342" s="71"/>
      <c r="W1342" s="71"/>
      <c r="X1342" s="71"/>
      <c r="Y1342" s="71"/>
      <c r="Z1342" s="71"/>
      <c r="AE1342" s="71"/>
      <c r="AF1342" s="71"/>
      <c r="AG1342" s="71"/>
      <c r="AH1342" s="71"/>
      <c r="AI1342" s="71"/>
      <c r="AJ1342" s="71"/>
      <c r="AK1342" s="71"/>
      <c r="AL1342" s="71"/>
      <c r="AM1342" s="71"/>
      <c r="AN1342" s="71"/>
      <c r="AO1342" s="71"/>
      <c r="AP1342" s="71"/>
      <c r="AQ1342" s="71"/>
      <c r="AR1342" s="71"/>
      <c r="AS1342" s="71"/>
      <c r="AT1342" s="71"/>
      <c r="AU1342" s="71"/>
      <c r="AV1342" s="71"/>
      <c r="AW1342" s="71"/>
      <c r="AX1342" s="71"/>
      <c r="AY1342" s="71"/>
      <c r="AZ1342" s="71"/>
      <c r="BA1342" s="71"/>
    </row>
    <row r="1343" spans="1:53" x14ac:dyDescent="0.75">
      <c r="A1343" s="71"/>
      <c r="B1343" s="71"/>
      <c r="C1343" s="71"/>
      <c r="D1343" s="71"/>
      <c r="E1343" s="71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P1343" s="71"/>
      <c r="Q1343" s="71"/>
      <c r="R1343" s="71"/>
      <c r="S1343" s="71"/>
      <c r="T1343" s="71"/>
      <c r="U1343" s="71"/>
      <c r="V1343" s="71"/>
      <c r="W1343" s="71"/>
      <c r="X1343" s="71"/>
      <c r="Y1343" s="71"/>
      <c r="Z1343" s="71"/>
      <c r="AE1343" s="71"/>
      <c r="AF1343" s="71"/>
      <c r="AG1343" s="71"/>
      <c r="AH1343" s="71"/>
      <c r="AI1343" s="71"/>
      <c r="AJ1343" s="71"/>
      <c r="AK1343" s="71"/>
      <c r="AL1343" s="71"/>
      <c r="AM1343" s="71"/>
      <c r="AN1343" s="71"/>
      <c r="AO1343" s="71"/>
      <c r="AP1343" s="71"/>
      <c r="AQ1343" s="71"/>
      <c r="AR1343" s="71"/>
      <c r="AS1343" s="71"/>
      <c r="AT1343" s="71"/>
      <c r="AU1343" s="71"/>
      <c r="AV1343" s="71"/>
      <c r="AW1343" s="71"/>
      <c r="AX1343" s="71"/>
      <c r="AY1343" s="71"/>
      <c r="AZ1343" s="71"/>
      <c r="BA1343" s="71"/>
    </row>
    <row r="1344" spans="1:53" x14ac:dyDescent="0.75">
      <c r="A1344" s="71"/>
      <c r="B1344" s="71"/>
      <c r="C1344" s="71"/>
      <c r="D1344" s="71"/>
      <c r="E1344" s="71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P1344" s="71"/>
      <c r="Q1344" s="71"/>
      <c r="R1344" s="71"/>
      <c r="S1344" s="71"/>
      <c r="T1344" s="71"/>
      <c r="U1344" s="71"/>
      <c r="V1344" s="71"/>
      <c r="W1344" s="71"/>
      <c r="X1344" s="71"/>
      <c r="Y1344" s="71"/>
      <c r="Z1344" s="71"/>
      <c r="AE1344" s="71"/>
      <c r="AF1344" s="71"/>
      <c r="AG1344" s="71"/>
      <c r="AH1344" s="71"/>
      <c r="AI1344" s="71"/>
      <c r="AJ1344" s="71"/>
      <c r="AK1344" s="71"/>
      <c r="AL1344" s="71"/>
      <c r="AM1344" s="71"/>
      <c r="AN1344" s="71"/>
      <c r="AO1344" s="71"/>
      <c r="AP1344" s="71"/>
      <c r="AQ1344" s="71"/>
      <c r="AR1344" s="71"/>
      <c r="AS1344" s="71"/>
      <c r="AT1344" s="71"/>
      <c r="AU1344" s="71"/>
      <c r="AV1344" s="71"/>
      <c r="AW1344" s="71"/>
      <c r="AX1344" s="71"/>
      <c r="AY1344" s="71"/>
      <c r="AZ1344" s="71"/>
      <c r="BA1344" s="71"/>
    </row>
    <row r="1345" spans="1:53" x14ac:dyDescent="0.75">
      <c r="A1345" s="71"/>
      <c r="B1345" s="71"/>
      <c r="C1345" s="71"/>
      <c r="D1345" s="71"/>
      <c r="E1345" s="71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P1345" s="71"/>
      <c r="Q1345" s="71"/>
      <c r="R1345" s="71"/>
      <c r="S1345" s="71"/>
      <c r="T1345" s="71"/>
      <c r="U1345" s="71"/>
      <c r="V1345" s="71"/>
      <c r="W1345" s="71"/>
      <c r="X1345" s="71"/>
      <c r="Y1345" s="71"/>
      <c r="Z1345" s="71"/>
      <c r="AE1345" s="71"/>
      <c r="AF1345" s="71"/>
      <c r="AG1345" s="71"/>
      <c r="AH1345" s="71"/>
      <c r="AI1345" s="71"/>
      <c r="AJ1345" s="71"/>
      <c r="AK1345" s="71"/>
      <c r="AL1345" s="71"/>
      <c r="AM1345" s="71"/>
      <c r="AN1345" s="71"/>
      <c r="AO1345" s="71"/>
      <c r="AP1345" s="71"/>
      <c r="AQ1345" s="71"/>
      <c r="AR1345" s="71"/>
      <c r="AS1345" s="71"/>
      <c r="AT1345" s="71"/>
      <c r="AU1345" s="71"/>
      <c r="AV1345" s="71"/>
      <c r="AW1345" s="71"/>
      <c r="AX1345" s="71"/>
      <c r="AY1345" s="71"/>
      <c r="AZ1345" s="71"/>
      <c r="BA1345" s="71"/>
    </row>
    <row r="1346" spans="1:53" x14ac:dyDescent="0.75">
      <c r="A1346" s="71"/>
      <c r="B1346" s="71"/>
      <c r="C1346" s="71"/>
      <c r="D1346" s="71"/>
      <c r="E1346" s="71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71"/>
      <c r="Y1346" s="71"/>
      <c r="Z1346" s="71"/>
      <c r="AE1346" s="71"/>
      <c r="AF1346" s="71"/>
      <c r="AG1346" s="71"/>
      <c r="AH1346" s="71"/>
      <c r="AI1346" s="71"/>
      <c r="AJ1346" s="71"/>
      <c r="AK1346" s="71"/>
      <c r="AL1346" s="71"/>
      <c r="AM1346" s="71"/>
      <c r="AN1346" s="71"/>
      <c r="AO1346" s="71"/>
      <c r="AP1346" s="71"/>
      <c r="AQ1346" s="71"/>
      <c r="AR1346" s="71"/>
      <c r="AS1346" s="71"/>
      <c r="AT1346" s="71"/>
      <c r="AU1346" s="71"/>
      <c r="AV1346" s="71"/>
      <c r="AW1346" s="71"/>
      <c r="AX1346" s="71"/>
      <c r="AY1346" s="71"/>
      <c r="AZ1346" s="71"/>
      <c r="BA1346" s="71"/>
    </row>
    <row r="1347" spans="1:53" x14ac:dyDescent="0.75">
      <c r="A1347" s="71"/>
      <c r="B1347" s="71"/>
      <c r="C1347" s="71"/>
      <c r="D1347" s="71"/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P1347" s="71"/>
      <c r="Q1347" s="71"/>
      <c r="R1347" s="71"/>
      <c r="S1347" s="71"/>
      <c r="T1347" s="71"/>
      <c r="U1347" s="71"/>
      <c r="V1347" s="71"/>
      <c r="W1347" s="71"/>
      <c r="X1347" s="71"/>
      <c r="Y1347" s="71"/>
      <c r="Z1347" s="71"/>
      <c r="AE1347" s="71"/>
      <c r="AF1347" s="71"/>
      <c r="AG1347" s="71"/>
      <c r="AH1347" s="71"/>
      <c r="AI1347" s="71"/>
      <c r="AJ1347" s="71"/>
      <c r="AK1347" s="71"/>
      <c r="AL1347" s="71"/>
      <c r="AM1347" s="71"/>
      <c r="AN1347" s="71"/>
      <c r="AO1347" s="71"/>
      <c r="AP1347" s="71"/>
      <c r="AQ1347" s="71"/>
      <c r="AR1347" s="71"/>
      <c r="AS1347" s="71"/>
      <c r="AT1347" s="71"/>
      <c r="AU1347" s="71"/>
      <c r="AV1347" s="71"/>
      <c r="AW1347" s="71"/>
      <c r="AX1347" s="71"/>
      <c r="AY1347" s="71"/>
      <c r="AZ1347" s="71"/>
      <c r="BA1347" s="71"/>
    </row>
    <row r="1348" spans="1:53" x14ac:dyDescent="0.75">
      <c r="A1348" s="71"/>
      <c r="B1348" s="71"/>
      <c r="C1348" s="71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1"/>
      <c r="S1348" s="71"/>
      <c r="T1348" s="71"/>
      <c r="U1348" s="71"/>
      <c r="V1348" s="71"/>
      <c r="W1348" s="71"/>
      <c r="X1348" s="71"/>
      <c r="Y1348" s="71"/>
      <c r="Z1348" s="71"/>
      <c r="AE1348" s="71"/>
      <c r="AF1348" s="71"/>
      <c r="AG1348" s="71"/>
      <c r="AH1348" s="71"/>
      <c r="AI1348" s="71"/>
      <c r="AJ1348" s="71"/>
      <c r="AK1348" s="71"/>
      <c r="AL1348" s="71"/>
      <c r="AM1348" s="71"/>
      <c r="AN1348" s="71"/>
      <c r="AO1348" s="71"/>
      <c r="AP1348" s="71"/>
      <c r="AQ1348" s="71"/>
      <c r="AR1348" s="71"/>
      <c r="AS1348" s="71"/>
      <c r="AT1348" s="71"/>
      <c r="AU1348" s="71"/>
      <c r="AV1348" s="71"/>
      <c r="AW1348" s="71"/>
      <c r="AX1348" s="71"/>
      <c r="AY1348" s="71"/>
      <c r="AZ1348" s="71"/>
      <c r="BA1348" s="71"/>
    </row>
    <row r="1349" spans="1:53" x14ac:dyDescent="0.75">
      <c r="A1349" s="71"/>
      <c r="B1349" s="71"/>
      <c r="C1349" s="71"/>
      <c r="D1349" s="71"/>
      <c r="E1349" s="71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P1349" s="71"/>
      <c r="Q1349" s="71"/>
      <c r="R1349" s="71"/>
      <c r="S1349" s="71"/>
      <c r="T1349" s="71"/>
      <c r="U1349" s="71"/>
      <c r="V1349" s="71"/>
      <c r="W1349" s="71"/>
      <c r="X1349" s="71"/>
      <c r="Y1349" s="71"/>
      <c r="Z1349" s="71"/>
      <c r="AE1349" s="71"/>
      <c r="AF1349" s="71"/>
      <c r="AG1349" s="71"/>
      <c r="AH1349" s="71"/>
      <c r="AI1349" s="71"/>
      <c r="AJ1349" s="71"/>
      <c r="AK1349" s="71"/>
      <c r="AL1349" s="71"/>
      <c r="AM1349" s="71"/>
      <c r="AN1349" s="71"/>
      <c r="AO1349" s="71"/>
      <c r="AP1349" s="71"/>
      <c r="AQ1349" s="71"/>
      <c r="AR1349" s="71"/>
      <c r="AS1349" s="71"/>
      <c r="AT1349" s="71"/>
      <c r="AU1349" s="71"/>
      <c r="AV1349" s="71"/>
      <c r="AW1349" s="71"/>
      <c r="AX1349" s="71"/>
      <c r="AY1349" s="71"/>
      <c r="AZ1349" s="71"/>
      <c r="BA1349" s="71"/>
    </row>
    <row r="1350" spans="1:53" x14ac:dyDescent="0.75">
      <c r="A1350" s="71"/>
      <c r="B1350" s="71"/>
      <c r="C1350" s="71"/>
      <c r="D1350" s="71"/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P1350" s="71"/>
      <c r="Q1350" s="71"/>
      <c r="R1350" s="71"/>
      <c r="S1350" s="71"/>
      <c r="T1350" s="71"/>
      <c r="U1350" s="71"/>
      <c r="V1350" s="71"/>
      <c r="W1350" s="71"/>
      <c r="X1350" s="71"/>
      <c r="Y1350" s="71"/>
      <c r="Z1350" s="71"/>
      <c r="AE1350" s="71"/>
      <c r="AF1350" s="71"/>
      <c r="AG1350" s="71"/>
      <c r="AH1350" s="71"/>
      <c r="AI1350" s="71"/>
      <c r="AJ1350" s="71"/>
      <c r="AK1350" s="71"/>
      <c r="AL1350" s="71"/>
      <c r="AM1350" s="71"/>
      <c r="AN1350" s="71"/>
      <c r="AO1350" s="71"/>
      <c r="AP1350" s="71"/>
      <c r="AQ1350" s="71"/>
      <c r="AR1350" s="71"/>
      <c r="AS1350" s="71"/>
      <c r="AT1350" s="71"/>
      <c r="AU1350" s="71"/>
      <c r="AV1350" s="71"/>
      <c r="AW1350" s="71"/>
      <c r="AX1350" s="71"/>
      <c r="AY1350" s="71"/>
      <c r="AZ1350" s="71"/>
      <c r="BA1350" s="71"/>
    </row>
    <row r="1351" spans="1:53" x14ac:dyDescent="0.75">
      <c r="A1351" s="71"/>
      <c r="B1351" s="71"/>
      <c r="C1351" s="71"/>
      <c r="D1351" s="71"/>
      <c r="E1351" s="71"/>
      <c r="F1351" s="71"/>
      <c r="G1351" s="71"/>
      <c r="H1351" s="71"/>
      <c r="I1351" s="71"/>
      <c r="J1351" s="71"/>
      <c r="K1351" s="71"/>
      <c r="L1351" s="71"/>
      <c r="M1351" s="71"/>
      <c r="N1351" s="71"/>
      <c r="O1351" s="71"/>
      <c r="P1351" s="71"/>
      <c r="Q1351" s="71"/>
      <c r="R1351" s="71"/>
      <c r="S1351" s="71"/>
      <c r="T1351" s="71"/>
      <c r="U1351" s="71"/>
      <c r="V1351" s="71"/>
      <c r="W1351" s="71"/>
      <c r="X1351" s="71"/>
      <c r="Y1351" s="71"/>
      <c r="Z1351" s="71"/>
      <c r="AE1351" s="71"/>
      <c r="AF1351" s="71"/>
      <c r="AG1351" s="71"/>
      <c r="AH1351" s="71"/>
      <c r="AI1351" s="71"/>
      <c r="AJ1351" s="71"/>
      <c r="AK1351" s="71"/>
      <c r="AL1351" s="71"/>
      <c r="AM1351" s="71"/>
      <c r="AN1351" s="71"/>
      <c r="AO1351" s="71"/>
      <c r="AP1351" s="71"/>
      <c r="AQ1351" s="71"/>
      <c r="AR1351" s="71"/>
      <c r="AS1351" s="71"/>
      <c r="AT1351" s="71"/>
      <c r="AU1351" s="71"/>
      <c r="AV1351" s="71"/>
      <c r="AW1351" s="71"/>
      <c r="AX1351" s="71"/>
      <c r="AY1351" s="71"/>
      <c r="AZ1351" s="71"/>
      <c r="BA1351" s="71"/>
    </row>
    <row r="1352" spans="1:53" x14ac:dyDescent="0.75">
      <c r="A1352" s="71"/>
      <c r="B1352" s="71"/>
      <c r="C1352" s="71"/>
      <c r="D1352" s="71"/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P1352" s="71"/>
      <c r="Q1352" s="71"/>
      <c r="R1352" s="71"/>
      <c r="S1352" s="71"/>
      <c r="T1352" s="71"/>
      <c r="U1352" s="71"/>
      <c r="V1352" s="71"/>
      <c r="W1352" s="71"/>
      <c r="X1352" s="71"/>
      <c r="Y1352" s="71"/>
      <c r="Z1352" s="71"/>
      <c r="AE1352" s="71"/>
      <c r="AF1352" s="71"/>
      <c r="AG1352" s="71"/>
      <c r="AH1352" s="71"/>
      <c r="AI1352" s="71"/>
      <c r="AJ1352" s="71"/>
      <c r="AK1352" s="71"/>
      <c r="AL1352" s="71"/>
      <c r="AM1352" s="71"/>
      <c r="AN1352" s="71"/>
      <c r="AO1352" s="71"/>
      <c r="AP1352" s="71"/>
      <c r="AQ1352" s="71"/>
      <c r="AR1352" s="71"/>
      <c r="AS1352" s="71"/>
      <c r="AT1352" s="71"/>
      <c r="AU1352" s="71"/>
      <c r="AV1352" s="71"/>
      <c r="AW1352" s="71"/>
      <c r="AX1352" s="71"/>
      <c r="AY1352" s="71"/>
      <c r="AZ1352" s="71"/>
      <c r="BA1352" s="71"/>
    </row>
    <row r="1353" spans="1:53" x14ac:dyDescent="0.75">
      <c r="A1353" s="71"/>
      <c r="B1353" s="71"/>
      <c r="C1353" s="71"/>
      <c r="D1353" s="71"/>
      <c r="E1353" s="71"/>
      <c r="F1353" s="71"/>
      <c r="G1353" s="71"/>
      <c r="H1353" s="71"/>
      <c r="I1353" s="71"/>
      <c r="J1353" s="71"/>
      <c r="K1353" s="71"/>
      <c r="L1353" s="71"/>
      <c r="M1353" s="71"/>
      <c r="N1353" s="71"/>
      <c r="O1353" s="71"/>
      <c r="P1353" s="71"/>
      <c r="Q1353" s="71"/>
      <c r="R1353" s="71"/>
      <c r="S1353" s="71"/>
      <c r="T1353" s="71"/>
      <c r="U1353" s="71"/>
      <c r="V1353" s="71"/>
      <c r="W1353" s="71"/>
      <c r="X1353" s="71"/>
      <c r="Y1353" s="71"/>
      <c r="Z1353" s="71"/>
      <c r="AE1353" s="71"/>
      <c r="AF1353" s="71"/>
      <c r="AG1353" s="71"/>
      <c r="AH1353" s="71"/>
      <c r="AI1353" s="71"/>
      <c r="AJ1353" s="71"/>
      <c r="AK1353" s="71"/>
      <c r="AL1353" s="71"/>
      <c r="AM1353" s="71"/>
      <c r="AN1353" s="71"/>
      <c r="AO1353" s="71"/>
      <c r="AP1353" s="71"/>
      <c r="AQ1353" s="71"/>
      <c r="AR1353" s="71"/>
      <c r="AS1353" s="71"/>
      <c r="AT1353" s="71"/>
      <c r="AU1353" s="71"/>
      <c r="AV1353" s="71"/>
      <c r="AW1353" s="71"/>
      <c r="AX1353" s="71"/>
      <c r="AY1353" s="71"/>
      <c r="AZ1353" s="71"/>
      <c r="BA1353" s="71"/>
    </row>
    <row r="1354" spans="1:53" x14ac:dyDescent="0.75">
      <c r="A1354" s="71"/>
      <c r="B1354" s="71"/>
      <c r="C1354" s="71"/>
      <c r="D1354" s="71"/>
      <c r="E1354" s="71"/>
      <c r="F1354" s="71"/>
      <c r="G1354" s="71"/>
      <c r="H1354" s="71"/>
      <c r="I1354" s="71"/>
      <c r="J1354" s="71"/>
      <c r="K1354" s="71"/>
      <c r="L1354" s="71"/>
      <c r="M1354" s="71"/>
      <c r="N1354" s="71"/>
      <c r="O1354" s="71"/>
      <c r="P1354" s="71"/>
      <c r="Q1354" s="71"/>
      <c r="R1354" s="71"/>
      <c r="S1354" s="71"/>
      <c r="T1354" s="71"/>
      <c r="U1354" s="71"/>
      <c r="V1354" s="71"/>
      <c r="W1354" s="71"/>
      <c r="X1354" s="71"/>
      <c r="Y1354" s="71"/>
      <c r="Z1354" s="71"/>
      <c r="AE1354" s="71"/>
      <c r="AF1354" s="71"/>
      <c r="AG1354" s="71"/>
      <c r="AH1354" s="71"/>
      <c r="AI1354" s="71"/>
      <c r="AJ1354" s="71"/>
      <c r="AK1354" s="71"/>
      <c r="AL1354" s="71"/>
      <c r="AM1354" s="71"/>
      <c r="AN1354" s="71"/>
      <c r="AO1354" s="71"/>
      <c r="AP1354" s="71"/>
      <c r="AQ1354" s="71"/>
      <c r="AR1354" s="71"/>
      <c r="AS1354" s="71"/>
      <c r="AT1354" s="71"/>
      <c r="AU1354" s="71"/>
      <c r="AV1354" s="71"/>
      <c r="AW1354" s="71"/>
      <c r="AX1354" s="71"/>
      <c r="AY1354" s="71"/>
      <c r="AZ1354" s="71"/>
      <c r="BA1354" s="71"/>
    </row>
    <row r="1355" spans="1:53" x14ac:dyDescent="0.75">
      <c r="A1355" s="71"/>
      <c r="B1355" s="71"/>
      <c r="C1355" s="71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P1355" s="71"/>
      <c r="Q1355" s="71"/>
      <c r="R1355" s="71"/>
      <c r="S1355" s="71"/>
      <c r="T1355" s="71"/>
      <c r="U1355" s="71"/>
      <c r="V1355" s="71"/>
      <c r="W1355" s="71"/>
      <c r="X1355" s="71"/>
      <c r="Y1355" s="71"/>
      <c r="Z1355" s="71"/>
      <c r="AE1355" s="71"/>
      <c r="AF1355" s="71"/>
      <c r="AG1355" s="71"/>
      <c r="AH1355" s="71"/>
      <c r="AI1355" s="71"/>
      <c r="AJ1355" s="71"/>
      <c r="AK1355" s="71"/>
      <c r="AL1355" s="71"/>
      <c r="AM1355" s="71"/>
      <c r="AN1355" s="71"/>
      <c r="AO1355" s="71"/>
      <c r="AP1355" s="71"/>
      <c r="AQ1355" s="71"/>
      <c r="AR1355" s="71"/>
      <c r="AS1355" s="71"/>
      <c r="AT1355" s="71"/>
      <c r="AU1355" s="71"/>
      <c r="AV1355" s="71"/>
      <c r="AW1355" s="71"/>
      <c r="AX1355" s="71"/>
      <c r="AY1355" s="71"/>
      <c r="AZ1355" s="71"/>
      <c r="BA1355" s="71"/>
    </row>
    <row r="1356" spans="1:53" x14ac:dyDescent="0.75">
      <c r="A1356" s="71"/>
      <c r="B1356" s="71"/>
      <c r="C1356" s="71"/>
      <c r="D1356" s="71"/>
      <c r="E1356" s="71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P1356" s="71"/>
      <c r="Q1356" s="71"/>
      <c r="R1356" s="71"/>
      <c r="S1356" s="71"/>
      <c r="T1356" s="71"/>
      <c r="U1356" s="71"/>
      <c r="V1356" s="71"/>
      <c r="W1356" s="71"/>
      <c r="X1356" s="71"/>
      <c r="Y1356" s="71"/>
      <c r="Z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  <c r="AT1356" s="71"/>
      <c r="AU1356" s="71"/>
      <c r="AV1356" s="71"/>
      <c r="AW1356" s="71"/>
      <c r="AX1356" s="71"/>
      <c r="AY1356" s="71"/>
      <c r="AZ1356" s="71"/>
      <c r="BA1356" s="71"/>
    </row>
    <row r="1357" spans="1:53" x14ac:dyDescent="0.75">
      <c r="A1357" s="71"/>
      <c r="B1357" s="71"/>
      <c r="C1357" s="71"/>
      <c r="D1357" s="71"/>
      <c r="E1357" s="71"/>
      <c r="F1357" s="71"/>
      <c r="G1357" s="71"/>
      <c r="H1357" s="71"/>
      <c r="I1357" s="71"/>
      <c r="J1357" s="71"/>
      <c r="K1357" s="71"/>
      <c r="L1357" s="71"/>
      <c r="M1357" s="71"/>
      <c r="N1357" s="71"/>
      <c r="O1357" s="71"/>
      <c r="P1357" s="71"/>
      <c r="Q1357" s="71"/>
      <c r="R1357" s="71"/>
      <c r="S1357" s="71"/>
      <c r="T1357" s="71"/>
      <c r="U1357" s="71"/>
      <c r="V1357" s="71"/>
      <c r="W1357" s="71"/>
      <c r="X1357" s="71"/>
      <c r="Y1357" s="71"/>
      <c r="Z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  <c r="AT1357" s="71"/>
      <c r="AU1357" s="71"/>
      <c r="AV1357" s="71"/>
      <c r="AW1357" s="71"/>
      <c r="AX1357" s="71"/>
      <c r="AY1357" s="71"/>
      <c r="AZ1357" s="71"/>
      <c r="BA1357" s="71"/>
    </row>
    <row r="1358" spans="1:53" x14ac:dyDescent="0.75">
      <c r="A1358" s="71"/>
      <c r="B1358" s="71"/>
      <c r="C1358" s="71"/>
      <c r="D1358" s="71"/>
      <c r="E1358" s="71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P1358" s="71"/>
      <c r="Q1358" s="71"/>
      <c r="R1358" s="71"/>
      <c r="S1358" s="71"/>
      <c r="T1358" s="71"/>
      <c r="U1358" s="71"/>
      <c r="V1358" s="71"/>
      <c r="W1358" s="71"/>
      <c r="X1358" s="71"/>
      <c r="Y1358" s="71"/>
      <c r="Z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</row>
    <row r="1359" spans="1:53" x14ac:dyDescent="0.75">
      <c r="A1359" s="71"/>
      <c r="B1359" s="71"/>
      <c r="C1359" s="71"/>
      <c r="D1359" s="71"/>
      <c r="E1359" s="71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P1359" s="71"/>
      <c r="Q1359" s="71"/>
      <c r="R1359" s="71"/>
      <c r="S1359" s="71"/>
      <c r="T1359" s="71"/>
      <c r="U1359" s="71"/>
      <c r="V1359" s="71"/>
      <c r="W1359" s="71"/>
      <c r="X1359" s="71"/>
      <c r="Y1359" s="71"/>
      <c r="Z1359" s="71"/>
      <c r="AE1359" s="71"/>
      <c r="AF1359" s="71"/>
      <c r="AG1359" s="71"/>
      <c r="AH1359" s="71"/>
      <c r="AI1359" s="71"/>
      <c r="AJ1359" s="71"/>
      <c r="AK1359" s="71"/>
      <c r="AL1359" s="71"/>
      <c r="AM1359" s="71"/>
      <c r="AN1359" s="71"/>
      <c r="AO1359" s="71"/>
      <c r="AP1359" s="71"/>
      <c r="AQ1359" s="71"/>
      <c r="AR1359" s="71"/>
      <c r="AS1359" s="71"/>
      <c r="AT1359" s="71"/>
      <c r="AU1359" s="71"/>
      <c r="AV1359" s="71"/>
      <c r="AW1359" s="71"/>
      <c r="AX1359" s="71"/>
      <c r="AY1359" s="71"/>
      <c r="AZ1359" s="71"/>
      <c r="BA1359" s="71"/>
    </row>
    <row r="1360" spans="1:53" x14ac:dyDescent="0.75">
      <c r="A1360" s="71"/>
      <c r="B1360" s="71"/>
      <c r="C1360" s="71"/>
      <c r="D1360" s="71"/>
      <c r="E1360" s="71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71"/>
      <c r="Z1360" s="71"/>
      <c r="AE1360" s="71"/>
      <c r="AF1360" s="71"/>
      <c r="AG1360" s="71"/>
      <c r="AH1360" s="71"/>
      <c r="AI1360" s="71"/>
      <c r="AJ1360" s="71"/>
      <c r="AK1360" s="71"/>
      <c r="AL1360" s="71"/>
      <c r="AM1360" s="71"/>
      <c r="AN1360" s="71"/>
      <c r="AO1360" s="71"/>
      <c r="AP1360" s="71"/>
      <c r="AQ1360" s="71"/>
      <c r="AR1360" s="71"/>
      <c r="AS1360" s="71"/>
      <c r="AT1360" s="71"/>
      <c r="AU1360" s="71"/>
      <c r="AV1360" s="71"/>
      <c r="AW1360" s="71"/>
      <c r="AX1360" s="71"/>
      <c r="AY1360" s="71"/>
      <c r="AZ1360" s="71"/>
      <c r="BA1360" s="71"/>
    </row>
    <row r="1361" spans="1:53" x14ac:dyDescent="0.75">
      <c r="A1361" s="71"/>
      <c r="B1361" s="71"/>
      <c r="C1361" s="71"/>
      <c r="D1361" s="71"/>
      <c r="E1361" s="71"/>
      <c r="F1361" s="71"/>
      <c r="G1361" s="71"/>
      <c r="H1361" s="71"/>
      <c r="I1361" s="71"/>
      <c r="J1361" s="71"/>
      <c r="K1361" s="71"/>
      <c r="L1361" s="71"/>
      <c r="M1361" s="71"/>
      <c r="N1361" s="71"/>
      <c r="O1361" s="71"/>
      <c r="P1361" s="71"/>
      <c r="Q1361" s="71"/>
      <c r="R1361" s="71"/>
      <c r="S1361" s="71"/>
      <c r="T1361" s="71"/>
      <c r="U1361" s="71"/>
      <c r="V1361" s="71"/>
      <c r="W1361" s="71"/>
      <c r="X1361" s="71"/>
      <c r="Y1361" s="71"/>
      <c r="Z1361" s="71"/>
      <c r="AE1361" s="71"/>
      <c r="AF1361" s="71"/>
      <c r="AG1361" s="71"/>
      <c r="AH1361" s="71"/>
      <c r="AI1361" s="71"/>
      <c r="AJ1361" s="71"/>
      <c r="AK1361" s="71"/>
      <c r="AL1361" s="71"/>
      <c r="AM1361" s="71"/>
      <c r="AN1361" s="71"/>
      <c r="AO1361" s="71"/>
      <c r="AP1361" s="71"/>
      <c r="AQ1361" s="71"/>
      <c r="AR1361" s="71"/>
      <c r="AS1361" s="71"/>
      <c r="AT1361" s="71"/>
      <c r="AU1361" s="71"/>
      <c r="AV1361" s="71"/>
      <c r="AW1361" s="71"/>
      <c r="AX1361" s="71"/>
      <c r="AY1361" s="71"/>
      <c r="AZ1361" s="71"/>
      <c r="BA1361" s="71"/>
    </row>
    <row r="1362" spans="1:53" x14ac:dyDescent="0.75">
      <c r="A1362" s="71"/>
      <c r="B1362" s="71"/>
      <c r="C1362" s="71"/>
      <c r="D1362" s="71"/>
      <c r="E1362" s="71"/>
      <c r="F1362" s="71"/>
      <c r="G1362" s="71"/>
      <c r="H1362" s="71"/>
      <c r="I1362" s="71"/>
      <c r="J1362" s="71"/>
      <c r="K1362" s="71"/>
      <c r="L1362" s="71"/>
      <c r="M1362" s="71"/>
      <c r="N1362" s="71"/>
      <c r="O1362" s="71"/>
      <c r="P1362" s="71"/>
      <c r="Q1362" s="71"/>
      <c r="R1362" s="71"/>
      <c r="S1362" s="71"/>
      <c r="T1362" s="71"/>
      <c r="U1362" s="71"/>
      <c r="V1362" s="71"/>
      <c r="W1362" s="71"/>
      <c r="X1362" s="71"/>
      <c r="Y1362" s="71"/>
      <c r="Z1362" s="71"/>
      <c r="AE1362" s="71"/>
      <c r="AF1362" s="71"/>
      <c r="AG1362" s="71"/>
      <c r="AH1362" s="71"/>
      <c r="AI1362" s="71"/>
      <c r="AJ1362" s="71"/>
      <c r="AK1362" s="71"/>
      <c r="AL1362" s="71"/>
      <c r="AM1362" s="71"/>
      <c r="AN1362" s="71"/>
      <c r="AO1362" s="71"/>
      <c r="AP1362" s="71"/>
      <c r="AQ1362" s="71"/>
      <c r="AR1362" s="71"/>
      <c r="AS1362" s="71"/>
      <c r="AT1362" s="71"/>
      <c r="AU1362" s="71"/>
      <c r="AV1362" s="71"/>
      <c r="AW1362" s="71"/>
      <c r="AX1362" s="71"/>
      <c r="AY1362" s="71"/>
      <c r="AZ1362" s="71"/>
      <c r="BA1362" s="71"/>
    </row>
    <row r="1363" spans="1:53" x14ac:dyDescent="0.75">
      <c r="A1363" s="71"/>
      <c r="B1363" s="71"/>
      <c r="C1363" s="71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P1363" s="71"/>
      <c r="Q1363" s="71"/>
      <c r="R1363" s="71"/>
      <c r="S1363" s="71"/>
      <c r="T1363" s="71"/>
      <c r="U1363" s="71"/>
      <c r="V1363" s="71"/>
      <c r="W1363" s="71"/>
      <c r="X1363" s="71"/>
      <c r="Y1363" s="71"/>
      <c r="Z1363" s="71"/>
      <c r="AE1363" s="71"/>
      <c r="AF1363" s="71"/>
      <c r="AG1363" s="71"/>
      <c r="AH1363" s="71"/>
      <c r="AI1363" s="71"/>
      <c r="AJ1363" s="71"/>
      <c r="AK1363" s="71"/>
      <c r="AL1363" s="71"/>
      <c r="AM1363" s="71"/>
      <c r="AN1363" s="71"/>
      <c r="AO1363" s="71"/>
      <c r="AP1363" s="71"/>
      <c r="AQ1363" s="71"/>
      <c r="AR1363" s="71"/>
      <c r="AS1363" s="71"/>
      <c r="AT1363" s="71"/>
      <c r="AU1363" s="71"/>
      <c r="AV1363" s="71"/>
      <c r="AW1363" s="71"/>
      <c r="AX1363" s="71"/>
      <c r="AY1363" s="71"/>
      <c r="AZ1363" s="71"/>
      <c r="BA1363" s="71"/>
    </row>
    <row r="1364" spans="1:53" x14ac:dyDescent="0.75">
      <c r="A1364" s="71"/>
      <c r="B1364" s="71"/>
      <c r="C1364" s="71"/>
      <c r="D1364" s="71"/>
      <c r="E1364" s="71"/>
      <c r="F1364" s="71"/>
      <c r="G1364" s="71"/>
      <c r="H1364" s="71"/>
      <c r="I1364" s="71"/>
      <c r="J1364" s="71"/>
      <c r="K1364" s="71"/>
      <c r="L1364" s="71"/>
      <c r="M1364" s="71"/>
      <c r="N1364" s="71"/>
      <c r="O1364" s="71"/>
      <c r="P1364" s="71"/>
      <c r="Q1364" s="71"/>
      <c r="R1364" s="71"/>
      <c r="S1364" s="71"/>
      <c r="T1364" s="71"/>
      <c r="U1364" s="71"/>
      <c r="V1364" s="71"/>
      <c r="W1364" s="71"/>
      <c r="X1364" s="71"/>
      <c r="Y1364" s="71"/>
      <c r="Z1364" s="71"/>
      <c r="AE1364" s="71"/>
      <c r="AF1364" s="71"/>
      <c r="AG1364" s="71"/>
      <c r="AH1364" s="71"/>
      <c r="AI1364" s="71"/>
      <c r="AJ1364" s="71"/>
      <c r="AK1364" s="71"/>
      <c r="AL1364" s="71"/>
      <c r="AM1364" s="71"/>
      <c r="AN1364" s="71"/>
      <c r="AO1364" s="71"/>
      <c r="AP1364" s="71"/>
      <c r="AQ1364" s="71"/>
      <c r="AR1364" s="71"/>
      <c r="AS1364" s="71"/>
      <c r="AT1364" s="71"/>
      <c r="AU1364" s="71"/>
      <c r="AV1364" s="71"/>
      <c r="AW1364" s="71"/>
      <c r="AX1364" s="71"/>
      <c r="AY1364" s="71"/>
      <c r="AZ1364" s="71"/>
      <c r="BA1364" s="71"/>
    </row>
    <row r="1365" spans="1:53" x14ac:dyDescent="0.75">
      <c r="A1365" s="71"/>
      <c r="B1365" s="71"/>
      <c r="C1365" s="71"/>
      <c r="D1365" s="71"/>
      <c r="E1365" s="71"/>
      <c r="F1365" s="71"/>
      <c r="G1365" s="71"/>
      <c r="H1365" s="71"/>
      <c r="I1365" s="71"/>
      <c r="J1365" s="71"/>
      <c r="K1365" s="71"/>
      <c r="L1365" s="71"/>
      <c r="M1365" s="71"/>
      <c r="N1365" s="71"/>
      <c r="O1365" s="71"/>
      <c r="P1365" s="71"/>
      <c r="Q1365" s="71"/>
      <c r="R1365" s="71"/>
      <c r="S1365" s="71"/>
      <c r="T1365" s="71"/>
      <c r="U1365" s="71"/>
      <c r="V1365" s="71"/>
      <c r="W1365" s="71"/>
      <c r="X1365" s="71"/>
      <c r="Y1365" s="71"/>
      <c r="Z1365" s="71"/>
      <c r="AE1365" s="71"/>
      <c r="AF1365" s="71"/>
      <c r="AG1365" s="71"/>
      <c r="AH1365" s="71"/>
      <c r="AI1365" s="71"/>
      <c r="AJ1365" s="71"/>
      <c r="AK1365" s="71"/>
      <c r="AL1365" s="71"/>
      <c r="AM1365" s="71"/>
      <c r="AN1365" s="71"/>
      <c r="AO1365" s="71"/>
      <c r="AP1365" s="71"/>
      <c r="AQ1365" s="71"/>
      <c r="AR1365" s="71"/>
      <c r="AS1365" s="71"/>
      <c r="AT1365" s="71"/>
      <c r="AU1365" s="71"/>
      <c r="AV1365" s="71"/>
      <c r="AW1365" s="71"/>
      <c r="AX1365" s="71"/>
      <c r="AY1365" s="71"/>
      <c r="AZ1365" s="71"/>
      <c r="BA1365" s="71"/>
    </row>
    <row r="1366" spans="1:53" x14ac:dyDescent="0.75">
      <c r="A1366" s="71"/>
      <c r="B1366" s="71"/>
      <c r="C1366" s="71"/>
      <c r="D1366" s="71"/>
      <c r="E1366" s="71"/>
      <c r="F1366" s="71"/>
      <c r="G1366" s="71"/>
      <c r="H1366" s="71"/>
      <c r="I1366" s="71"/>
      <c r="J1366" s="71"/>
      <c r="K1366" s="71"/>
      <c r="L1366" s="71"/>
      <c r="M1366" s="71"/>
      <c r="N1366" s="71"/>
      <c r="O1366" s="71"/>
      <c r="P1366" s="71"/>
      <c r="Q1366" s="71"/>
      <c r="R1366" s="71"/>
      <c r="S1366" s="71"/>
      <c r="T1366" s="71"/>
      <c r="U1366" s="71"/>
      <c r="V1366" s="71"/>
      <c r="W1366" s="71"/>
      <c r="X1366" s="71"/>
      <c r="Y1366" s="71"/>
      <c r="Z1366" s="71"/>
      <c r="AE1366" s="71"/>
      <c r="AF1366" s="71"/>
      <c r="AG1366" s="71"/>
      <c r="AH1366" s="71"/>
      <c r="AI1366" s="71"/>
      <c r="AJ1366" s="71"/>
      <c r="AK1366" s="71"/>
      <c r="AL1366" s="71"/>
      <c r="AM1366" s="71"/>
      <c r="AN1366" s="71"/>
      <c r="AO1366" s="71"/>
      <c r="AP1366" s="71"/>
      <c r="AQ1366" s="71"/>
      <c r="AR1366" s="71"/>
      <c r="AS1366" s="71"/>
      <c r="AT1366" s="71"/>
      <c r="AU1366" s="71"/>
      <c r="AV1366" s="71"/>
      <c r="AW1366" s="71"/>
      <c r="AX1366" s="71"/>
      <c r="AY1366" s="71"/>
      <c r="AZ1366" s="71"/>
      <c r="BA1366" s="71"/>
    </row>
    <row r="1367" spans="1:53" x14ac:dyDescent="0.75">
      <c r="A1367" s="71"/>
      <c r="B1367" s="71"/>
      <c r="C1367" s="71"/>
      <c r="D1367" s="71"/>
      <c r="E1367" s="71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P1367" s="71"/>
      <c r="Q1367" s="71"/>
      <c r="R1367" s="71"/>
      <c r="S1367" s="71"/>
      <c r="T1367" s="71"/>
      <c r="U1367" s="71"/>
      <c r="V1367" s="71"/>
      <c r="W1367" s="71"/>
      <c r="X1367" s="71"/>
      <c r="Y1367" s="71"/>
      <c r="Z1367" s="71"/>
      <c r="AE1367" s="71"/>
      <c r="AF1367" s="71"/>
      <c r="AG1367" s="71"/>
      <c r="AH1367" s="71"/>
      <c r="AI1367" s="71"/>
      <c r="AJ1367" s="71"/>
      <c r="AK1367" s="71"/>
      <c r="AL1367" s="71"/>
      <c r="AM1367" s="71"/>
      <c r="AN1367" s="71"/>
      <c r="AO1367" s="71"/>
      <c r="AP1367" s="71"/>
      <c r="AQ1367" s="71"/>
      <c r="AR1367" s="71"/>
      <c r="AS1367" s="71"/>
      <c r="AT1367" s="71"/>
      <c r="AU1367" s="71"/>
      <c r="AV1367" s="71"/>
      <c r="AW1367" s="71"/>
      <c r="AX1367" s="71"/>
      <c r="AY1367" s="71"/>
      <c r="AZ1367" s="71"/>
      <c r="BA1367" s="71"/>
    </row>
    <row r="1368" spans="1:53" x14ac:dyDescent="0.75">
      <c r="A1368" s="71"/>
      <c r="B1368" s="71"/>
      <c r="C1368" s="71"/>
      <c r="D1368" s="71"/>
      <c r="E1368" s="71"/>
      <c r="F1368" s="71"/>
      <c r="G1368" s="71"/>
      <c r="H1368" s="71"/>
      <c r="I1368" s="71"/>
      <c r="J1368" s="71"/>
      <c r="K1368" s="71"/>
      <c r="L1368" s="71"/>
      <c r="M1368" s="71"/>
      <c r="N1368" s="71"/>
      <c r="O1368" s="71"/>
      <c r="P1368" s="71"/>
      <c r="Q1368" s="71"/>
      <c r="R1368" s="71"/>
      <c r="S1368" s="71"/>
      <c r="T1368" s="71"/>
      <c r="U1368" s="71"/>
      <c r="V1368" s="71"/>
      <c r="W1368" s="71"/>
      <c r="X1368" s="71"/>
      <c r="Y1368" s="71"/>
      <c r="Z1368" s="71"/>
      <c r="AE1368" s="71"/>
      <c r="AF1368" s="71"/>
      <c r="AG1368" s="71"/>
      <c r="AH1368" s="71"/>
      <c r="AI1368" s="71"/>
      <c r="AJ1368" s="71"/>
      <c r="AK1368" s="71"/>
      <c r="AL1368" s="71"/>
      <c r="AM1368" s="71"/>
      <c r="AN1368" s="71"/>
      <c r="AO1368" s="71"/>
      <c r="AP1368" s="71"/>
      <c r="AQ1368" s="71"/>
      <c r="AR1368" s="71"/>
      <c r="AS1368" s="71"/>
      <c r="AT1368" s="71"/>
      <c r="AU1368" s="71"/>
      <c r="AV1368" s="71"/>
      <c r="AW1368" s="71"/>
      <c r="AX1368" s="71"/>
      <c r="AY1368" s="71"/>
      <c r="AZ1368" s="71"/>
      <c r="BA1368" s="71"/>
    </row>
    <row r="1369" spans="1:53" x14ac:dyDescent="0.75">
      <c r="A1369" s="71"/>
      <c r="B1369" s="71"/>
      <c r="C1369" s="71"/>
      <c r="D1369" s="71"/>
      <c r="E1369" s="71"/>
      <c r="F1369" s="71"/>
      <c r="G1369" s="71"/>
      <c r="H1369" s="71"/>
      <c r="I1369" s="71"/>
      <c r="J1369" s="71"/>
      <c r="K1369" s="71"/>
      <c r="L1369" s="71"/>
      <c r="M1369" s="71"/>
      <c r="N1369" s="71"/>
      <c r="O1369" s="71"/>
      <c r="P1369" s="71"/>
      <c r="Q1369" s="71"/>
      <c r="R1369" s="71"/>
      <c r="S1369" s="71"/>
      <c r="T1369" s="71"/>
      <c r="U1369" s="71"/>
      <c r="V1369" s="71"/>
      <c r="W1369" s="71"/>
      <c r="X1369" s="71"/>
      <c r="Y1369" s="71"/>
      <c r="Z1369" s="71"/>
      <c r="AE1369" s="71"/>
      <c r="AF1369" s="71"/>
      <c r="AG1369" s="71"/>
      <c r="AH1369" s="71"/>
      <c r="AI1369" s="71"/>
      <c r="AJ1369" s="71"/>
      <c r="AK1369" s="71"/>
      <c r="AL1369" s="71"/>
      <c r="AM1369" s="71"/>
      <c r="AN1369" s="71"/>
      <c r="AO1369" s="71"/>
      <c r="AP1369" s="71"/>
      <c r="AQ1369" s="71"/>
      <c r="AR1369" s="71"/>
      <c r="AS1369" s="71"/>
      <c r="AT1369" s="71"/>
      <c r="AU1369" s="71"/>
      <c r="AV1369" s="71"/>
      <c r="AW1369" s="71"/>
      <c r="AX1369" s="71"/>
      <c r="AY1369" s="71"/>
      <c r="AZ1369" s="71"/>
      <c r="BA1369" s="71"/>
    </row>
    <row r="1370" spans="1:53" x14ac:dyDescent="0.75">
      <c r="A1370" s="71"/>
      <c r="B1370" s="71"/>
      <c r="C1370" s="71"/>
      <c r="D1370" s="71"/>
      <c r="E1370" s="71"/>
      <c r="F1370" s="71"/>
      <c r="G1370" s="71"/>
      <c r="H1370" s="71"/>
      <c r="I1370" s="71"/>
      <c r="J1370" s="71"/>
      <c r="K1370" s="71"/>
      <c r="L1370" s="71"/>
      <c r="M1370" s="71"/>
      <c r="N1370" s="71"/>
      <c r="O1370" s="71"/>
      <c r="P1370" s="71"/>
      <c r="Q1370" s="71"/>
      <c r="R1370" s="71"/>
      <c r="S1370" s="71"/>
      <c r="T1370" s="71"/>
      <c r="U1370" s="71"/>
      <c r="V1370" s="71"/>
      <c r="W1370" s="71"/>
      <c r="X1370" s="71"/>
      <c r="Y1370" s="71"/>
      <c r="Z1370" s="71"/>
      <c r="AE1370" s="71"/>
      <c r="AF1370" s="71"/>
      <c r="AG1370" s="71"/>
      <c r="AH1370" s="71"/>
      <c r="AI1370" s="71"/>
      <c r="AJ1370" s="71"/>
      <c r="AK1370" s="71"/>
      <c r="AL1370" s="71"/>
      <c r="AM1370" s="71"/>
      <c r="AN1370" s="71"/>
      <c r="AO1370" s="71"/>
      <c r="AP1370" s="71"/>
      <c r="AQ1370" s="71"/>
      <c r="AR1370" s="71"/>
      <c r="AS1370" s="71"/>
      <c r="AT1370" s="71"/>
      <c r="AU1370" s="71"/>
      <c r="AV1370" s="71"/>
      <c r="AW1370" s="71"/>
      <c r="AX1370" s="71"/>
      <c r="AY1370" s="71"/>
      <c r="AZ1370" s="71"/>
      <c r="BA1370" s="71"/>
    </row>
    <row r="1371" spans="1:53" x14ac:dyDescent="0.75">
      <c r="A1371" s="71"/>
      <c r="B1371" s="71"/>
      <c r="C1371" s="71"/>
      <c r="D1371" s="71"/>
      <c r="E1371" s="71"/>
      <c r="F1371" s="71"/>
      <c r="G1371" s="71"/>
      <c r="H1371" s="71"/>
      <c r="I1371" s="71"/>
      <c r="J1371" s="71"/>
      <c r="K1371" s="71"/>
      <c r="L1371" s="71"/>
      <c r="M1371" s="71"/>
      <c r="N1371" s="71"/>
      <c r="O1371" s="71"/>
      <c r="P1371" s="71"/>
      <c r="Q1371" s="71"/>
      <c r="R1371" s="71"/>
      <c r="S1371" s="71"/>
      <c r="T1371" s="71"/>
      <c r="U1371" s="71"/>
      <c r="V1371" s="71"/>
      <c r="W1371" s="71"/>
      <c r="X1371" s="71"/>
      <c r="Y1371" s="71"/>
      <c r="Z1371" s="71"/>
      <c r="AE1371" s="71"/>
      <c r="AF1371" s="71"/>
      <c r="AG1371" s="71"/>
      <c r="AH1371" s="71"/>
      <c r="AI1371" s="71"/>
      <c r="AJ1371" s="71"/>
      <c r="AK1371" s="71"/>
      <c r="AL1371" s="71"/>
      <c r="AM1371" s="71"/>
      <c r="AN1371" s="71"/>
      <c r="AO1371" s="71"/>
      <c r="AP1371" s="71"/>
      <c r="AQ1371" s="71"/>
      <c r="AR1371" s="71"/>
      <c r="AS1371" s="71"/>
      <c r="AT1371" s="71"/>
      <c r="AU1371" s="71"/>
      <c r="AV1371" s="71"/>
      <c r="AW1371" s="71"/>
      <c r="AX1371" s="71"/>
      <c r="AY1371" s="71"/>
      <c r="AZ1371" s="71"/>
      <c r="BA1371" s="71"/>
    </row>
    <row r="1372" spans="1:53" x14ac:dyDescent="0.75">
      <c r="A1372" s="71"/>
      <c r="B1372" s="71"/>
      <c r="C1372" s="71"/>
      <c r="D1372" s="71"/>
      <c r="E1372" s="71"/>
      <c r="F1372" s="71"/>
      <c r="G1372" s="71"/>
      <c r="H1372" s="71"/>
      <c r="I1372" s="71"/>
      <c r="J1372" s="71"/>
      <c r="K1372" s="71"/>
      <c r="L1372" s="71"/>
      <c r="M1372" s="71"/>
      <c r="N1372" s="71"/>
      <c r="O1372" s="71"/>
      <c r="P1372" s="71"/>
      <c r="Q1372" s="71"/>
      <c r="R1372" s="71"/>
      <c r="S1372" s="71"/>
      <c r="T1372" s="71"/>
      <c r="U1372" s="71"/>
      <c r="V1372" s="71"/>
      <c r="W1372" s="71"/>
      <c r="X1372" s="71"/>
      <c r="Y1372" s="71"/>
      <c r="Z1372" s="71"/>
      <c r="AE1372" s="71"/>
      <c r="AF1372" s="71"/>
      <c r="AG1372" s="71"/>
      <c r="AH1372" s="71"/>
      <c r="AI1372" s="71"/>
      <c r="AJ1372" s="71"/>
      <c r="AK1372" s="71"/>
      <c r="AL1372" s="71"/>
      <c r="AM1372" s="71"/>
      <c r="AN1372" s="71"/>
      <c r="AO1372" s="71"/>
      <c r="AP1372" s="71"/>
      <c r="AQ1372" s="71"/>
      <c r="AR1372" s="71"/>
      <c r="AS1372" s="71"/>
      <c r="AT1372" s="71"/>
      <c r="AU1372" s="71"/>
      <c r="AV1372" s="71"/>
      <c r="AW1372" s="71"/>
      <c r="AX1372" s="71"/>
      <c r="AY1372" s="71"/>
      <c r="AZ1372" s="71"/>
      <c r="BA1372" s="71"/>
    </row>
    <row r="1373" spans="1:53" x14ac:dyDescent="0.75">
      <c r="A1373" s="71"/>
      <c r="B1373" s="71"/>
      <c r="C1373" s="71"/>
      <c r="D1373" s="71"/>
      <c r="E1373" s="71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P1373" s="71"/>
      <c r="Q1373" s="71"/>
      <c r="R1373" s="71"/>
      <c r="S1373" s="71"/>
      <c r="T1373" s="71"/>
      <c r="U1373" s="71"/>
      <c r="V1373" s="71"/>
      <c r="W1373" s="71"/>
      <c r="X1373" s="71"/>
      <c r="Y1373" s="71"/>
      <c r="Z1373" s="71"/>
      <c r="AE1373" s="71"/>
      <c r="AF1373" s="71"/>
      <c r="AG1373" s="71"/>
      <c r="AH1373" s="71"/>
      <c r="AI1373" s="71"/>
      <c r="AJ1373" s="71"/>
      <c r="AK1373" s="71"/>
      <c r="AL1373" s="71"/>
      <c r="AM1373" s="71"/>
      <c r="AN1373" s="71"/>
      <c r="AO1373" s="71"/>
      <c r="AP1373" s="71"/>
      <c r="AQ1373" s="71"/>
      <c r="AR1373" s="71"/>
      <c r="AS1373" s="71"/>
      <c r="AT1373" s="71"/>
      <c r="AU1373" s="71"/>
      <c r="AV1373" s="71"/>
      <c r="AW1373" s="71"/>
      <c r="AX1373" s="71"/>
      <c r="AY1373" s="71"/>
      <c r="AZ1373" s="71"/>
      <c r="BA1373" s="71"/>
    </row>
    <row r="1374" spans="1:53" x14ac:dyDescent="0.75">
      <c r="A1374" s="71"/>
      <c r="B1374" s="71"/>
      <c r="C1374" s="71"/>
      <c r="D1374" s="71"/>
      <c r="E1374" s="71"/>
      <c r="F1374" s="71"/>
      <c r="G1374" s="71"/>
      <c r="H1374" s="71"/>
      <c r="I1374" s="71"/>
      <c r="J1374" s="71"/>
      <c r="K1374" s="71"/>
      <c r="L1374" s="71"/>
      <c r="M1374" s="71"/>
      <c r="N1374" s="71"/>
      <c r="O1374" s="71"/>
      <c r="P1374" s="71"/>
      <c r="Q1374" s="71"/>
      <c r="R1374" s="71"/>
      <c r="S1374" s="71"/>
      <c r="T1374" s="71"/>
      <c r="U1374" s="71"/>
      <c r="V1374" s="71"/>
      <c r="W1374" s="71"/>
      <c r="X1374" s="71"/>
      <c r="Y1374" s="71"/>
      <c r="Z1374" s="71"/>
      <c r="AE1374" s="71"/>
      <c r="AF1374" s="71"/>
      <c r="AG1374" s="71"/>
      <c r="AH1374" s="71"/>
      <c r="AI1374" s="71"/>
      <c r="AJ1374" s="71"/>
      <c r="AK1374" s="71"/>
      <c r="AL1374" s="71"/>
      <c r="AM1374" s="71"/>
      <c r="AN1374" s="71"/>
      <c r="AO1374" s="71"/>
      <c r="AP1374" s="71"/>
      <c r="AQ1374" s="71"/>
      <c r="AR1374" s="71"/>
      <c r="AS1374" s="71"/>
      <c r="AT1374" s="71"/>
      <c r="AU1374" s="71"/>
      <c r="AV1374" s="71"/>
      <c r="AW1374" s="71"/>
      <c r="AX1374" s="71"/>
      <c r="AY1374" s="71"/>
      <c r="AZ1374" s="71"/>
      <c r="BA1374" s="71"/>
    </row>
    <row r="1375" spans="1:53" x14ac:dyDescent="0.75">
      <c r="A1375" s="71"/>
      <c r="B1375" s="71"/>
      <c r="C1375" s="71"/>
      <c r="D1375" s="71"/>
      <c r="E1375" s="71"/>
      <c r="F1375" s="71"/>
      <c r="G1375" s="71"/>
      <c r="H1375" s="71"/>
      <c r="I1375" s="71"/>
      <c r="J1375" s="71"/>
      <c r="K1375" s="71"/>
      <c r="L1375" s="71"/>
      <c r="M1375" s="71"/>
      <c r="N1375" s="71"/>
      <c r="O1375" s="71"/>
      <c r="P1375" s="71"/>
      <c r="Q1375" s="71"/>
      <c r="R1375" s="71"/>
      <c r="S1375" s="71"/>
      <c r="T1375" s="71"/>
      <c r="U1375" s="71"/>
      <c r="V1375" s="71"/>
      <c r="W1375" s="71"/>
      <c r="X1375" s="71"/>
      <c r="Y1375" s="71"/>
      <c r="Z1375" s="71"/>
      <c r="AE1375" s="71"/>
      <c r="AF1375" s="71"/>
      <c r="AG1375" s="71"/>
      <c r="AH1375" s="71"/>
      <c r="AI1375" s="71"/>
      <c r="AJ1375" s="71"/>
      <c r="AK1375" s="71"/>
      <c r="AL1375" s="71"/>
      <c r="AM1375" s="71"/>
      <c r="AN1375" s="71"/>
      <c r="AO1375" s="71"/>
      <c r="AP1375" s="71"/>
      <c r="AQ1375" s="71"/>
      <c r="AR1375" s="71"/>
      <c r="AS1375" s="71"/>
      <c r="AT1375" s="71"/>
      <c r="AU1375" s="71"/>
      <c r="AV1375" s="71"/>
      <c r="AW1375" s="71"/>
      <c r="AX1375" s="71"/>
      <c r="AY1375" s="71"/>
      <c r="AZ1375" s="71"/>
      <c r="BA1375" s="71"/>
    </row>
    <row r="1376" spans="1:53" x14ac:dyDescent="0.75">
      <c r="A1376" s="71"/>
      <c r="B1376" s="71"/>
      <c r="C1376" s="71"/>
      <c r="D1376" s="71"/>
      <c r="E1376" s="71"/>
      <c r="F1376" s="71"/>
      <c r="G1376" s="71"/>
      <c r="H1376" s="71"/>
      <c r="I1376" s="71"/>
      <c r="J1376" s="71"/>
      <c r="K1376" s="71"/>
      <c r="L1376" s="71"/>
      <c r="M1376" s="71"/>
      <c r="N1376" s="71"/>
      <c r="O1376" s="71"/>
      <c r="P1376" s="71"/>
      <c r="Q1376" s="71"/>
      <c r="R1376" s="71"/>
      <c r="S1376" s="71"/>
      <c r="T1376" s="71"/>
      <c r="U1376" s="71"/>
      <c r="V1376" s="71"/>
      <c r="W1376" s="71"/>
      <c r="X1376" s="71"/>
      <c r="Y1376" s="71"/>
      <c r="Z1376" s="71"/>
      <c r="AE1376" s="71"/>
      <c r="AF1376" s="71"/>
      <c r="AG1376" s="71"/>
      <c r="AH1376" s="71"/>
      <c r="AI1376" s="71"/>
      <c r="AJ1376" s="71"/>
      <c r="AK1376" s="71"/>
      <c r="AL1376" s="71"/>
      <c r="AM1376" s="71"/>
      <c r="AN1376" s="71"/>
      <c r="AO1376" s="71"/>
      <c r="AP1376" s="71"/>
      <c r="AQ1376" s="71"/>
      <c r="AR1376" s="71"/>
      <c r="AS1376" s="71"/>
      <c r="AT1376" s="71"/>
      <c r="AU1376" s="71"/>
      <c r="AV1376" s="71"/>
      <c r="AW1376" s="71"/>
      <c r="AX1376" s="71"/>
      <c r="AY1376" s="71"/>
      <c r="AZ1376" s="71"/>
      <c r="BA1376" s="71"/>
    </row>
    <row r="1377" spans="1:53" x14ac:dyDescent="0.75">
      <c r="A1377" s="71"/>
      <c r="B1377" s="71"/>
      <c r="C1377" s="71"/>
      <c r="D1377" s="71"/>
      <c r="E1377" s="71"/>
      <c r="F1377" s="71"/>
      <c r="G1377" s="71"/>
      <c r="H1377" s="71"/>
      <c r="I1377" s="71"/>
      <c r="J1377" s="71"/>
      <c r="K1377" s="71"/>
      <c r="L1377" s="71"/>
      <c r="M1377" s="71"/>
      <c r="N1377" s="71"/>
      <c r="O1377" s="71"/>
      <c r="P1377" s="71"/>
      <c r="Q1377" s="71"/>
      <c r="R1377" s="71"/>
      <c r="S1377" s="71"/>
      <c r="T1377" s="71"/>
      <c r="U1377" s="71"/>
      <c r="V1377" s="71"/>
      <c r="W1377" s="71"/>
      <c r="X1377" s="71"/>
      <c r="Y1377" s="71"/>
      <c r="Z1377" s="71"/>
      <c r="AE1377" s="71"/>
      <c r="AF1377" s="71"/>
      <c r="AG1377" s="71"/>
      <c r="AH1377" s="71"/>
      <c r="AI1377" s="71"/>
      <c r="AJ1377" s="71"/>
      <c r="AK1377" s="71"/>
      <c r="AL1377" s="71"/>
      <c r="AM1377" s="71"/>
      <c r="AN1377" s="71"/>
      <c r="AO1377" s="71"/>
      <c r="AP1377" s="71"/>
      <c r="AQ1377" s="71"/>
      <c r="AR1377" s="71"/>
      <c r="AS1377" s="71"/>
      <c r="AT1377" s="71"/>
      <c r="AU1377" s="71"/>
      <c r="AV1377" s="71"/>
      <c r="AW1377" s="71"/>
      <c r="AX1377" s="71"/>
      <c r="AY1377" s="71"/>
      <c r="AZ1377" s="71"/>
      <c r="BA1377" s="71"/>
    </row>
    <row r="1378" spans="1:53" x14ac:dyDescent="0.75">
      <c r="A1378" s="71"/>
      <c r="B1378" s="71"/>
      <c r="C1378" s="71"/>
      <c r="D1378" s="71"/>
      <c r="E1378" s="71"/>
      <c r="F1378" s="71"/>
      <c r="G1378" s="71"/>
      <c r="H1378" s="71"/>
      <c r="I1378" s="71"/>
      <c r="J1378" s="71"/>
      <c r="K1378" s="71"/>
      <c r="L1378" s="71"/>
      <c r="M1378" s="71"/>
      <c r="N1378" s="71"/>
      <c r="O1378" s="71"/>
      <c r="P1378" s="71"/>
      <c r="Q1378" s="71"/>
      <c r="R1378" s="71"/>
      <c r="S1378" s="71"/>
      <c r="T1378" s="71"/>
      <c r="U1378" s="71"/>
      <c r="V1378" s="71"/>
      <c r="W1378" s="71"/>
      <c r="X1378" s="71"/>
      <c r="Y1378" s="71"/>
      <c r="Z1378" s="71"/>
      <c r="AE1378" s="71"/>
      <c r="AF1378" s="71"/>
      <c r="AG1378" s="71"/>
      <c r="AH1378" s="71"/>
      <c r="AI1378" s="71"/>
      <c r="AJ1378" s="71"/>
      <c r="AK1378" s="71"/>
      <c r="AL1378" s="71"/>
      <c r="AM1378" s="71"/>
      <c r="AN1378" s="71"/>
      <c r="AO1378" s="71"/>
      <c r="AP1378" s="71"/>
      <c r="AQ1378" s="71"/>
      <c r="AR1378" s="71"/>
      <c r="AS1378" s="71"/>
      <c r="AT1378" s="71"/>
      <c r="AU1378" s="71"/>
      <c r="AV1378" s="71"/>
      <c r="AW1378" s="71"/>
      <c r="AX1378" s="71"/>
      <c r="AY1378" s="71"/>
      <c r="AZ1378" s="71"/>
      <c r="BA1378" s="71"/>
    </row>
    <row r="1379" spans="1:53" x14ac:dyDescent="0.75">
      <c r="A1379" s="71"/>
      <c r="B1379" s="71"/>
      <c r="C1379" s="71"/>
      <c r="D1379" s="71"/>
      <c r="E1379" s="71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P1379" s="71"/>
      <c r="Q1379" s="71"/>
      <c r="R1379" s="71"/>
      <c r="S1379" s="71"/>
      <c r="T1379" s="71"/>
      <c r="U1379" s="71"/>
      <c r="V1379" s="71"/>
      <c r="W1379" s="71"/>
      <c r="X1379" s="71"/>
      <c r="Y1379" s="71"/>
      <c r="Z1379" s="71"/>
      <c r="AE1379" s="71"/>
      <c r="AF1379" s="71"/>
      <c r="AG1379" s="71"/>
      <c r="AH1379" s="71"/>
      <c r="AI1379" s="71"/>
      <c r="AJ1379" s="71"/>
      <c r="AK1379" s="71"/>
      <c r="AL1379" s="71"/>
      <c r="AM1379" s="71"/>
      <c r="AN1379" s="71"/>
      <c r="AO1379" s="71"/>
      <c r="AP1379" s="71"/>
      <c r="AQ1379" s="71"/>
      <c r="AR1379" s="71"/>
      <c r="AS1379" s="71"/>
      <c r="AT1379" s="71"/>
      <c r="AU1379" s="71"/>
      <c r="AV1379" s="71"/>
      <c r="AW1379" s="71"/>
      <c r="AX1379" s="71"/>
      <c r="AY1379" s="71"/>
      <c r="AZ1379" s="71"/>
      <c r="BA1379" s="71"/>
    </row>
    <row r="1380" spans="1:53" x14ac:dyDescent="0.75">
      <c r="A1380" s="71"/>
      <c r="B1380" s="71"/>
      <c r="C1380" s="71"/>
      <c r="D1380" s="71"/>
      <c r="E1380" s="71"/>
      <c r="F1380" s="71"/>
      <c r="G1380" s="71"/>
      <c r="H1380" s="71"/>
      <c r="I1380" s="71"/>
      <c r="J1380" s="71"/>
      <c r="K1380" s="71"/>
      <c r="L1380" s="71"/>
      <c r="M1380" s="71"/>
      <c r="N1380" s="71"/>
      <c r="O1380" s="71"/>
      <c r="P1380" s="71"/>
      <c r="Q1380" s="71"/>
      <c r="R1380" s="71"/>
      <c r="S1380" s="71"/>
      <c r="T1380" s="71"/>
      <c r="U1380" s="71"/>
      <c r="V1380" s="71"/>
      <c r="W1380" s="71"/>
      <c r="X1380" s="71"/>
      <c r="Y1380" s="71"/>
      <c r="Z1380" s="71"/>
      <c r="AE1380" s="71"/>
      <c r="AF1380" s="71"/>
      <c r="AG1380" s="71"/>
      <c r="AH1380" s="71"/>
      <c r="AI1380" s="71"/>
      <c r="AJ1380" s="71"/>
      <c r="AK1380" s="71"/>
      <c r="AL1380" s="71"/>
      <c r="AM1380" s="71"/>
      <c r="AN1380" s="71"/>
      <c r="AO1380" s="71"/>
      <c r="AP1380" s="71"/>
      <c r="AQ1380" s="71"/>
      <c r="AR1380" s="71"/>
      <c r="AS1380" s="71"/>
      <c r="AT1380" s="71"/>
      <c r="AU1380" s="71"/>
      <c r="AV1380" s="71"/>
      <c r="AW1380" s="71"/>
      <c r="AX1380" s="71"/>
      <c r="AY1380" s="71"/>
      <c r="AZ1380" s="71"/>
      <c r="BA1380" s="71"/>
    </row>
    <row r="1381" spans="1:53" x14ac:dyDescent="0.75">
      <c r="A1381" s="71"/>
      <c r="B1381" s="71"/>
      <c r="C1381" s="71"/>
      <c r="D1381" s="71"/>
      <c r="E1381" s="71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P1381" s="71"/>
      <c r="Q1381" s="71"/>
      <c r="R1381" s="71"/>
      <c r="S1381" s="71"/>
      <c r="T1381" s="71"/>
      <c r="U1381" s="71"/>
      <c r="V1381" s="71"/>
      <c r="W1381" s="71"/>
      <c r="X1381" s="71"/>
      <c r="Y1381" s="71"/>
      <c r="Z1381" s="71"/>
      <c r="AE1381" s="71"/>
      <c r="AF1381" s="71"/>
      <c r="AG1381" s="71"/>
      <c r="AH1381" s="71"/>
      <c r="AI1381" s="71"/>
      <c r="AJ1381" s="71"/>
      <c r="AK1381" s="71"/>
      <c r="AL1381" s="71"/>
      <c r="AM1381" s="71"/>
      <c r="AN1381" s="71"/>
      <c r="AO1381" s="71"/>
      <c r="AP1381" s="71"/>
      <c r="AQ1381" s="71"/>
      <c r="AR1381" s="71"/>
      <c r="AS1381" s="71"/>
      <c r="AT1381" s="71"/>
      <c r="AU1381" s="71"/>
      <c r="AV1381" s="71"/>
      <c r="AW1381" s="71"/>
      <c r="AX1381" s="71"/>
      <c r="AY1381" s="71"/>
      <c r="AZ1381" s="71"/>
      <c r="BA1381" s="71"/>
    </row>
    <row r="1382" spans="1:53" x14ac:dyDescent="0.75">
      <c r="A1382" s="71"/>
      <c r="B1382" s="71"/>
      <c r="C1382" s="71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1"/>
      <c r="S1382" s="71"/>
      <c r="T1382" s="71"/>
      <c r="U1382" s="71"/>
      <c r="V1382" s="71"/>
      <c r="W1382" s="71"/>
      <c r="X1382" s="71"/>
      <c r="Y1382" s="71"/>
      <c r="Z1382" s="71"/>
      <c r="AE1382" s="71"/>
      <c r="AF1382" s="71"/>
      <c r="AG1382" s="71"/>
      <c r="AH1382" s="71"/>
      <c r="AI1382" s="71"/>
      <c r="AJ1382" s="71"/>
      <c r="AK1382" s="71"/>
      <c r="AL1382" s="71"/>
      <c r="AM1382" s="71"/>
      <c r="AN1382" s="71"/>
      <c r="AO1382" s="71"/>
      <c r="AP1382" s="71"/>
      <c r="AQ1382" s="71"/>
      <c r="AR1382" s="71"/>
      <c r="AS1382" s="71"/>
      <c r="AT1382" s="71"/>
      <c r="AU1382" s="71"/>
      <c r="AV1382" s="71"/>
      <c r="AW1382" s="71"/>
      <c r="AX1382" s="71"/>
      <c r="AY1382" s="71"/>
      <c r="AZ1382" s="71"/>
      <c r="BA1382" s="71"/>
    </row>
    <row r="1383" spans="1:53" x14ac:dyDescent="0.75">
      <c r="A1383" s="71"/>
      <c r="B1383" s="71"/>
      <c r="C1383" s="71"/>
      <c r="D1383" s="71"/>
      <c r="E1383" s="71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P1383" s="71"/>
      <c r="Q1383" s="71"/>
      <c r="R1383" s="71"/>
      <c r="S1383" s="71"/>
      <c r="T1383" s="71"/>
      <c r="U1383" s="71"/>
      <c r="V1383" s="71"/>
      <c r="W1383" s="71"/>
      <c r="X1383" s="71"/>
      <c r="Y1383" s="71"/>
      <c r="Z1383" s="71"/>
      <c r="AE1383" s="71"/>
      <c r="AF1383" s="71"/>
      <c r="AG1383" s="71"/>
      <c r="AH1383" s="71"/>
      <c r="AI1383" s="71"/>
      <c r="AJ1383" s="71"/>
      <c r="AK1383" s="71"/>
      <c r="AL1383" s="71"/>
      <c r="AM1383" s="71"/>
      <c r="AN1383" s="71"/>
      <c r="AO1383" s="71"/>
      <c r="AP1383" s="71"/>
      <c r="AQ1383" s="71"/>
      <c r="AR1383" s="71"/>
      <c r="AS1383" s="71"/>
      <c r="AT1383" s="71"/>
      <c r="AU1383" s="71"/>
      <c r="AV1383" s="71"/>
      <c r="AW1383" s="71"/>
      <c r="AX1383" s="71"/>
      <c r="AY1383" s="71"/>
      <c r="AZ1383" s="71"/>
      <c r="BA1383" s="71"/>
    </row>
    <row r="1384" spans="1:53" x14ac:dyDescent="0.75">
      <c r="A1384" s="71"/>
      <c r="B1384" s="71"/>
      <c r="C1384" s="71"/>
      <c r="D1384" s="71"/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P1384" s="71"/>
      <c r="Q1384" s="71"/>
      <c r="R1384" s="71"/>
      <c r="S1384" s="71"/>
      <c r="T1384" s="71"/>
      <c r="U1384" s="71"/>
      <c r="V1384" s="71"/>
      <c r="W1384" s="71"/>
      <c r="X1384" s="71"/>
      <c r="Y1384" s="71"/>
      <c r="Z1384" s="71"/>
      <c r="AE1384" s="71"/>
      <c r="AF1384" s="71"/>
      <c r="AG1384" s="71"/>
      <c r="AH1384" s="71"/>
      <c r="AI1384" s="71"/>
      <c r="AJ1384" s="71"/>
      <c r="AK1384" s="71"/>
      <c r="AL1384" s="71"/>
      <c r="AM1384" s="71"/>
      <c r="AN1384" s="71"/>
      <c r="AO1384" s="71"/>
      <c r="AP1384" s="71"/>
      <c r="AQ1384" s="71"/>
      <c r="AR1384" s="71"/>
      <c r="AS1384" s="71"/>
      <c r="AT1384" s="71"/>
      <c r="AU1384" s="71"/>
      <c r="AV1384" s="71"/>
      <c r="AW1384" s="71"/>
      <c r="AX1384" s="71"/>
      <c r="AY1384" s="71"/>
      <c r="AZ1384" s="71"/>
      <c r="BA1384" s="71"/>
    </row>
    <row r="1385" spans="1:53" x14ac:dyDescent="0.75">
      <c r="A1385" s="71"/>
      <c r="B1385" s="71"/>
      <c r="C1385" s="71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1"/>
      <c r="S1385" s="71"/>
      <c r="T1385" s="71"/>
      <c r="U1385" s="71"/>
      <c r="V1385" s="71"/>
      <c r="W1385" s="71"/>
      <c r="X1385" s="71"/>
      <c r="Y1385" s="71"/>
      <c r="Z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  <c r="AT1385" s="71"/>
      <c r="AU1385" s="71"/>
      <c r="AV1385" s="71"/>
      <c r="AW1385" s="71"/>
      <c r="AX1385" s="71"/>
      <c r="AY1385" s="71"/>
      <c r="AZ1385" s="71"/>
      <c r="BA1385" s="71"/>
    </row>
    <row r="1386" spans="1:53" x14ac:dyDescent="0.75">
      <c r="A1386" s="71"/>
      <c r="B1386" s="71"/>
      <c r="C1386" s="71"/>
      <c r="D1386" s="71"/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P1386" s="71"/>
      <c r="Q1386" s="71"/>
      <c r="R1386" s="71"/>
      <c r="S1386" s="71"/>
      <c r="T1386" s="71"/>
      <c r="U1386" s="71"/>
      <c r="V1386" s="71"/>
      <c r="W1386" s="71"/>
      <c r="X1386" s="71"/>
      <c r="Y1386" s="71"/>
      <c r="Z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  <c r="AT1386" s="71"/>
      <c r="AU1386" s="71"/>
      <c r="AV1386" s="71"/>
      <c r="AW1386" s="71"/>
      <c r="AX1386" s="71"/>
      <c r="AY1386" s="71"/>
      <c r="AZ1386" s="71"/>
      <c r="BA1386" s="71"/>
    </row>
    <row r="1387" spans="1:53" x14ac:dyDescent="0.75">
      <c r="A1387" s="71"/>
      <c r="B1387" s="71"/>
      <c r="C1387" s="71"/>
      <c r="D1387" s="71"/>
      <c r="E1387" s="71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P1387" s="71"/>
      <c r="Q1387" s="71"/>
      <c r="R1387" s="71"/>
      <c r="S1387" s="71"/>
      <c r="T1387" s="71"/>
      <c r="U1387" s="71"/>
      <c r="V1387" s="71"/>
      <c r="W1387" s="71"/>
      <c r="X1387" s="71"/>
      <c r="Y1387" s="71"/>
      <c r="Z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</row>
    <row r="1388" spans="1:53" x14ac:dyDescent="0.75">
      <c r="A1388" s="71"/>
      <c r="B1388" s="71"/>
      <c r="C1388" s="71"/>
      <c r="D1388" s="71"/>
      <c r="E1388" s="71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P1388" s="71"/>
      <c r="Q1388" s="71"/>
      <c r="R1388" s="71"/>
      <c r="S1388" s="71"/>
      <c r="T1388" s="71"/>
      <c r="U1388" s="71"/>
      <c r="V1388" s="71"/>
      <c r="W1388" s="71"/>
      <c r="X1388" s="71"/>
      <c r="Y1388" s="71"/>
      <c r="Z1388" s="71"/>
      <c r="AE1388" s="71"/>
      <c r="AF1388" s="71"/>
      <c r="AG1388" s="71"/>
      <c r="AH1388" s="71"/>
      <c r="AI1388" s="71"/>
      <c r="AJ1388" s="71"/>
      <c r="AK1388" s="71"/>
      <c r="AL1388" s="71"/>
      <c r="AM1388" s="71"/>
      <c r="AN1388" s="71"/>
      <c r="AO1388" s="71"/>
      <c r="AP1388" s="71"/>
      <c r="AQ1388" s="71"/>
      <c r="AR1388" s="71"/>
      <c r="AS1388" s="71"/>
      <c r="AT1388" s="71"/>
      <c r="AU1388" s="71"/>
      <c r="AV1388" s="71"/>
      <c r="AW1388" s="71"/>
      <c r="AX1388" s="71"/>
      <c r="AY1388" s="71"/>
      <c r="AZ1388" s="71"/>
      <c r="BA1388" s="71"/>
    </row>
    <row r="1389" spans="1:53" x14ac:dyDescent="0.75">
      <c r="A1389" s="71"/>
      <c r="B1389" s="71"/>
      <c r="C1389" s="71"/>
      <c r="D1389" s="71"/>
      <c r="E1389" s="71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P1389" s="71"/>
      <c r="Q1389" s="71"/>
      <c r="R1389" s="71"/>
      <c r="S1389" s="71"/>
      <c r="T1389" s="71"/>
      <c r="U1389" s="71"/>
      <c r="V1389" s="71"/>
      <c r="W1389" s="71"/>
      <c r="X1389" s="71"/>
      <c r="Y1389" s="71"/>
      <c r="Z1389" s="71"/>
      <c r="AE1389" s="71"/>
      <c r="AF1389" s="71"/>
      <c r="AG1389" s="71"/>
      <c r="AH1389" s="71"/>
      <c r="AI1389" s="71"/>
      <c r="AJ1389" s="71"/>
      <c r="AK1389" s="71"/>
      <c r="AL1389" s="71"/>
      <c r="AM1389" s="71"/>
      <c r="AN1389" s="71"/>
      <c r="AO1389" s="71"/>
      <c r="AP1389" s="71"/>
      <c r="AQ1389" s="71"/>
      <c r="AR1389" s="71"/>
      <c r="AS1389" s="71"/>
      <c r="AT1389" s="71"/>
      <c r="AU1389" s="71"/>
      <c r="AV1389" s="71"/>
      <c r="AW1389" s="71"/>
      <c r="AX1389" s="71"/>
      <c r="AY1389" s="71"/>
      <c r="AZ1389" s="71"/>
      <c r="BA1389" s="71"/>
    </row>
    <row r="1390" spans="1:53" x14ac:dyDescent="0.75">
      <c r="A1390" s="71"/>
      <c r="B1390" s="71"/>
      <c r="C1390" s="71"/>
      <c r="D1390" s="71"/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P1390" s="71"/>
      <c r="Q1390" s="71"/>
      <c r="R1390" s="71"/>
      <c r="S1390" s="71"/>
      <c r="T1390" s="71"/>
      <c r="U1390" s="71"/>
      <c r="V1390" s="71"/>
      <c r="W1390" s="71"/>
      <c r="X1390" s="71"/>
      <c r="Y1390" s="71"/>
      <c r="Z1390" s="71"/>
      <c r="AE1390" s="71"/>
      <c r="AF1390" s="71"/>
      <c r="AG1390" s="71"/>
      <c r="AH1390" s="71"/>
      <c r="AI1390" s="71"/>
      <c r="AJ1390" s="71"/>
      <c r="AK1390" s="71"/>
      <c r="AL1390" s="71"/>
      <c r="AM1390" s="71"/>
      <c r="AN1390" s="71"/>
      <c r="AO1390" s="71"/>
      <c r="AP1390" s="71"/>
      <c r="AQ1390" s="71"/>
      <c r="AR1390" s="71"/>
      <c r="AS1390" s="71"/>
      <c r="AT1390" s="71"/>
      <c r="AU1390" s="71"/>
      <c r="AV1390" s="71"/>
      <c r="AW1390" s="71"/>
      <c r="AX1390" s="71"/>
      <c r="AY1390" s="71"/>
      <c r="AZ1390" s="71"/>
      <c r="BA1390" s="71"/>
    </row>
    <row r="1391" spans="1:53" x14ac:dyDescent="0.75">
      <c r="A1391" s="71"/>
      <c r="B1391" s="71"/>
      <c r="C1391" s="71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1"/>
      <c r="S1391" s="71"/>
      <c r="T1391" s="71"/>
      <c r="U1391" s="71"/>
      <c r="V1391" s="71"/>
      <c r="W1391" s="71"/>
      <c r="X1391" s="71"/>
      <c r="Y1391" s="71"/>
      <c r="Z1391" s="71"/>
      <c r="AE1391" s="71"/>
      <c r="AF1391" s="71"/>
      <c r="AG1391" s="71"/>
      <c r="AH1391" s="71"/>
      <c r="AI1391" s="71"/>
      <c r="AJ1391" s="71"/>
      <c r="AK1391" s="71"/>
      <c r="AL1391" s="71"/>
      <c r="AM1391" s="71"/>
      <c r="AN1391" s="71"/>
      <c r="AO1391" s="71"/>
      <c r="AP1391" s="71"/>
      <c r="AQ1391" s="71"/>
      <c r="AR1391" s="71"/>
      <c r="AS1391" s="71"/>
      <c r="AT1391" s="71"/>
      <c r="AU1391" s="71"/>
      <c r="AV1391" s="71"/>
      <c r="AW1391" s="71"/>
      <c r="AX1391" s="71"/>
      <c r="AY1391" s="71"/>
      <c r="AZ1391" s="71"/>
      <c r="BA1391" s="71"/>
    </row>
    <row r="1392" spans="1:53" x14ac:dyDescent="0.75">
      <c r="A1392" s="71"/>
      <c r="B1392" s="71"/>
      <c r="C1392" s="71"/>
      <c r="D1392" s="71"/>
      <c r="E1392" s="71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P1392" s="71"/>
      <c r="Q1392" s="71"/>
      <c r="R1392" s="71"/>
      <c r="S1392" s="71"/>
      <c r="T1392" s="71"/>
      <c r="U1392" s="71"/>
      <c r="V1392" s="71"/>
      <c r="W1392" s="71"/>
      <c r="X1392" s="71"/>
      <c r="Y1392" s="71"/>
      <c r="Z1392" s="71"/>
      <c r="AE1392" s="71"/>
      <c r="AF1392" s="71"/>
      <c r="AG1392" s="71"/>
      <c r="AH1392" s="71"/>
      <c r="AI1392" s="71"/>
      <c r="AJ1392" s="71"/>
      <c r="AK1392" s="71"/>
      <c r="AL1392" s="71"/>
      <c r="AM1392" s="71"/>
      <c r="AN1392" s="71"/>
      <c r="AO1392" s="71"/>
      <c r="AP1392" s="71"/>
      <c r="AQ1392" s="71"/>
      <c r="AR1392" s="71"/>
      <c r="AS1392" s="71"/>
      <c r="AT1392" s="71"/>
      <c r="AU1392" s="71"/>
      <c r="AV1392" s="71"/>
      <c r="AW1392" s="71"/>
      <c r="AX1392" s="71"/>
      <c r="AY1392" s="71"/>
      <c r="AZ1392" s="71"/>
      <c r="BA1392" s="71"/>
    </row>
    <row r="1393" spans="1:53" x14ac:dyDescent="0.75">
      <c r="A1393" s="71"/>
      <c r="B1393" s="71"/>
      <c r="C1393" s="71"/>
      <c r="D1393" s="71"/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P1393" s="71"/>
      <c r="Q1393" s="71"/>
      <c r="R1393" s="71"/>
      <c r="S1393" s="71"/>
      <c r="T1393" s="71"/>
      <c r="U1393" s="71"/>
      <c r="V1393" s="71"/>
      <c r="W1393" s="71"/>
      <c r="X1393" s="71"/>
      <c r="Y1393" s="71"/>
      <c r="Z1393" s="71"/>
      <c r="AE1393" s="71"/>
      <c r="AF1393" s="71"/>
      <c r="AG1393" s="71"/>
      <c r="AH1393" s="71"/>
      <c r="AI1393" s="71"/>
      <c r="AJ1393" s="71"/>
      <c r="AK1393" s="71"/>
      <c r="AL1393" s="71"/>
      <c r="AM1393" s="71"/>
      <c r="AN1393" s="71"/>
      <c r="AO1393" s="71"/>
      <c r="AP1393" s="71"/>
      <c r="AQ1393" s="71"/>
      <c r="AR1393" s="71"/>
      <c r="AS1393" s="71"/>
      <c r="AT1393" s="71"/>
      <c r="AU1393" s="71"/>
      <c r="AV1393" s="71"/>
      <c r="AW1393" s="71"/>
      <c r="AX1393" s="71"/>
      <c r="AY1393" s="71"/>
      <c r="AZ1393" s="71"/>
      <c r="BA1393" s="71"/>
    </row>
    <row r="1394" spans="1:53" x14ac:dyDescent="0.75">
      <c r="A1394" s="71"/>
      <c r="B1394" s="71"/>
      <c r="C1394" s="71"/>
      <c r="D1394" s="71"/>
      <c r="E1394" s="71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P1394" s="71"/>
      <c r="Q1394" s="71"/>
      <c r="R1394" s="71"/>
      <c r="S1394" s="71"/>
      <c r="T1394" s="71"/>
      <c r="U1394" s="71"/>
      <c r="V1394" s="71"/>
      <c r="W1394" s="71"/>
      <c r="X1394" s="71"/>
      <c r="Y1394" s="71"/>
      <c r="Z1394" s="71"/>
      <c r="AE1394" s="71"/>
      <c r="AF1394" s="71"/>
      <c r="AG1394" s="71"/>
      <c r="AH1394" s="71"/>
      <c r="AI1394" s="71"/>
      <c r="AJ1394" s="71"/>
      <c r="AK1394" s="71"/>
      <c r="AL1394" s="71"/>
      <c r="AM1394" s="71"/>
      <c r="AN1394" s="71"/>
      <c r="AO1394" s="71"/>
      <c r="AP1394" s="71"/>
      <c r="AQ1394" s="71"/>
      <c r="AR1394" s="71"/>
      <c r="AS1394" s="71"/>
      <c r="AT1394" s="71"/>
      <c r="AU1394" s="71"/>
      <c r="AV1394" s="71"/>
      <c r="AW1394" s="71"/>
      <c r="AX1394" s="71"/>
      <c r="AY1394" s="71"/>
      <c r="AZ1394" s="71"/>
      <c r="BA1394" s="71"/>
    </row>
    <row r="1395" spans="1:53" x14ac:dyDescent="0.75">
      <c r="A1395" s="71"/>
      <c r="B1395" s="71"/>
      <c r="C1395" s="71"/>
      <c r="D1395" s="71"/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71"/>
      <c r="Y1395" s="71"/>
      <c r="Z1395" s="71"/>
      <c r="AE1395" s="71"/>
      <c r="AF1395" s="71"/>
      <c r="AG1395" s="71"/>
      <c r="AH1395" s="71"/>
      <c r="AI1395" s="71"/>
      <c r="AJ1395" s="71"/>
      <c r="AK1395" s="71"/>
      <c r="AL1395" s="71"/>
      <c r="AM1395" s="71"/>
      <c r="AN1395" s="71"/>
      <c r="AO1395" s="71"/>
      <c r="AP1395" s="71"/>
      <c r="AQ1395" s="71"/>
      <c r="AR1395" s="71"/>
      <c r="AS1395" s="71"/>
      <c r="AT1395" s="71"/>
      <c r="AU1395" s="71"/>
      <c r="AV1395" s="71"/>
      <c r="AW1395" s="71"/>
      <c r="AX1395" s="71"/>
      <c r="AY1395" s="71"/>
      <c r="AZ1395" s="71"/>
      <c r="BA1395" s="71"/>
    </row>
    <row r="1396" spans="1:53" x14ac:dyDescent="0.75">
      <c r="A1396" s="71"/>
      <c r="B1396" s="71"/>
      <c r="C1396" s="71"/>
      <c r="D1396" s="71"/>
      <c r="E1396" s="71"/>
      <c r="F1396" s="71"/>
      <c r="G1396" s="71"/>
      <c r="H1396" s="71"/>
      <c r="I1396" s="71"/>
      <c r="J1396" s="71"/>
      <c r="K1396" s="71"/>
      <c r="L1396" s="71"/>
      <c r="M1396" s="71"/>
      <c r="N1396" s="71"/>
      <c r="O1396" s="71"/>
      <c r="P1396" s="71"/>
      <c r="Q1396" s="71"/>
      <c r="R1396" s="71"/>
      <c r="S1396" s="71"/>
      <c r="T1396" s="71"/>
      <c r="U1396" s="71"/>
      <c r="V1396" s="71"/>
      <c r="W1396" s="71"/>
      <c r="X1396" s="71"/>
      <c r="Y1396" s="71"/>
      <c r="Z1396" s="71"/>
      <c r="AE1396" s="71"/>
      <c r="AF1396" s="71"/>
      <c r="AG1396" s="71"/>
      <c r="AH1396" s="71"/>
      <c r="AI1396" s="71"/>
      <c r="AJ1396" s="71"/>
      <c r="AK1396" s="71"/>
      <c r="AL1396" s="71"/>
      <c r="AM1396" s="71"/>
      <c r="AN1396" s="71"/>
      <c r="AO1396" s="71"/>
      <c r="AP1396" s="71"/>
      <c r="AQ1396" s="71"/>
      <c r="AR1396" s="71"/>
      <c r="AS1396" s="71"/>
      <c r="AT1396" s="71"/>
      <c r="AU1396" s="71"/>
      <c r="AV1396" s="71"/>
      <c r="AW1396" s="71"/>
      <c r="AX1396" s="71"/>
      <c r="AY1396" s="71"/>
      <c r="AZ1396" s="71"/>
      <c r="BA1396" s="71"/>
    </row>
    <row r="1397" spans="1:53" x14ac:dyDescent="0.75">
      <c r="A1397" s="71"/>
      <c r="B1397" s="71"/>
      <c r="C1397" s="71"/>
      <c r="D1397" s="71"/>
      <c r="E1397" s="71"/>
      <c r="F1397" s="71"/>
      <c r="G1397" s="71"/>
      <c r="H1397" s="71"/>
      <c r="I1397" s="71"/>
      <c r="J1397" s="71"/>
      <c r="K1397" s="71"/>
      <c r="L1397" s="71"/>
      <c r="M1397" s="71"/>
      <c r="N1397" s="71"/>
      <c r="O1397" s="71"/>
      <c r="P1397" s="71"/>
      <c r="Q1397" s="71"/>
      <c r="R1397" s="71"/>
      <c r="S1397" s="71"/>
      <c r="T1397" s="71"/>
      <c r="U1397" s="71"/>
      <c r="V1397" s="71"/>
      <c r="W1397" s="71"/>
      <c r="X1397" s="71"/>
      <c r="Y1397" s="71"/>
      <c r="Z1397" s="71"/>
      <c r="AE1397" s="71"/>
      <c r="AF1397" s="71"/>
      <c r="AG1397" s="71"/>
      <c r="AH1397" s="71"/>
      <c r="AI1397" s="71"/>
      <c r="AJ1397" s="71"/>
      <c r="AK1397" s="71"/>
      <c r="AL1397" s="71"/>
      <c r="AM1397" s="71"/>
      <c r="AN1397" s="71"/>
      <c r="AO1397" s="71"/>
      <c r="AP1397" s="71"/>
      <c r="AQ1397" s="71"/>
      <c r="AR1397" s="71"/>
      <c r="AS1397" s="71"/>
      <c r="AT1397" s="71"/>
      <c r="AU1397" s="71"/>
      <c r="AV1397" s="71"/>
      <c r="AW1397" s="71"/>
      <c r="AX1397" s="71"/>
      <c r="AY1397" s="71"/>
      <c r="AZ1397" s="71"/>
      <c r="BA1397" s="71"/>
    </row>
    <row r="1398" spans="1:53" x14ac:dyDescent="0.75">
      <c r="A1398" s="71"/>
      <c r="B1398" s="71"/>
      <c r="C1398" s="71"/>
      <c r="D1398" s="71"/>
      <c r="E1398" s="71"/>
      <c r="F1398" s="71"/>
      <c r="G1398" s="71"/>
      <c r="H1398" s="71"/>
      <c r="I1398" s="71"/>
      <c r="J1398" s="71"/>
      <c r="K1398" s="71"/>
      <c r="L1398" s="71"/>
      <c r="M1398" s="71"/>
      <c r="N1398" s="71"/>
      <c r="O1398" s="71"/>
      <c r="P1398" s="71"/>
      <c r="Q1398" s="71"/>
      <c r="R1398" s="71"/>
      <c r="S1398" s="71"/>
      <c r="T1398" s="71"/>
      <c r="U1398" s="71"/>
      <c r="V1398" s="71"/>
      <c r="W1398" s="71"/>
      <c r="X1398" s="71"/>
      <c r="Y1398" s="71"/>
      <c r="Z1398" s="71"/>
      <c r="AE1398" s="71"/>
      <c r="AF1398" s="71"/>
      <c r="AG1398" s="71"/>
      <c r="AH1398" s="71"/>
      <c r="AI1398" s="71"/>
      <c r="AJ1398" s="71"/>
      <c r="AK1398" s="71"/>
      <c r="AL1398" s="71"/>
      <c r="AM1398" s="71"/>
      <c r="AN1398" s="71"/>
      <c r="AO1398" s="71"/>
      <c r="AP1398" s="71"/>
      <c r="AQ1398" s="71"/>
      <c r="AR1398" s="71"/>
      <c r="AS1398" s="71"/>
      <c r="AT1398" s="71"/>
      <c r="AU1398" s="71"/>
      <c r="AV1398" s="71"/>
      <c r="AW1398" s="71"/>
      <c r="AX1398" s="71"/>
      <c r="AY1398" s="71"/>
      <c r="AZ1398" s="71"/>
      <c r="BA1398" s="71"/>
    </row>
    <row r="1399" spans="1:53" x14ac:dyDescent="0.75">
      <c r="A1399" s="71"/>
      <c r="B1399" s="71"/>
      <c r="C1399" s="71"/>
      <c r="D1399" s="71"/>
      <c r="E1399" s="71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P1399" s="71"/>
      <c r="Q1399" s="71"/>
      <c r="R1399" s="71"/>
      <c r="S1399" s="71"/>
      <c r="T1399" s="71"/>
      <c r="U1399" s="71"/>
      <c r="V1399" s="71"/>
      <c r="W1399" s="71"/>
      <c r="X1399" s="71"/>
      <c r="Y1399" s="71"/>
      <c r="Z1399" s="71"/>
      <c r="AE1399" s="71"/>
      <c r="AF1399" s="71"/>
      <c r="AG1399" s="71"/>
      <c r="AH1399" s="71"/>
      <c r="AI1399" s="71"/>
      <c r="AJ1399" s="71"/>
      <c r="AK1399" s="71"/>
      <c r="AL1399" s="71"/>
      <c r="AM1399" s="71"/>
      <c r="AN1399" s="71"/>
      <c r="AO1399" s="71"/>
      <c r="AP1399" s="71"/>
      <c r="AQ1399" s="71"/>
      <c r="AR1399" s="71"/>
      <c r="AS1399" s="71"/>
      <c r="AT1399" s="71"/>
      <c r="AU1399" s="71"/>
      <c r="AV1399" s="71"/>
      <c r="AW1399" s="71"/>
      <c r="AX1399" s="71"/>
      <c r="AY1399" s="71"/>
      <c r="AZ1399" s="71"/>
      <c r="BA1399" s="71"/>
    </row>
    <row r="1400" spans="1:53" x14ac:dyDescent="0.75">
      <c r="A1400" s="71"/>
      <c r="B1400" s="71"/>
      <c r="C1400" s="71"/>
      <c r="D1400" s="71"/>
      <c r="E1400" s="71"/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71"/>
      <c r="Z1400" s="71"/>
      <c r="AE1400" s="71"/>
      <c r="AF1400" s="71"/>
      <c r="AG1400" s="71"/>
      <c r="AH1400" s="71"/>
      <c r="AI1400" s="71"/>
      <c r="AJ1400" s="71"/>
      <c r="AK1400" s="71"/>
      <c r="AL1400" s="71"/>
      <c r="AM1400" s="71"/>
      <c r="AN1400" s="71"/>
      <c r="AO1400" s="71"/>
      <c r="AP1400" s="71"/>
      <c r="AQ1400" s="71"/>
      <c r="AR1400" s="71"/>
      <c r="AS1400" s="71"/>
      <c r="AT1400" s="71"/>
      <c r="AU1400" s="71"/>
      <c r="AV1400" s="71"/>
      <c r="AW1400" s="71"/>
      <c r="AX1400" s="71"/>
      <c r="AY1400" s="71"/>
      <c r="AZ1400" s="71"/>
      <c r="BA1400" s="71"/>
    </row>
    <row r="1401" spans="1:53" x14ac:dyDescent="0.75">
      <c r="A1401" s="71"/>
      <c r="B1401" s="71"/>
      <c r="C1401" s="71"/>
      <c r="D1401" s="71"/>
      <c r="E1401" s="71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P1401" s="71"/>
      <c r="Q1401" s="71"/>
      <c r="R1401" s="71"/>
      <c r="S1401" s="71"/>
      <c r="T1401" s="71"/>
      <c r="U1401" s="71"/>
      <c r="V1401" s="71"/>
      <c r="W1401" s="71"/>
      <c r="X1401" s="71"/>
      <c r="Y1401" s="71"/>
      <c r="Z1401" s="71"/>
      <c r="AE1401" s="71"/>
      <c r="AF1401" s="71"/>
      <c r="AG1401" s="71"/>
      <c r="AH1401" s="71"/>
      <c r="AI1401" s="71"/>
      <c r="AJ1401" s="71"/>
      <c r="AK1401" s="71"/>
      <c r="AL1401" s="71"/>
      <c r="AM1401" s="71"/>
      <c r="AN1401" s="71"/>
      <c r="AO1401" s="71"/>
      <c r="AP1401" s="71"/>
      <c r="AQ1401" s="71"/>
      <c r="AR1401" s="71"/>
      <c r="AS1401" s="71"/>
      <c r="AT1401" s="71"/>
      <c r="AU1401" s="71"/>
      <c r="AV1401" s="71"/>
      <c r="AW1401" s="71"/>
      <c r="AX1401" s="71"/>
      <c r="AY1401" s="71"/>
      <c r="AZ1401" s="71"/>
      <c r="BA1401" s="71"/>
    </row>
    <row r="1402" spans="1:53" x14ac:dyDescent="0.75">
      <c r="A1402" s="71"/>
      <c r="B1402" s="71"/>
      <c r="C1402" s="71"/>
      <c r="D1402" s="71"/>
      <c r="E1402" s="71"/>
      <c r="F1402" s="71"/>
      <c r="G1402" s="71"/>
      <c r="H1402" s="71"/>
      <c r="I1402" s="71"/>
      <c r="J1402" s="71"/>
      <c r="K1402" s="71"/>
      <c r="L1402" s="71"/>
      <c r="M1402" s="71"/>
      <c r="N1402" s="71"/>
      <c r="O1402" s="71"/>
      <c r="P1402" s="71"/>
      <c r="Q1402" s="71"/>
      <c r="R1402" s="71"/>
      <c r="S1402" s="71"/>
      <c r="T1402" s="71"/>
      <c r="U1402" s="71"/>
      <c r="V1402" s="71"/>
      <c r="W1402" s="71"/>
      <c r="X1402" s="71"/>
      <c r="Y1402" s="71"/>
      <c r="Z1402" s="71"/>
      <c r="AE1402" s="71"/>
      <c r="AF1402" s="71"/>
      <c r="AG1402" s="71"/>
      <c r="AH1402" s="71"/>
      <c r="AI1402" s="71"/>
      <c r="AJ1402" s="71"/>
      <c r="AK1402" s="71"/>
      <c r="AL1402" s="71"/>
      <c r="AM1402" s="71"/>
      <c r="AN1402" s="71"/>
      <c r="AO1402" s="71"/>
      <c r="AP1402" s="71"/>
      <c r="AQ1402" s="71"/>
      <c r="AR1402" s="71"/>
      <c r="AS1402" s="71"/>
      <c r="AT1402" s="71"/>
      <c r="AU1402" s="71"/>
      <c r="AV1402" s="71"/>
      <c r="AW1402" s="71"/>
      <c r="AX1402" s="71"/>
      <c r="AY1402" s="71"/>
      <c r="AZ1402" s="71"/>
      <c r="BA1402" s="71"/>
    </row>
    <row r="1403" spans="1:53" x14ac:dyDescent="0.75">
      <c r="A1403" s="71"/>
      <c r="B1403" s="71"/>
      <c r="C1403" s="71"/>
      <c r="D1403" s="71"/>
      <c r="E1403" s="71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P1403" s="71"/>
      <c r="Q1403" s="71"/>
      <c r="R1403" s="71"/>
      <c r="S1403" s="71"/>
      <c r="T1403" s="71"/>
      <c r="U1403" s="71"/>
      <c r="V1403" s="71"/>
      <c r="W1403" s="71"/>
      <c r="X1403" s="71"/>
      <c r="Y1403" s="71"/>
      <c r="Z1403" s="71"/>
      <c r="AE1403" s="71"/>
      <c r="AF1403" s="71"/>
      <c r="AG1403" s="71"/>
      <c r="AH1403" s="71"/>
      <c r="AI1403" s="71"/>
      <c r="AJ1403" s="71"/>
      <c r="AK1403" s="71"/>
      <c r="AL1403" s="71"/>
      <c r="AM1403" s="71"/>
      <c r="AN1403" s="71"/>
      <c r="AO1403" s="71"/>
      <c r="AP1403" s="71"/>
      <c r="AQ1403" s="71"/>
      <c r="AR1403" s="71"/>
      <c r="AS1403" s="71"/>
      <c r="AT1403" s="71"/>
      <c r="AU1403" s="71"/>
      <c r="AV1403" s="71"/>
      <c r="AW1403" s="71"/>
      <c r="AX1403" s="71"/>
      <c r="AY1403" s="71"/>
      <c r="AZ1403" s="71"/>
      <c r="BA1403" s="71"/>
    </row>
    <row r="1404" spans="1:53" x14ac:dyDescent="0.75">
      <c r="A1404" s="71"/>
      <c r="B1404" s="71"/>
      <c r="C1404" s="71"/>
      <c r="D1404" s="71"/>
      <c r="E1404" s="71"/>
      <c r="F1404" s="71"/>
      <c r="G1404" s="71"/>
      <c r="H1404" s="71"/>
      <c r="I1404" s="71"/>
      <c r="J1404" s="71"/>
      <c r="K1404" s="71"/>
      <c r="L1404" s="71"/>
      <c r="M1404" s="71"/>
      <c r="N1404" s="71"/>
      <c r="O1404" s="71"/>
      <c r="P1404" s="71"/>
      <c r="Q1404" s="71"/>
      <c r="R1404" s="71"/>
      <c r="S1404" s="71"/>
      <c r="T1404" s="71"/>
      <c r="U1404" s="71"/>
      <c r="V1404" s="71"/>
      <c r="W1404" s="71"/>
      <c r="X1404" s="71"/>
      <c r="Y1404" s="71"/>
      <c r="Z1404" s="71"/>
      <c r="AE1404" s="71"/>
      <c r="AF1404" s="71"/>
      <c r="AG1404" s="71"/>
      <c r="AH1404" s="71"/>
      <c r="AI1404" s="71"/>
      <c r="AJ1404" s="71"/>
      <c r="AK1404" s="71"/>
      <c r="AL1404" s="71"/>
      <c r="AM1404" s="71"/>
      <c r="AN1404" s="71"/>
      <c r="AO1404" s="71"/>
      <c r="AP1404" s="71"/>
      <c r="AQ1404" s="71"/>
      <c r="AR1404" s="71"/>
      <c r="AS1404" s="71"/>
      <c r="AT1404" s="71"/>
      <c r="AU1404" s="71"/>
      <c r="AV1404" s="71"/>
      <c r="AW1404" s="71"/>
      <c r="AX1404" s="71"/>
      <c r="AY1404" s="71"/>
      <c r="AZ1404" s="71"/>
      <c r="BA1404" s="71"/>
    </row>
    <row r="1405" spans="1:53" x14ac:dyDescent="0.75">
      <c r="A1405" s="71"/>
      <c r="B1405" s="71"/>
      <c r="C1405" s="71"/>
      <c r="D1405" s="71"/>
      <c r="E1405" s="71"/>
      <c r="F1405" s="71"/>
      <c r="G1405" s="71"/>
      <c r="H1405" s="71"/>
      <c r="I1405" s="71"/>
      <c r="J1405" s="71"/>
      <c r="K1405" s="71"/>
      <c r="L1405" s="71"/>
      <c r="M1405" s="71"/>
      <c r="N1405" s="71"/>
      <c r="O1405" s="71"/>
      <c r="P1405" s="71"/>
      <c r="Q1405" s="71"/>
      <c r="R1405" s="71"/>
      <c r="S1405" s="71"/>
      <c r="T1405" s="71"/>
      <c r="U1405" s="71"/>
      <c r="V1405" s="71"/>
      <c r="W1405" s="71"/>
      <c r="X1405" s="71"/>
      <c r="Y1405" s="71"/>
      <c r="Z1405" s="71"/>
      <c r="AE1405" s="71"/>
      <c r="AF1405" s="71"/>
      <c r="AG1405" s="71"/>
      <c r="AH1405" s="71"/>
      <c r="AI1405" s="71"/>
      <c r="AJ1405" s="71"/>
      <c r="AK1405" s="71"/>
      <c r="AL1405" s="71"/>
      <c r="AM1405" s="71"/>
      <c r="AN1405" s="71"/>
      <c r="AO1405" s="71"/>
      <c r="AP1405" s="71"/>
      <c r="AQ1405" s="71"/>
      <c r="AR1405" s="71"/>
      <c r="AS1405" s="71"/>
      <c r="AT1405" s="71"/>
      <c r="AU1405" s="71"/>
      <c r="AV1405" s="71"/>
      <c r="AW1405" s="71"/>
      <c r="AX1405" s="71"/>
      <c r="AY1405" s="71"/>
      <c r="AZ1405" s="71"/>
      <c r="BA1405" s="71"/>
    </row>
    <row r="1406" spans="1:53" x14ac:dyDescent="0.75">
      <c r="A1406" s="71"/>
      <c r="B1406" s="71"/>
      <c r="C1406" s="71"/>
      <c r="D1406" s="71"/>
      <c r="E1406" s="71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P1406" s="71"/>
      <c r="Q1406" s="71"/>
      <c r="R1406" s="71"/>
      <c r="S1406" s="71"/>
      <c r="T1406" s="71"/>
      <c r="U1406" s="71"/>
      <c r="V1406" s="71"/>
      <c r="W1406" s="71"/>
      <c r="X1406" s="71"/>
      <c r="Y1406" s="71"/>
      <c r="Z1406" s="71"/>
      <c r="AE1406" s="71"/>
      <c r="AF1406" s="71"/>
      <c r="AG1406" s="71"/>
      <c r="AH1406" s="71"/>
      <c r="AI1406" s="71"/>
      <c r="AJ1406" s="71"/>
      <c r="AK1406" s="71"/>
      <c r="AL1406" s="71"/>
      <c r="AM1406" s="71"/>
      <c r="AN1406" s="71"/>
      <c r="AO1406" s="71"/>
      <c r="AP1406" s="71"/>
      <c r="AQ1406" s="71"/>
      <c r="AR1406" s="71"/>
      <c r="AS1406" s="71"/>
      <c r="AT1406" s="71"/>
      <c r="AU1406" s="71"/>
      <c r="AV1406" s="71"/>
      <c r="AW1406" s="71"/>
      <c r="AX1406" s="71"/>
      <c r="AY1406" s="71"/>
      <c r="AZ1406" s="71"/>
      <c r="BA1406" s="71"/>
    </row>
    <row r="1407" spans="1:53" x14ac:dyDescent="0.75">
      <c r="A1407" s="71"/>
      <c r="B1407" s="71"/>
      <c r="C1407" s="71"/>
      <c r="D1407" s="71"/>
      <c r="E1407" s="71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P1407" s="71"/>
      <c r="Q1407" s="71"/>
      <c r="R1407" s="71"/>
      <c r="S1407" s="71"/>
      <c r="T1407" s="71"/>
      <c r="U1407" s="71"/>
      <c r="V1407" s="71"/>
      <c r="W1407" s="71"/>
      <c r="X1407" s="71"/>
      <c r="Y1407" s="71"/>
      <c r="Z1407" s="71"/>
      <c r="AE1407" s="71"/>
      <c r="AF1407" s="71"/>
      <c r="AG1407" s="71"/>
      <c r="AH1407" s="71"/>
      <c r="AI1407" s="71"/>
      <c r="AJ1407" s="71"/>
      <c r="AK1407" s="71"/>
      <c r="AL1407" s="71"/>
      <c r="AM1407" s="71"/>
      <c r="AN1407" s="71"/>
      <c r="AO1407" s="71"/>
      <c r="AP1407" s="71"/>
      <c r="AQ1407" s="71"/>
      <c r="AR1407" s="71"/>
      <c r="AS1407" s="71"/>
      <c r="AT1407" s="71"/>
      <c r="AU1407" s="71"/>
      <c r="AV1407" s="71"/>
      <c r="AW1407" s="71"/>
      <c r="AX1407" s="71"/>
      <c r="AY1407" s="71"/>
      <c r="AZ1407" s="71"/>
      <c r="BA1407" s="71"/>
    </row>
    <row r="1408" spans="1:53" x14ac:dyDescent="0.75">
      <c r="A1408" s="71"/>
      <c r="B1408" s="71"/>
      <c r="C1408" s="71"/>
      <c r="D1408" s="71"/>
      <c r="E1408" s="71"/>
      <c r="F1408" s="71"/>
      <c r="G1408" s="71"/>
      <c r="H1408" s="71"/>
      <c r="I1408" s="71"/>
      <c r="J1408" s="71"/>
      <c r="K1408" s="71"/>
      <c r="L1408" s="71"/>
      <c r="M1408" s="71"/>
      <c r="N1408" s="71"/>
      <c r="O1408" s="71"/>
      <c r="P1408" s="71"/>
      <c r="Q1408" s="71"/>
      <c r="R1408" s="71"/>
      <c r="S1408" s="71"/>
      <c r="T1408" s="71"/>
      <c r="U1408" s="71"/>
      <c r="V1408" s="71"/>
      <c r="W1408" s="71"/>
      <c r="X1408" s="71"/>
      <c r="Y1408" s="71"/>
      <c r="Z1408" s="71"/>
      <c r="AE1408" s="71"/>
      <c r="AF1408" s="71"/>
      <c r="AG1408" s="71"/>
      <c r="AH1408" s="71"/>
      <c r="AI1408" s="71"/>
      <c r="AJ1408" s="71"/>
      <c r="AK1408" s="71"/>
      <c r="AL1408" s="71"/>
      <c r="AM1408" s="71"/>
      <c r="AN1408" s="71"/>
      <c r="AO1408" s="71"/>
      <c r="AP1408" s="71"/>
      <c r="AQ1408" s="71"/>
      <c r="AR1408" s="71"/>
      <c r="AS1408" s="71"/>
      <c r="AT1408" s="71"/>
      <c r="AU1408" s="71"/>
      <c r="AV1408" s="71"/>
      <c r="AW1408" s="71"/>
      <c r="AX1408" s="71"/>
      <c r="AY1408" s="71"/>
      <c r="AZ1408" s="71"/>
      <c r="BA1408" s="71"/>
    </row>
    <row r="1409" spans="1:53" x14ac:dyDescent="0.75">
      <c r="A1409" s="71"/>
      <c r="B1409" s="71"/>
      <c r="C1409" s="71"/>
      <c r="D1409" s="71"/>
      <c r="E1409" s="71"/>
      <c r="F1409" s="71"/>
      <c r="G1409" s="71"/>
      <c r="H1409" s="71"/>
      <c r="I1409" s="71"/>
      <c r="J1409" s="71"/>
      <c r="K1409" s="71"/>
      <c r="L1409" s="71"/>
      <c r="M1409" s="71"/>
      <c r="N1409" s="71"/>
      <c r="O1409" s="71"/>
      <c r="P1409" s="71"/>
      <c r="Q1409" s="71"/>
      <c r="R1409" s="71"/>
      <c r="S1409" s="71"/>
      <c r="T1409" s="71"/>
      <c r="U1409" s="71"/>
      <c r="V1409" s="71"/>
      <c r="W1409" s="71"/>
      <c r="X1409" s="71"/>
      <c r="Y1409" s="71"/>
      <c r="Z1409" s="71"/>
      <c r="AE1409" s="71"/>
      <c r="AF1409" s="71"/>
      <c r="AG1409" s="71"/>
      <c r="AH1409" s="71"/>
      <c r="AI1409" s="71"/>
      <c r="AJ1409" s="71"/>
      <c r="AK1409" s="71"/>
      <c r="AL1409" s="71"/>
      <c r="AM1409" s="71"/>
      <c r="AN1409" s="71"/>
      <c r="AO1409" s="71"/>
      <c r="AP1409" s="71"/>
      <c r="AQ1409" s="71"/>
      <c r="AR1409" s="71"/>
      <c r="AS1409" s="71"/>
      <c r="AT1409" s="71"/>
      <c r="AU1409" s="71"/>
      <c r="AV1409" s="71"/>
      <c r="AW1409" s="71"/>
      <c r="AX1409" s="71"/>
      <c r="AY1409" s="71"/>
      <c r="AZ1409" s="71"/>
      <c r="BA1409" s="71"/>
    </row>
    <row r="1410" spans="1:53" x14ac:dyDescent="0.75">
      <c r="A1410" s="71"/>
      <c r="B1410" s="71"/>
      <c r="C1410" s="71"/>
      <c r="D1410" s="71"/>
      <c r="E1410" s="71"/>
      <c r="F1410" s="71"/>
      <c r="G1410" s="71"/>
      <c r="H1410" s="71"/>
      <c r="I1410" s="71"/>
      <c r="J1410" s="71"/>
      <c r="K1410" s="71"/>
      <c r="L1410" s="71"/>
      <c r="M1410" s="71"/>
      <c r="N1410" s="71"/>
      <c r="O1410" s="71"/>
      <c r="P1410" s="71"/>
      <c r="Q1410" s="71"/>
      <c r="R1410" s="71"/>
      <c r="S1410" s="71"/>
      <c r="T1410" s="71"/>
      <c r="U1410" s="71"/>
      <c r="V1410" s="71"/>
      <c r="W1410" s="71"/>
      <c r="X1410" s="71"/>
      <c r="Y1410" s="71"/>
      <c r="Z1410" s="71"/>
      <c r="AE1410" s="71"/>
      <c r="AF1410" s="71"/>
      <c r="AG1410" s="71"/>
      <c r="AH1410" s="71"/>
      <c r="AI1410" s="71"/>
      <c r="AJ1410" s="71"/>
      <c r="AK1410" s="71"/>
      <c r="AL1410" s="71"/>
      <c r="AM1410" s="71"/>
      <c r="AN1410" s="71"/>
      <c r="AO1410" s="71"/>
      <c r="AP1410" s="71"/>
      <c r="AQ1410" s="71"/>
      <c r="AR1410" s="71"/>
      <c r="AS1410" s="71"/>
      <c r="AT1410" s="71"/>
      <c r="AU1410" s="71"/>
      <c r="AV1410" s="71"/>
      <c r="AW1410" s="71"/>
      <c r="AX1410" s="71"/>
      <c r="AY1410" s="71"/>
      <c r="AZ1410" s="71"/>
      <c r="BA1410" s="71"/>
    </row>
    <row r="1411" spans="1:53" x14ac:dyDescent="0.75">
      <c r="A1411" s="71"/>
      <c r="B1411" s="71"/>
      <c r="C1411" s="71"/>
      <c r="D1411" s="71"/>
      <c r="E1411" s="71"/>
      <c r="F1411" s="71"/>
      <c r="G1411" s="71"/>
      <c r="H1411" s="71"/>
      <c r="I1411" s="71"/>
      <c r="J1411" s="71"/>
      <c r="K1411" s="71"/>
      <c r="L1411" s="71"/>
      <c r="M1411" s="71"/>
      <c r="N1411" s="71"/>
      <c r="O1411" s="71"/>
      <c r="P1411" s="71"/>
      <c r="Q1411" s="71"/>
      <c r="R1411" s="71"/>
      <c r="S1411" s="71"/>
      <c r="T1411" s="71"/>
      <c r="U1411" s="71"/>
      <c r="V1411" s="71"/>
      <c r="W1411" s="71"/>
      <c r="X1411" s="71"/>
      <c r="Y1411" s="71"/>
      <c r="Z1411" s="71"/>
      <c r="AE1411" s="71"/>
      <c r="AF1411" s="71"/>
      <c r="AG1411" s="71"/>
      <c r="AH1411" s="71"/>
      <c r="AI1411" s="71"/>
      <c r="AJ1411" s="71"/>
      <c r="AK1411" s="71"/>
      <c r="AL1411" s="71"/>
      <c r="AM1411" s="71"/>
      <c r="AN1411" s="71"/>
      <c r="AO1411" s="71"/>
      <c r="AP1411" s="71"/>
      <c r="AQ1411" s="71"/>
      <c r="AR1411" s="71"/>
      <c r="AS1411" s="71"/>
      <c r="AT1411" s="71"/>
      <c r="AU1411" s="71"/>
      <c r="AV1411" s="71"/>
      <c r="AW1411" s="71"/>
      <c r="AX1411" s="71"/>
      <c r="AY1411" s="71"/>
      <c r="AZ1411" s="71"/>
      <c r="BA1411" s="71"/>
    </row>
    <row r="1412" spans="1:53" x14ac:dyDescent="0.75">
      <c r="A1412" s="71"/>
      <c r="B1412" s="71"/>
      <c r="C1412" s="71"/>
      <c r="D1412" s="71"/>
      <c r="E1412" s="71"/>
      <c r="F1412" s="71"/>
      <c r="G1412" s="71"/>
      <c r="H1412" s="71"/>
      <c r="I1412" s="71"/>
      <c r="J1412" s="71"/>
      <c r="K1412" s="71"/>
      <c r="L1412" s="71"/>
      <c r="M1412" s="71"/>
      <c r="N1412" s="71"/>
      <c r="O1412" s="71"/>
      <c r="P1412" s="71"/>
      <c r="Q1412" s="71"/>
      <c r="R1412" s="71"/>
      <c r="S1412" s="71"/>
      <c r="T1412" s="71"/>
      <c r="U1412" s="71"/>
      <c r="V1412" s="71"/>
      <c r="W1412" s="71"/>
      <c r="X1412" s="71"/>
      <c r="Y1412" s="71"/>
      <c r="Z1412" s="71"/>
      <c r="AE1412" s="71"/>
      <c r="AF1412" s="71"/>
      <c r="AG1412" s="71"/>
      <c r="AH1412" s="71"/>
      <c r="AI1412" s="71"/>
      <c r="AJ1412" s="71"/>
      <c r="AK1412" s="71"/>
      <c r="AL1412" s="71"/>
      <c r="AM1412" s="71"/>
      <c r="AN1412" s="71"/>
      <c r="AO1412" s="71"/>
      <c r="AP1412" s="71"/>
      <c r="AQ1412" s="71"/>
      <c r="AR1412" s="71"/>
      <c r="AS1412" s="71"/>
      <c r="AT1412" s="71"/>
      <c r="AU1412" s="71"/>
      <c r="AV1412" s="71"/>
      <c r="AW1412" s="71"/>
      <c r="AX1412" s="71"/>
      <c r="AY1412" s="71"/>
      <c r="AZ1412" s="71"/>
      <c r="BA1412" s="71"/>
    </row>
    <row r="1413" spans="1:53" x14ac:dyDescent="0.75">
      <c r="A1413" s="71"/>
      <c r="B1413" s="71"/>
      <c r="C1413" s="71"/>
      <c r="D1413" s="71"/>
      <c r="E1413" s="71"/>
      <c r="F1413" s="71"/>
      <c r="G1413" s="71"/>
      <c r="H1413" s="71"/>
      <c r="I1413" s="71"/>
      <c r="J1413" s="71"/>
      <c r="K1413" s="71"/>
      <c r="L1413" s="71"/>
      <c r="M1413" s="71"/>
      <c r="N1413" s="71"/>
      <c r="O1413" s="71"/>
      <c r="P1413" s="71"/>
      <c r="Q1413" s="71"/>
      <c r="R1413" s="71"/>
      <c r="S1413" s="71"/>
      <c r="T1413" s="71"/>
      <c r="U1413" s="71"/>
      <c r="V1413" s="71"/>
      <c r="W1413" s="71"/>
      <c r="X1413" s="71"/>
      <c r="Y1413" s="71"/>
      <c r="Z1413" s="71"/>
      <c r="AE1413" s="71"/>
      <c r="AF1413" s="71"/>
      <c r="AG1413" s="71"/>
      <c r="AH1413" s="71"/>
      <c r="AI1413" s="71"/>
      <c r="AJ1413" s="71"/>
      <c r="AK1413" s="71"/>
      <c r="AL1413" s="71"/>
      <c r="AM1413" s="71"/>
      <c r="AN1413" s="71"/>
      <c r="AO1413" s="71"/>
      <c r="AP1413" s="71"/>
      <c r="AQ1413" s="71"/>
      <c r="AR1413" s="71"/>
      <c r="AS1413" s="71"/>
      <c r="AT1413" s="71"/>
      <c r="AU1413" s="71"/>
      <c r="AV1413" s="71"/>
      <c r="AW1413" s="71"/>
      <c r="AX1413" s="71"/>
      <c r="AY1413" s="71"/>
      <c r="AZ1413" s="71"/>
      <c r="BA1413" s="71"/>
    </row>
    <row r="1414" spans="1:53" x14ac:dyDescent="0.75">
      <c r="A1414" s="71"/>
      <c r="B1414" s="71"/>
      <c r="C1414" s="71"/>
      <c r="D1414" s="71"/>
      <c r="E1414" s="71"/>
      <c r="F1414" s="71"/>
      <c r="G1414" s="71"/>
      <c r="H1414" s="71"/>
      <c r="I1414" s="71"/>
      <c r="J1414" s="71"/>
      <c r="K1414" s="71"/>
      <c r="L1414" s="71"/>
      <c r="M1414" s="71"/>
      <c r="N1414" s="71"/>
      <c r="O1414" s="71"/>
      <c r="P1414" s="71"/>
      <c r="Q1414" s="71"/>
      <c r="R1414" s="71"/>
      <c r="S1414" s="71"/>
      <c r="T1414" s="71"/>
      <c r="U1414" s="71"/>
      <c r="V1414" s="71"/>
      <c r="W1414" s="71"/>
      <c r="X1414" s="71"/>
      <c r="Y1414" s="71"/>
      <c r="Z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  <c r="AT1414" s="71"/>
      <c r="AU1414" s="71"/>
      <c r="AV1414" s="71"/>
      <c r="AW1414" s="71"/>
      <c r="AX1414" s="71"/>
      <c r="AY1414" s="71"/>
      <c r="AZ1414" s="71"/>
      <c r="BA1414" s="71"/>
    </row>
    <row r="1415" spans="1:53" x14ac:dyDescent="0.75">
      <c r="A1415" s="71"/>
      <c r="B1415" s="71"/>
      <c r="C1415" s="71"/>
      <c r="D1415" s="71"/>
      <c r="E1415" s="71"/>
      <c r="F1415" s="71"/>
      <c r="G1415" s="71"/>
      <c r="H1415" s="71"/>
      <c r="I1415" s="71"/>
      <c r="J1415" s="71"/>
      <c r="K1415" s="71"/>
      <c r="L1415" s="71"/>
      <c r="M1415" s="71"/>
      <c r="N1415" s="71"/>
      <c r="O1415" s="71"/>
      <c r="P1415" s="71"/>
      <c r="Q1415" s="71"/>
      <c r="R1415" s="71"/>
      <c r="S1415" s="71"/>
      <c r="T1415" s="71"/>
      <c r="U1415" s="71"/>
      <c r="V1415" s="71"/>
      <c r="W1415" s="71"/>
      <c r="X1415" s="71"/>
      <c r="Y1415" s="71"/>
      <c r="Z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</row>
    <row r="1416" spans="1:53" x14ac:dyDescent="0.75">
      <c r="A1416" s="71"/>
      <c r="B1416" s="71"/>
      <c r="C1416" s="71"/>
      <c r="D1416" s="71"/>
      <c r="E1416" s="71"/>
      <c r="F1416" s="71"/>
      <c r="G1416" s="71"/>
      <c r="H1416" s="71"/>
      <c r="I1416" s="71"/>
      <c r="J1416" s="71"/>
      <c r="K1416" s="71"/>
      <c r="L1416" s="71"/>
      <c r="M1416" s="71"/>
      <c r="N1416" s="71"/>
      <c r="O1416" s="71"/>
      <c r="P1416" s="71"/>
      <c r="Q1416" s="71"/>
      <c r="R1416" s="71"/>
      <c r="S1416" s="71"/>
      <c r="T1416" s="71"/>
      <c r="U1416" s="71"/>
      <c r="V1416" s="71"/>
      <c r="W1416" s="71"/>
      <c r="X1416" s="71"/>
      <c r="Y1416" s="71"/>
      <c r="Z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</row>
    <row r="1417" spans="1:53" x14ac:dyDescent="0.75">
      <c r="A1417" s="71"/>
      <c r="B1417" s="71"/>
      <c r="C1417" s="71"/>
      <c r="D1417" s="71"/>
      <c r="E1417" s="71"/>
      <c r="F1417" s="71"/>
      <c r="G1417" s="71"/>
      <c r="H1417" s="71"/>
      <c r="I1417" s="71"/>
      <c r="J1417" s="71"/>
      <c r="K1417" s="71"/>
      <c r="L1417" s="71"/>
      <c r="M1417" s="71"/>
      <c r="N1417" s="71"/>
      <c r="O1417" s="71"/>
      <c r="P1417" s="71"/>
      <c r="Q1417" s="71"/>
      <c r="R1417" s="71"/>
      <c r="S1417" s="71"/>
      <c r="T1417" s="71"/>
      <c r="U1417" s="71"/>
      <c r="V1417" s="71"/>
      <c r="W1417" s="71"/>
      <c r="X1417" s="71"/>
      <c r="Y1417" s="71"/>
      <c r="Z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  <c r="AQ1417" s="71"/>
      <c r="AR1417" s="71"/>
      <c r="AS1417" s="71"/>
      <c r="AT1417" s="71"/>
      <c r="AU1417" s="71"/>
      <c r="AV1417" s="71"/>
      <c r="AW1417" s="71"/>
      <c r="AX1417" s="71"/>
      <c r="AY1417" s="71"/>
      <c r="AZ1417" s="71"/>
      <c r="BA1417" s="71"/>
    </row>
    <row r="1418" spans="1:53" x14ac:dyDescent="0.75">
      <c r="A1418" s="71"/>
      <c r="B1418" s="71"/>
      <c r="C1418" s="71"/>
      <c r="D1418" s="71"/>
      <c r="E1418" s="71"/>
      <c r="F1418" s="71"/>
      <c r="G1418" s="71"/>
      <c r="H1418" s="71"/>
      <c r="I1418" s="71"/>
      <c r="J1418" s="71"/>
      <c r="K1418" s="71"/>
      <c r="L1418" s="71"/>
      <c r="M1418" s="71"/>
      <c r="N1418" s="71"/>
      <c r="O1418" s="71"/>
      <c r="P1418" s="71"/>
      <c r="Q1418" s="71"/>
      <c r="R1418" s="71"/>
      <c r="S1418" s="71"/>
      <c r="T1418" s="71"/>
      <c r="U1418" s="71"/>
      <c r="V1418" s="71"/>
      <c r="W1418" s="71"/>
      <c r="X1418" s="71"/>
      <c r="Y1418" s="71"/>
      <c r="Z1418" s="71"/>
      <c r="AE1418" s="71"/>
      <c r="AF1418" s="71"/>
      <c r="AG1418" s="71"/>
      <c r="AH1418" s="71"/>
      <c r="AI1418" s="71"/>
      <c r="AJ1418" s="71"/>
      <c r="AK1418" s="71"/>
      <c r="AL1418" s="71"/>
      <c r="AM1418" s="71"/>
      <c r="AN1418" s="71"/>
      <c r="AO1418" s="71"/>
      <c r="AP1418" s="71"/>
      <c r="AQ1418" s="71"/>
      <c r="AR1418" s="71"/>
      <c r="AS1418" s="71"/>
      <c r="AT1418" s="71"/>
      <c r="AU1418" s="71"/>
      <c r="AV1418" s="71"/>
      <c r="AW1418" s="71"/>
      <c r="AX1418" s="71"/>
      <c r="AY1418" s="71"/>
      <c r="AZ1418" s="71"/>
      <c r="BA1418" s="71"/>
    </row>
    <row r="1419" spans="1:53" x14ac:dyDescent="0.75">
      <c r="A1419" s="71"/>
      <c r="B1419" s="71"/>
      <c r="C1419" s="71"/>
      <c r="D1419" s="71"/>
      <c r="E1419" s="71"/>
      <c r="F1419" s="71"/>
      <c r="G1419" s="71"/>
      <c r="H1419" s="71"/>
      <c r="I1419" s="71"/>
      <c r="J1419" s="71"/>
      <c r="K1419" s="71"/>
      <c r="L1419" s="71"/>
      <c r="M1419" s="71"/>
      <c r="N1419" s="71"/>
      <c r="O1419" s="71"/>
      <c r="P1419" s="71"/>
      <c r="Q1419" s="71"/>
      <c r="R1419" s="71"/>
      <c r="S1419" s="71"/>
      <c r="T1419" s="71"/>
      <c r="U1419" s="71"/>
      <c r="V1419" s="71"/>
      <c r="W1419" s="71"/>
      <c r="X1419" s="71"/>
      <c r="Y1419" s="71"/>
      <c r="Z1419" s="71"/>
      <c r="AE1419" s="71"/>
      <c r="AF1419" s="71"/>
      <c r="AG1419" s="71"/>
      <c r="AH1419" s="71"/>
      <c r="AI1419" s="71"/>
      <c r="AJ1419" s="71"/>
      <c r="AK1419" s="71"/>
      <c r="AL1419" s="71"/>
      <c r="AM1419" s="71"/>
      <c r="AN1419" s="71"/>
      <c r="AO1419" s="71"/>
      <c r="AP1419" s="71"/>
      <c r="AQ1419" s="71"/>
      <c r="AR1419" s="71"/>
      <c r="AS1419" s="71"/>
      <c r="AT1419" s="71"/>
      <c r="AU1419" s="71"/>
      <c r="AV1419" s="71"/>
      <c r="AW1419" s="71"/>
      <c r="AX1419" s="71"/>
      <c r="AY1419" s="71"/>
      <c r="AZ1419" s="71"/>
      <c r="BA1419" s="71"/>
    </row>
    <row r="1420" spans="1:53" x14ac:dyDescent="0.75">
      <c r="A1420" s="71"/>
      <c r="B1420" s="71"/>
      <c r="C1420" s="71"/>
      <c r="D1420" s="71"/>
      <c r="E1420" s="71"/>
      <c r="F1420" s="71"/>
      <c r="G1420" s="71"/>
      <c r="H1420" s="71"/>
      <c r="I1420" s="71"/>
      <c r="J1420" s="71"/>
      <c r="K1420" s="71"/>
      <c r="L1420" s="71"/>
      <c r="M1420" s="71"/>
      <c r="N1420" s="71"/>
      <c r="O1420" s="71"/>
      <c r="P1420" s="71"/>
      <c r="Q1420" s="71"/>
      <c r="R1420" s="71"/>
      <c r="S1420" s="71"/>
      <c r="T1420" s="71"/>
      <c r="U1420" s="71"/>
      <c r="V1420" s="71"/>
      <c r="W1420" s="71"/>
      <c r="X1420" s="71"/>
      <c r="Y1420" s="71"/>
      <c r="Z1420" s="71"/>
      <c r="AE1420" s="71"/>
      <c r="AF1420" s="71"/>
      <c r="AG1420" s="71"/>
      <c r="AH1420" s="71"/>
      <c r="AI1420" s="71"/>
      <c r="AJ1420" s="71"/>
      <c r="AK1420" s="71"/>
      <c r="AL1420" s="71"/>
      <c r="AM1420" s="71"/>
      <c r="AN1420" s="71"/>
      <c r="AO1420" s="71"/>
      <c r="AP1420" s="71"/>
      <c r="AQ1420" s="71"/>
      <c r="AR1420" s="71"/>
      <c r="AS1420" s="71"/>
      <c r="AT1420" s="71"/>
      <c r="AU1420" s="71"/>
      <c r="AV1420" s="71"/>
      <c r="AW1420" s="71"/>
      <c r="AX1420" s="71"/>
      <c r="AY1420" s="71"/>
      <c r="AZ1420" s="71"/>
      <c r="BA1420" s="71"/>
    </row>
    <row r="1421" spans="1:53" x14ac:dyDescent="0.75">
      <c r="A1421" s="71"/>
      <c r="B1421" s="71"/>
      <c r="C1421" s="71"/>
      <c r="D1421" s="71"/>
      <c r="E1421" s="71"/>
      <c r="F1421" s="71"/>
      <c r="G1421" s="71"/>
      <c r="H1421" s="71"/>
      <c r="I1421" s="71"/>
      <c r="J1421" s="71"/>
      <c r="K1421" s="71"/>
      <c r="L1421" s="71"/>
      <c r="M1421" s="71"/>
      <c r="N1421" s="71"/>
      <c r="O1421" s="71"/>
      <c r="P1421" s="71"/>
      <c r="Q1421" s="71"/>
      <c r="R1421" s="71"/>
      <c r="S1421" s="71"/>
      <c r="T1421" s="71"/>
      <c r="U1421" s="71"/>
      <c r="V1421" s="71"/>
      <c r="W1421" s="71"/>
      <c r="X1421" s="71"/>
      <c r="Y1421" s="71"/>
      <c r="Z1421" s="71"/>
      <c r="AE1421" s="71"/>
      <c r="AF1421" s="71"/>
      <c r="AG1421" s="71"/>
      <c r="AH1421" s="71"/>
      <c r="AI1421" s="71"/>
      <c r="AJ1421" s="71"/>
      <c r="AK1421" s="71"/>
      <c r="AL1421" s="71"/>
      <c r="AM1421" s="71"/>
      <c r="AN1421" s="71"/>
      <c r="AO1421" s="71"/>
      <c r="AP1421" s="71"/>
      <c r="AQ1421" s="71"/>
      <c r="AR1421" s="71"/>
      <c r="AS1421" s="71"/>
      <c r="AT1421" s="71"/>
      <c r="AU1421" s="71"/>
      <c r="AV1421" s="71"/>
      <c r="AW1421" s="71"/>
      <c r="AX1421" s="71"/>
      <c r="AY1421" s="71"/>
      <c r="AZ1421" s="71"/>
      <c r="BA1421" s="71"/>
    </row>
    <row r="1422" spans="1:53" x14ac:dyDescent="0.75">
      <c r="A1422" s="71"/>
      <c r="B1422" s="71"/>
      <c r="C1422" s="71"/>
      <c r="D1422" s="71"/>
      <c r="E1422" s="71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P1422" s="71"/>
      <c r="Q1422" s="71"/>
      <c r="R1422" s="71"/>
      <c r="S1422" s="71"/>
      <c r="T1422" s="71"/>
      <c r="U1422" s="71"/>
      <c r="V1422" s="71"/>
      <c r="W1422" s="71"/>
      <c r="X1422" s="71"/>
      <c r="Y1422" s="71"/>
      <c r="Z1422" s="71"/>
      <c r="AE1422" s="71"/>
      <c r="AF1422" s="71"/>
      <c r="AG1422" s="71"/>
      <c r="AH1422" s="71"/>
      <c r="AI1422" s="71"/>
      <c r="AJ1422" s="71"/>
      <c r="AK1422" s="71"/>
      <c r="AL1422" s="71"/>
      <c r="AM1422" s="71"/>
      <c r="AN1422" s="71"/>
      <c r="AO1422" s="71"/>
      <c r="AP1422" s="71"/>
      <c r="AQ1422" s="71"/>
      <c r="AR1422" s="71"/>
      <c r="AS1422" s="71"/>
      <c r="AT1422" s="71"/>
      <c r="AU1422" s="71"/>
      <c r="AV1422" s="71"/>
      <c r="AW1422" s="71"/>
      <c r="AX1422" s="71"/>
      <c r="AY1422" s="71"/>
      <c r="AZ1422" s="71"/>
      <c r="BA1422" s="71"/>
    </row>
    <row r="1423" spans="1:53" x14ac:dyDescent="0.75">
      <c r="A1423" s="71"/>
      <c r="B1423" s="71"/>
      <c r="C1423" s="71"/>
      <c r="D1423" s="71"/>
      <c r="E1423" s="71"/>
      <c r="F1423" s="71"/>
      <c r="G1423" s="71"/>
      <c r="H1423" s="71"/>
      <c r="I1423" s="71"/>
      <c r="J1423" s="71"/>
      <c r="K1423" s="71"/>
      <c r="L1423" s="71"/>
      <c r="M1423" s="71"/>
      <c r="N1423" s="71"/>
      <c r="O1423" s="71"/>
      <c r="P1423" s="71"/>
      <c r="Q1423" s="71"/>
      <c r="R1423" s="71"/>
      <c r="S1423" s="71"/>
      <c r="T1423" s="71"/>
      <c r="U1423" s="71"/>
      <c r="V1423" s="71"/>
      <c r="W1423" s="71"/>
      <c r="X1423" s="71"/>
      <c r="Y1423" s="71"/>
      <c r="Z1423" s="71"/>
      <c r="AE1423" s="71"/>
      <c r="AF1423" s="71"/>
      <c r="AG1423" s="71"/>
      <c r="AH1423" s="71"/>
      <c r="AI1423" s="71"/>
      <c r="AJ1423" s="71"/>
      <c r="AK1423" s="71"/>
      <c r="AL1423" s="71"/>
      <c r="AM1423" s="71"/>
      <c r="AN1423" s="71"/>
      <c r="AO1423" s="71"/>
      <c r="AP1423" s="71"/>
      <c r="AQ1423" s="71"/>
      <c r="AR1423" s="71"/>
      <c r="AS1423" s="71"/>
      <c r="AT1423" s="71"/>
      <c r="AU1423" s="71"/>
      <c r="AV1423" s="71"/>
      <c r="AW1423" s="71"/>
      <c r="AX1423" s="71"/>
      <c r="AY1423" s="71"/>
      <c r="AZ1423" s="71"/>
      <c r="BA1423" s="71"/>
    </row>
    <row r="1424" spans="1:53" x14ac:dyDescent="0.75">
      <c r="A1424" s="71"/>
      <c r="B1424" s="71"/>
      <c r="C1424" s="71"/>
      <c r="D1424" s="71"/>
      <c r="E1424" s="71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P1424" s="71"/>
      <c r="Q1424" s="71"/>
      <c r="R1424" s="71"/>
      <c r="S1424" s="71"/>
      <c r="T1424" s="71"/>
      <c r="U1424" s="71"/>
      <c r="V1424" s="71"/>
      <c r="W1424" s="71"/>
      <c r="X1424" s="71"/>
      <c r="Y1424" s="71"/>
      <c r="Z1424" s="71"/>
      <c r="AE1424" s="71"/>
      <c r="AF1424" s="71"/>
      <c r="AG1424" s="71"/>
      <c r="AH1424" s="71"/>
      <c r="AI1424" s="71"/>
      <c r="AJ1424" s="71"/>
      <c r="AK1424" s="71"/>
      <c r="AL1424" s="71"/>
      <c r="AM1424" s="71"/>
      <c r="AN1424" s="71"/>
      <c r="AO1424" s="71"/>
      <c r="AP1424" s="71"/>
      <c r="AQ1424" s="71"/>
      <c r="AR1424" s="71"/>
      <c r="AS1424" s="71"/>
      <c r="AT1424" s="71"/>
      <c r="AU1424" s="71"/>
      <c r="AV1424" s="71"/>
      <c r="AW1424" s="71"/>
      <c r="AX1424" s="71"/>
      <c r="AY1424" s="71"/>
      <c r="AZ1424" s="71"/>
      <c r="BA1424" s="71"/>
    </row>
    <row r="1425" spans="1:53" x14ac:dyDescent="0.75">
      <c r="A1425" s="71"/>
      <c r="B1425" s="71"/>
      <c r="C1425" s="71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1"/>
      <c r="S1425" s="71"/>
      <c r="T1425" s="71"/>
      <c r="U1425" s="71"/>
      <c r="V1425" s="71"/>
      <c r="W1425" s="71"/>
      <c r="X1425" s="71"/>
      <c r="Y1425" s="71"/>
      <c r="Z1425" s="71"/>
      <c r="AE1425" s="71"/>
      <c r="AF1425" s="71"/>
      <c r="AG1425" s="71"/>
      <c r="AH1425" s="71"/>
      <c r="AI1425" s="71"/>
      <c r="AJ1425" s="71"/>
      <c r="AK1425" s="71"/>
      <c r="AL1425" s="71"/>
      <c r="AM1425" s="71"/>
      <c r="AN1425" s="71"/>
      <c r="AO1425" s="71"/>
      <c r="AP1425" s="71"/>
      <c r="AQ1425" s="71"/>
      <c r="AR1425" s="71"/>
      <c r="AS1425" s="71"/>
      <c r="AT1425" s="71"/>
      <c r="AU1425" s="71"/>
      <c r="AV1425" s="71"/>
      <c r="AW1425" s="71"/>
      <c r="AX1425" s="71"/>
      <c r="AY1425" s="71"/>
      <c r="AZ1425" s="71"/>
      <c r="BA1425" s="71"/>
    </row>
    <row r="1426" spans="1:53" x14ac:dyDescent="0.75">
      <c r="A1426" s="71"/>
      <c r="B1426" s="71"/>
      <c r="C1426" s="71"/>
      <c r="D1426" s="71"/>
      <c r="E1426" s="71"/>
      <c r="F1426" s="71"/>
      <c r="G1426" s="71"/>
      <c r="H1426" s="71"/>
      <c r="I1426" s="71"/>
      <c r="J1426" s="71"/>
      <c r="K1426" s="71"/>
      <c r="L1426" s="71"/>
      <c r="M1426" s="71"/>
      <c r="N1426" s="71"/>
      <c r="O1426" s="71"/>
      <c r="P1426" s="71"/>
      <c r="Q1426" s="71"/>
      <c r="R1426" s="71"/>
      <c r="S1426" s="71"/>
      <c r="T1426" s="71"/>
      <c r="U1426" s="71"/>
      <c r="V1426" s="71"/>
      <c r="W1426" s="71"/>
      <c r="X1426" s="71"/>
      <c r="Y1426" s="71"/>
      <c r="Z1426" s="71"/>
      <c r="AE1426" s="71"/>
      <c r="AF1426" s="71"/>
      <c r="AG1426" s="71"/>
      <c r="AH1426" s="71"/>
      <c r="AI1426" s="71"/>
      <c r="AJ1426" s="71"/>
      <c r="AK1426" s="71"/>
      <c r="AL1426" s="71"/>
      <c r="AM1426" s="71"/>
      <c r="AN1426" s="71"/>
      <c r="AO1426" s="71"/>
      <c r="AP1426" s="71"/>
      <c r="AQ1426" s="71"/>
      <c r="AR1426" s="71"/>
      <c r="AS1426" s="71"/>
      <c r="AT1426" s="71"/>
      <c r="AU1426" s="71"/>
      <c r="AV1426" s="71"/>
      <c r="AW1426" s="71"/>
      <c r="AX1426" s="71"/>
      <c r="AY1426" s="71"/>
      <c r="AZ1426" s="71"/>
      <c r="BA1426" s="71"/>
    </row>
    <row r="1427" spans="1:53" x14ac:dyDescent="0.75">
      <c r="A1427" s="71"/>
      <c r="B1427" s="71"/>
      <c r="C1427" s="71"/>
      <c r="D1427" s="71"/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P1427" s="71"/>
      <c r="Q1427" s="71"/>
      <c r="R1427" s="71"/>
      <c r="S1427" s="71"/>
      <c r="T1427" s="71"/>
      <c r="U1427" s="71"/>
      <c r="V1427" s="71"/>
      <c r="W1427" s="71"/>
      <c r="X1427" s="71"/>
      <c r="Y1427" s="71"/>
      <c r="Z1427" s="71"/>
      <c r="AE1427" s="71"/>
      <c r="AF1427" s="71"/>
      <c r="AG1427" s="71"/>
      <c r="AH1427" s="71"/>
      <c r="AI1427" s="71"/>
      <c r="AJ1427" s="71"/>
      <c r="AK1427" s="71"/>
      <c r="AL1427" s="71"/>
      <c r="AM1427" s="71"/>
      <c r="AN1427" s="71"/>
      <c r="AO1427" s="71"/>
      <c r="AP1427" s="71"/>
      <c r="AQ1427" s="71"/>
      <c r="AR1427" s="71"/>
      <c r="AS1427" s="71"/>
      <c r="AT1427" s="71"/>
      <c r="AU1427" s="71"/>
      <c r="AV1427" s="71"/>
      <c r="AW1427" s="71"/>
      <c r="AX1427" s="71"/>
      <c r="AY1427" s="71"/>
      <c r="AZ1427" s="71"/>
      <c r="BA1427" s="71"/>
    </row>
    <row r="1428" spans="1:53" x14ac:dyDescent="0.75">
      <c r="A1428" s="71"/>
      <c r="B1428" s="71"/>
      <c r="C1428" s="71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1"/>
      <c r="S1428" s="71"/>
      <c r="T1428" s="71"/>
      <c r="U1428" s="71"/>
      <c r="V1428" s="71"/>
      <c r="W1428" s="71"/>
      <c r="X1428" s="71"/>
      <c r="Y1428" s="71"/>
      <c r="Z1428" s="71"/>
      <c r="AE1428" s="71"/>
      <c r="AF1428" s="71"/>
      <c r="AG1428" s="71"/>
      <c r="AH1428" s="71"/>
      <c r="AI1428" s="71"/>
      <c r="AJ1428" s="71"/>
      <c r="AK1428" s="71"/>
      <c r="AL1428" s="71"/>
      <c r="AM1428" s="71"/>
      <c r="AN1428" s="71"/>
      <c r="AO1428" s="71"/>
      <c r="AP1428" s="71"/>
      <c r="AQ1428" s="71"/>
      <c r="AR1428" s="71"/>
      <c r="AS1428" s="71"/>
      <c r="AT1428" s="71"/>
      <c r="AU1428" s="71"/>
      <c r="AV1428" s="71"/>
      <c r="AW1428" s="71"/>
      <c r="AX1428" s="71"/>
      <c r="AY1428" s="71"/>
      <c r="AZ1428" s="71"/>
      <c r="BA1428" s="71"/>
    </row>
    <row r="1429" spans="1:53" x14ac:dyDescent="0.75">
      <c r="A1429" s="71"/>
      <c r="B1429" s="71"/>
      <c r="C1429" s="71"/>
      <c r="D1429" s="71"/>
      <c r="E1429" s="71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P1429" s="71"/>
      <c r="Q1429" s="71"/>
      <c r="R1429" s="71"/>
      <c r="S1429" s="71"/>
      <c r="T1429" s="71"/>
      <c r="U1429" s="71"/>
      <c r="V1429" s="71"/>
      <c r="W1429" s="71"/>
      <c r="X1429" s="71"/>
      <c r="Y1429" s="71"/>
      <c r="Z1429" s="71"/>
      <c r="AE1429" s="71"/>
      <c r="AF1429" s="71"/>
      <c r="AG1429" s="71"/>
      <c r="AH1429" s="71"/>
      <c r="AI1429" s="71"/>
      <c r="AJ1429" s="71"/>
      <c r="AK1429" s="71"/>
      <c r="AL1429" s="71"/>
      <c r="AM1429" s="71"/>
      <c r="AN1429" s="71"/>
      <c r="AO1429" s="71"/>
      <c r="AP1429" s="71"/>
      <c r="AQ1429" s="71"/>
      <c r="AR1429" s="71"/>
      <c r="AS1429" s="71"/>
      <c r="AT1429" s="71"/>
      <c r="AU1429" s="71"/>
      <c r="AV1429" s="71"/>
      <c r="AW1429" s="71"/>
      <c r="AX1429" s="71"/>
      <c r="AY1429" s="71"/>
      <c r="AZ1429" s="71"/>
      <c r="BA1429" s="71"/>
    </row>
    <row r="1430" spans="1:53" x14ac:dyDescent="0.75">
      <c r="A1430" s="71"/>
      <c r="B1430" s="71"/>
      <c r="C1430" s="71"/>
      <c r="D1430" s="71"/>
      <c r="E1430" s="71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P1430" s="71"/>
      <c r="Q1430" s="71"/>
      <c r="R1430" s="71"/>
      <c r="S1430" s="71"/>
      <c r="T1430" s="71"/>
      <c r="U1430" s="71"/>
      <c r="V1430" s="71"/>
      <c r="W1430" s="71"/>
      <c r="X1430" s="71"/>
      <c r="Y1430" s="71"/>
      <c r="Z1430" s="71"/>
      <c r="AE1430" s="71"/>
      <c r="AF1430" s="71"/>
      <c r="AG1430" s="71"/>
      <c r="AH1430" s="71"/>
      <c r="AI1430" s="71"/>
      <c r="AJ1430" s="71"/>
      <c r="AK1430" s="71"/>
      <c r="AL1430" s="71"/>
      <c r="AM1430" s="71"/>
      <c r="AN1430" s="71"/>
      <c r="AO1430" s="71"/>
      <c r="AP1430" s="71"/>
      <c r="AQ1430" s="71"/>
      <c r="AR1430" s="71"/>
      <c r="AS1430" s="71"/>
      <c r="AT1430" s="71"/>
      <c r="AU1430" s="71"/>
      <c r="AV1430" s="71"/>
      <c r="AW1430" s="71"/>
      <c r="AX1430" s="71"/>
      <c r="AY1430" s="71"/>
      <c r="AZ1430" s="71"/>
      <c r="BA1430" s="71"/>
    </row>
    <row r="1431" spans="1:53" x14ac:dyDescent="0.75">
      <c r="A1431" s="71"/>
      <c r="B1431" s="71"/>
      <c r="C1431" s="71"/>
      <c r="D1431" s="71"/>
      <c r="E1431" s="71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P1431" s="71"/>
      <c r="Q1431" s="71"/>
      <c r="R1431" s="71"/>
      <c r="S1431" s="71"/>
      <c r="T1431" s="71"/>
      <c r="U1431" s="71"/>
      <c r="V1431" s="71"/>
      <c r="W1431" s="71"/>
      <c r="X1431" s="71"/>
      <c r="Y1431" s="71"/>
      <c r="Z1431" s="71"/>
      <c r="AE1431" s="71"/>
      <c r="AF1431" s="71"/>
      <c r="AG1431" s="71"/>
      <c r="AH1431" s="71"/>
      <c r="AI1431" s="71"/>
      <c r="AJ1431" s="71"/>
      <c r="AK1431" s="71"/>
      <c r="AL1431" s="71"/>
      <c r="AM1431" s="71"/>
      <c r="AN1431" s="71"/>
      <c r="AO1431" s="71"/>
      <c r="AP1431" s="71"/>
      <c r="AQ1431" s="71"/>
      <c r="AR1431" s="71"/>
      <c r="AS1431" s="71"/>
      <c r="AT1431" s="71"/>
      <c r="AU1431" s="71"/>
      <c r="AV1431" s="71"/>
      <c r="AW1431" s="71"/>
      <c r="AX1431" s="71"/>
      <c r="AY1431" s="71"/>
      <c r="AZ1431" s="71"/>
      <c r="BA1431" s="71"/>
    </row>
    <row r="1432" spans="1:53" x14ac:dyDescent="0.75">
      <c r="A1432" s="71"/>
      <c r="B1432" s="71"/>
      <c r="C1432" s="71"/>
      <c r="D1432" s="71"/>
      <c r="E1432" s="71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P1432" s="71"/>
      <c r="Q1432" s="71"/>
      <c r="R1432" s="71"/>
      <c r="S1432" s="71"/>
      <c r="T1432" s="71"/>
      <c r="U1432" s="71"/>
      <c r="V1432" s="71"/>
      <c r="W1432" s="71"/>
      <c r="X1432" s="71"/>
      <c r="Y1432" s="71"/>
      <c r="Z1432" s="71"/>
      <c r="AE1432" s="71"/>
      <c r="AF1432" s="71"/>
      <c r="AG1432" s="71"/>
      <c r="AH1432" s="71"/>
      <c r="AI1432" s="71"/>
      <c r="AJ1432" s="71"/>
      <c r="AK1432" s="71"/>
      <c r="AL1432" s="71"/>
      <c r="AM1432" s="71"/>
      <c r="AN1432" s="71"/>
      <c r="AO1432" s="71"/>
      <c r="AP1432" s="71"/>
      <c r="AQ1432" s="71"/>
      <c r="AR1432" s="71"/>
      <c r="AS1432" s="71"/>
      <c r="AT1432" s="71"/>
      <c r="AU1432" s="71"/>
      <c r="AV1432" s="71"/>
      <c r="AW1432" s="71"/>
      <c r="AX1432" s="71"/>
      <c r="AY1432" s="71"/>
      <c r="AZ1432" s="71"/>
      <c r="BA1432" s="71"/>
    </row>
    <row r="1433" spans="1:53" x14ac:dyDescent="0.75">
      <c r="A1433" s="71"/>
      <c r="B1433" s="71"/>
      <c r="C1433" s="71"/>
      <c r="D1433" s="71"/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P1433" s="71"/>
      <c r="Q1433" s="71"/>
      <c r="R1433" s="71"/>
      <c r="S1433" s="71"/>
      <c r="T1433" s="71"/>
      <c r="U1433" s="71"/>
      <c r="V1433" s="71"/>
      <c r="W1433" s="71"/>
      <c r="X1433" s="71"/>
      <c r="Y1433" s="71"/>
      <c r="Z1433" s="71"/>
      <c r="AE1433" s="71"/>
      <c r="AF1433" s="71"/>
      <c r="AG1433" s="71"/>
      <c r="AH1433" s="71"/>
      <c r="AI1433" s="71"/>
      <c r="AJ1433" s="71"/>
      <c r="AK1433" s="71"/>
      <c r="AL1433" s="71"/>
      <c r="AM1433" s="71"/>
      <c r="AN1433" s="71"/>
      <c r="AO1433" s="71"/>
      <c r="AP1433" s="71"/>
      <c r="AQ1433" s="71"/>
      <c r="AR1433" s="71"/>
      <c r="AS1433" s="71"/>
      <c r="AT1433" s="71"/>
      <c r="AU1433" s="71"/>
      <c r="AV1433" s="71"/>
      <c r="AW1433" s="71"/>
      <c r="AX1433" s="71"/>
      <c r="AY1433" s="71"/>
      <c r="AZ1433" s="71"/>
      <c r="BA1433" s="71"/>
    </row>
    <row r="1434" spans="1:53" x14ac:dyDescent="0.75">
      <c r="A1434" s="71"/>
      <c r="B1434" s="71"/>
      <c r="C1434" s="71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1"/>
      <c r="S1434" s="71"/>
      <c r="T1434" s="71"/>
      <c r="U1434" s="71"/>
      <c r="V1434" s="71"/>
      <c r="W1434" s="71"/>
      <c r="X1434" s="71"/>
      <c r="Y1434" s="71"/>
      <c r="Z1434" s="71"/>
      <c r="AE1434" s="71"/>
      <c r="AF1434" s="71"/>
      <c r="AG1434" s="71"/>
      <c r="AH1434" s="71"/>
      <c r="AI1434" s="71"/>
      <c r="AJ1434" s="71"/>
      <c r="AK1434" s="71"/>
      <c r="AL1434" s="71"/>
      <c r="AM1434" s="71"/>
      <c r="AN1434" s="71"/>
      <c r="AO1434" s="71"/>
      <c r="AP1434" s="71"/>
      <c r="AQ1434" s="71"/>
      <c r="AR1434" s="71"/>
      <c r="AS1434" s="71"/>
      <c r="AT1434" s="71"/>
      <c r="AU1434" s="71"/>
      <c r="AV1434" s="71"/>
      <c r="AW1434" s="71"/>
      <c r="AX1434" s="71"/>
      <c r="AY1434" s="71"/>
      <c r="AZ1434" s="71"/>
      <c r="BA1434" s="71"/>
    </row>
    <row r="1435" spans="1:53" x14ac:dyDescent="0.75">
      <c r="A1435" s="71"/>
      <c r="B1435" s="71"/>
      <c r="C1435" s="71"/>
      <c r="D1435" s="71"/>
      <c r="E1435" s="71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P1435" s="71"/>
      <c r="Q1435" s="71"/>
      <c r="R1435" s="71"/>
      <c r="S1435" s="71"/>
      <c r="T1435" s="71"/>
      <c r="U1435" s="71"/>
      <c r="V1435" s="71"/>
      <c r="W1435" s="71"/>
      <c r="X1435" s="71"/>
      <c r="Y1435" s="71"/>
      <c r="Z1435" s="71"/>
      <c r="AE1435" s="71"/>
      <c r="AF1435" s="71"/>
      <c r="AG1435" s="71"/>
      <c r="AH1435" s="71"/>
      <c r="AI1435" s="71"/>
      <c r="AJ1435" s="71"/>
      <c r="AK1435" s="71"/>
      <c r="AL1435" s="71"/>
      <c r="AM1435" s="71"/>
      <c r="AN1435" s="71"/>
      <c r="AO1435" s="71"/>
      <c r="AP1435" s="71"/>
      <c r="AQ1435" s="71"/>
      <c r="AR1435" s="71"/>
      <c r="AS1435" s="71"/>
      <c r="AT1435" s="71"/>
      <c r="AU1435" s="71"/>
      <c r="AV1435" s="71"/>
      <c r="AW1435" s="71"/>
      <c r="AX1435" s="71"/>
      <c r="AY1435" s="71"/>
      <c r="AZ1435" s="71"/>
      <c r="BA1435" s="71"/>
    </row>
    <row r="1436" spans="1:53" x14ac:dyDescent="0.75">
      <c r="A1436" s="71"/>
      <c r="B1436" s="71"/>
      <c r="C1436" s="71"/>
      <c r="D1436" s="71"/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P1436" s="71"/>
      <c r="Q1436" s="71"/>
      <c r="R1436" s="71"/>
      <c r="S1436" s="71"/>
      <c r="T1436" s="71"/>
      <c r="U1436" s="71"/>
      <c r="V1436" s="71"/>
      <c r="W1436" s="71"/>
      <c r="X1436" s="71"/>
      <c r="Y1436" s="71"/>
      <c r="Z1436" s="71"/>
      <c r="AE1436" s="71"/>
      <c r="AF1436" s="71"/>
      <c r="AG1436" s="71"/>
      <c r="AH1436" s="71"/>
      <c r="AI1436" s="71"/>
      <c r="AJ1436" s="71"/>
      <c r="AK1436" s="71"/>
      <c r="AL1436" s="71"/>
      <c r="AM1436" s="71"/>
      <c r="AN1436" s="71"/>
      <c r="AO1436" s="71"/>
      <c r="AP1436" s="71"/>
      <c r="AQ1436" s="71"/>
      <c r="AR1436" s="71"/>
      <c r="AS1436" s="71"/>
      <c r="AT1436" s="71"/>
      <c r="AU1436" s="71"/>
      <c r="AV1436" s="71"/>
      <c r="AW1436" s="71"/>
      <c r="AX1436" s="71"/>
      <c r="AY1436" s="71"/>
      <c r="AZ1436" s="71"/>
      <c r="BA1436" s="71"/>
    </row>
    <row r="1437" spans="1:53" x14ac:dyDescent="0.75">
      <c r="A1437" s="71"/>
      <c r="B1437" s="71"/>
      <c r="C1437" s="71"/>
      <c r="D1437" s="71"/>
      <c r="E1437" s="71"/>
      <c r="F1437" s="71"/>
      <c r="G1437" s="71"/>
      <c r="H1437" s="71"/>
      <c r="I1437" s="71"/>
      <c r="J1437" s="71"/>
      <c r="K1437" s="71"/>
      <c r="L1437" s="71"/>
      <c r="M1437" s="71"/>
      <c r="N1437" s="71"/>
      <c r="O1437" s="71"/>
      <c r="P1437" s="71"/>
      <c r="Q1437" s="71"/>
      <c r="R1437" s="71"/>
      <c r="S1437" s="71"/>
      <c r="T1437" s="71"/>
      <c r="U1437" s="71"/>
      <c r="V1437" s="71"/>
      <c r="W1437" s="71"/>
      <c r="X1437" s="71"/>
      <c r="Y1437" s="71"/>
      <c r="Z1437" s="71"/>
      <c r="AE1437" s="71"/>
      <c r="AF1437" s="71"/>
      <c r="AG1437" s="71"/>
      <c r="AH1437" s="71"/>
      <c r="AI1437" s="71"/>
      <c r="AJ1437" s="71"/>
      <c r="AK1437" s="71"/>
      <c r="AL1437" s="71"/>
      <c r="AM1437" s="71"/>
      <c r="AN1437" s="71"/>
      <c r="AO1437" s="71"/>
      <c r="AP1437" s="71"/>
      <c r="AQ1437" s="71"/>
      <c r="AR1437" s="71"/>
      <c r="AS1437" s="71"/>
      <c r="AT1437" s="71"/>
      <c r="AU1437" s="71"/>
      <c r="AV1437" s="71"/>
      <c r="AW1437" s="71"/>
      <c r="AX1437" s="71"/>
      <c r="AY1437" s="71"/>
      <c r="AZ1437" s="71"/>
      <c r="BA1437" s="71"/>
    </row>
    <row r="1438" spans="1:53" x14ac:dyDescent="0.75">
      <c r="A1438" s="71"/>
      <c r="B1438" s="71"/>
      <c r="C1438" s="71"/>
      <c r="D1438" s="71"/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P1438" s="71"/>
      <c r="Q1438" s="71"/>
      <c r="R1438" s="71"/>
      <c r="S1438" s="71"/>
      <c r="T1438" s="71"/>
      <c r="U1438" s="71"/>
      <c r="V1438" s="71"/>
      <c r="W1438" s="71"/>
      <c r="X1438" s="71"/>
      <c r="Y1438" s="71"/>
      <c r="Z1438" s="71"/>
      <c r="AE1438" s="71"/>
      <c r="AF1438" s="71"/>
      <c r="AG1438" s="71"/>
      <c r="AH1438" s="71"/>
      <c r="AI1438" s="71"/>
      <c r="AJ1438" s="71"/>
      <c r="AK1438" s="71"/>
      <c r="AL1438" s="71"/>
      <c r="AM1438" s="71"/>
      <c r="AN1438" s="71"/>
      <c r="AO1438" s="71"/>
      <c r="AP1438" s="71"/>
      <c r="AQ1438" s="71"/>
      <c r="AR1438" s="71"/>
      <c r="AS1438" s="71"/>
      <c r="AT1438" s="71"/>
      <c r="AU1438" s="71"/>
      <c r="AV1438" s="71"/>
      <c r="AW1438" s="71"/>
      <c r="AX1438" s="71"/>
      <c r="AY1438" s="71"/>
      <c r="AZ1438" s="71"/>
      <c r="BA1438" s="71"/>
    </row>
    <row r="1439" spans="1:53" x14ac:dyDescent="0.75">
      <c r="A1439" s="71"/>
      <c r="B1439" s="71"/>
      <c r="C1439" s="71"/>
      <c r="D1439" s="71"/>
      <c r="E1439" s="71"/>
      <c r="F1439" s="71"/>
      <c r="G1439" s="71"/>
      <c r="H1439" s="71"/>
      <c r="I1439" s="71"/>
      <c r="J1439" s="71"/>
      <c r="K1439" s="71"/>
      <c r="L1439" s="71"/>
      <c r="M1439" s="71"/>
      <c r="N1439" s="71"/>
      <c r="O1439" s="71"/>
      <c r="P1439" s="71"/>
      <c r="Q1439" s="71"/>
      <c r="R1439" s="71"/>
      <c r="S1439" s="71"/>
      <c r="T1439" s="71"/>
      <c r="U1439" s="71"/>
      <c r="V1439" s="71"/>
      <c r="W1439" s="71"/>
      <c r="X1439" s="71"/>
      <c r="Y1439" s="71"/>
      <c r="Z1439" s="71"/>
      <c r="AE1439" s="71"/>
      <c r="AF1439" s="71"/>
      <c r="AG1439" s="71"/>
      <c r="AH1439" s="71"/>
      <c r="AI1439" s="71"/>
      <c r="AJ1439" s="71"/>
      <c r="AK1439" s="71"/>
      <c r="AL1439" s="71"/>
      <c r="AM1439" s="71"/>
      <c r="AN1439" s="71"/>
      <c r="AO1439" s="71"/>
      <c r="AP1439" s="71"/>
      <c r="AQ1439" s="71"/>
      <c r="AR1439" s="71"/>
      <c r="AS1439" s="71"/>
      <c r="AT1439" s="71"/>
      <c r="AU1439" s="71"/>
      <c r="AV1439" s="71"/>
      <c r="AW1439" s="71"/>
      <c r="AX1439" s="71"/>
      <c r="AY1439" s="71"/>
      <c r="AZ1439" s="71"/>
      <c r="BA1439" s="71"/>
    </row>
    <row r="1440" spans="1:53" x14ac:dyDescent="0.75">
      <c r="A1440" s="71"/>
      <c r="B1440" s="71"/>
      <c r="C1440" s="71"/>
      <c r="D1440" s="71"/>
      <c r="E1440" s="71"/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71"/>
      <c r="Z1440" s="71"/>
      <c r="AE1440" s="71"/>
      <c r="AF1440" s="71"/>
      <c r="AG1440" s="71"/>
      <c r="AH1440" s="71"/>
      <c r="AI1440" s="71"/>
      <c r="AJ1440" s="71"/>
      <c r="AK1440" s="71"/>
      <c r="AL1440" s="71"/>
      <c r="AM1440" s="71"/>
      <c r="AN1440" s="71"/>
      <c r="AO1440" s="71"/>
      <c r="AP1440" s="71"/>
      <c r="AQ1440" s="71"/>
      <c r="AR1440" s="71"/>
      <c r="AS1440" s="71"/>
      <c r="AT1440" s="71"/>
      <c r="AU1440" s="71"/>
      <c r="AV1440" s="71"/>
      <c r="AW1440" s="71"/>
      <c r="AX1440" s="71"/>
      <c r="AY1440" s="71"/>
      <c r="AZ1440" s="71"/>
      <c r="BA1440" s="71"/>
    </row>
    <row r="1441" spans="1:53" x14ac:dyDescent="0.75">
      <c r="A1441" s="71"/>
      <c r="B1441" s="71"/>
      <c r="C1441" s="71"/>
      <c r="D1441" s="71"/>
      <c r="E1441" s="71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P1441" s="71"/>
      <c r="Q1441" s="71"/>
      <c r="R1441" s="71"/>
      <c r="S1441" s="71"/>
      <c r="T1441" s="71"/>
      <c r="U1441" s="71"/>
      <c r="V1441" s="71"/>
      <c r="W1441" s="71"/>
      <c r="X1441" s="71"/>
      <c r="Y1441" s="71"/>
      <c r="Z1441" s="71"/>
      <c r="AE1441" s="71"/>
      <c r="AF1441" s="71"/>
      <c r="AG1441" s="71"/>
      <c r="AH1441" s="71"/>
      <c r="AI1441" s="71"/>
      <c r="AJ1441" s="71"/>
      <c r="AK1441" s="71"/>
      <c r="AL1441" s="71"/>
      <c r="AM1441" s="71"/>
      <c r="AN1441" s="71"/>
      <c r="AO1441" s="71"/>
      <c r="AP1441" s="71"/>
      <c r="AQ1441" s="71"/>
      <c r="AR1441" s="71"/>
      <c r="AS1441" s="71"/>
      <c r="AT1441" s="71"/>
      <c r="AU1441" s="71"/>
      <c r="AV1441" s="71"/>
      <c r="AW1441" s="71"/>
      <c r="AX1441" s="71"/>
      <c r="AY1441" s="71"/>
      <c r="AZ1441" s="71"/>
      <c r="BA1441" s="71"/>
    </row>
    <row r="1442" spans="1:53" x14ac:dyDescent="0.75">
      <c r="A1442" s="71"/>
      <c r="B1442" s="71"/>
      <c r="C1442" s="71"/>
      <c r="D1442" s="71"/>
      <c r="E1442" s="71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P1442" s="71"/>
      <c r="Q1442" s="71"/>
      <c r="R1442" s="71"/>
      <c r="S1442" s="71"/>
      <c r="T1442" s="71"/>
      <c r="U1442" s="71"/>
      <c r="V1442" s="71"/>
      <c r="W1442" s="71"/>
      <c r="X1442" s="71"/>
      <c r="Y1442" s="71"/>
      <c r="Z1442" s="71"/>
      <c r="AE1442" s="71"/>
      <c r="AF1442" s="71"/>
      <c r="AG1442" s="71"/>
      <c r="AH1442" s="71"/>
      <c r="AI1442" s="71"/>
      <c r="AJ1442" s="71"/>
      <c r="AK1442" s="71"/>
      <c r="AL1442" s="71"/>
      <c r="AM1442" s="71"/>
      <c r="AN1442" s="71"/>
      <c r="AO1442" s="71"/>
      <c r="AP1442" s="71"/>
      <c r="AQ1442" s="71"/>
      <c r="AR1442" s="71"/>
      <c r="AS1442" s="71"/>
      <c r="AT1442" s="71"/>
      <c r="AU1442" s="71"/>
      <c r="AV1442" s="71"/>
      <c r="AW1442" s="71"/>
      <c r="AX1442" s="71"/>
      <c r="AY1442" s="71"/>
      <c r="AZ1442" s="71"/>
      <c r="BA1442" s="71"/>
    </row>
    <row r="1443" spans="1:53" x14ac:dyDescent="0.75">
      <c r="A1443" s="71"/>
      <c r="B1443" s="71"/>
      <c r="C1443" s="71"/>
      <c r="D1443" s="71"/>
      <c r="E1443" s="71"/>
      <c r="F1443" s="71"/>
      <c r="G1443" s="71"/>
      <c r="H1443" s="71"/>
      <c r="I1443" s="71"/>
      <c r="J1443" s="71"/>
      <c r="K1443" s="71"/>
      <c r="L1443" s="71"/>
      <c r="M1443" s="71"/>
      <c r="N1443" s="71"/>
      <c r="O1443" s="71"/>
      <c r="P1443" s="71"/>
      <c r="Q1443" s="71"/>
      <c r="R1443" s="71"/>
      <c r="S1443" s="71"/>
      <c r="T1443" s="71"/>
      <c r="U1443" s="71"/>
      <c r="V1443" s="71"/>
      <c r="W1443" s="71"/>
      <c r="X1443" s="71"/>
      <c r="Y1443" s="71"/>
      <c r="Z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  <c r="AT1443" s="71"/>
      <c r="AU1443" s="71"/>
      <c r="AV1443" s="71"/>
      <c r="AW1443" s="71"/>
      <c r="AX1443" s="71"/>
      <c r="AY1443" s="71"/>
      <c r="AZ1443" s="71"/>
      <c r="BA1443" s="71"/>
    </row>
    <row r="1444" spans="1:53" x14ac:dyDescent="0.75">
      <c r="A1444" s="71"/>
      <c r="B1444" s="71"/>
      <c r="C1444" s="71"/>
      <c r="D1444" s="71"/>
      <c r="E1444" s="71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P1444" s="71"/>
      <c r="Q1444" s="71"/>
      <c r="R1444" s="71"/>
      <c r="S1444" s="71"/>
      <c r="T1444" s="71"/>
      <c r="U1444" s="71"/>
      <c r="V1444" s="71"/>
      <c r="W1444" s="71"/>
      <c r="X1444" s="71"/>
      <c r="Y1444" s="71"/>
      <c r="Z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</row>
    <row r="1445" spans="1:53" x14ac:dyDescent="0.75">
      <c r="A1445" s="71"/>
      <c r="B1445" s="71"/>
      <c r="C1445" s="71"/>
      <c r="D1445" s="71"/>
      <c r="E1445" s="71"/>
      <c r="F1445" s="71"/>
      <c r="G1445" s="71"/>
      <c r="H1445" s="71"/>
      <c r="I1445" s="71"/>
      <c r="J1445" s="71"/>
      <c r="K1445" s="71"/>
      <c r="L1445" s="71"/>
      <c r="M1445" s="71"/>
      <c r="N1445" s="71"/>
      <c r="O1445" s="71"/>
      <c r="P1445" s="71"/>
      <c r="Q1445" s="71"/>
      <c r="R1445" s="71"/>
      <c r="S1445" s="71"/>
      <c r="T1445" s="71"/>
      <c r="U1445" s="71"/>
      <c r="V1445" s="71"/>
      <c r="W1445" s="71"/>
      <c r="X1445" s="71"/>
      <c r="Y1445" s="71"/>
      <c r="Z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</row>
    <row r="1446" spans="1:53" x14ac:dyDescent="0.75">
      <c r="A1446" s="71"/>
      <c r="B1446" s="71"/>
      <c r="C1446" s="71"/>
      <c r="D1446" s="71"/>
      <c r="E1446" s="71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P1446" s="71"/>
      <c r="Q1446" s="71"/>
      <c r="R1446" s="71"/>
      <c r="S1446" s="71"/>
      <c r="T1446" s="71"/>
      <c r="U1446" s="71"/>
      <c r="V1446" s="71"/>
      <c r="W1446" s="71"/>
      <c r="X1446" s="71"/>
      <c r="Y1446" s="71"/>
      <c r="Z1446" s="71"/>
      <c r="AE1446" s="71"/>
      <c r="AF1446" s="71"/>
      <c r="AG1446" s="71"/>
      <c r="AH1446" s="71"/>
      <c r="AI1446" s="71"/>
      <c r="AJ1446" s="71"/>
      <c r="AK1446" s="71"/>
      <c r="AL1446" s="71"/>
      <c r="AM1446" s="71"/>
      <c r="AN1446" s="71"/>
      <c r="AO1446" s="71"/>
      <c r="AP1446" s="71"/>
      <c r="AQ1446" s="71"/>
      <c r="AR1446" s="71"/>
      <c r="AS1446" s="71"/>
      <c r="AT1446" s="71"/>
      <c r="AU1446" s="71"/>
      <c r="AV1446" s="71"/>
      <c r="AW1446" s="71"/>
      <c r="AX1446" s="71"/>
      <c r="AY1446" s="71"/>
      <c r="AZ1446" s="71"/>
      <c r="BA1446" s="71"/>
    </row>
    <row r="1447" spans="1:53" x14ac:dyDescent="0.75">
      <c r="A1447" s="71"/>
      <c r="B1447" s="71"/>
      <c r="C1447" s="71"/>
      <c r="D1447" s="71"/>
      <c r="E1447" s="71"/>
      <c r="F1447" s="71"/>
      <c r="G1447" s="71"/>
      <c r="H1447" s="71"/>
      <c r="I1447" s="71"/>
      <c r="J1447" s="71"/>
      <c r="K1447" s="71"/>
      <c r="L1447" s="71"/>
      <c r="M1447" s="71"/>
      <c r="N1447" s="71"/>
      <c r="O1447" s="71"/>
      <c r="P1447" s="71"/>
      <c r="Q1447" s="71"/>
      <c r="R1447" s="71"/>
      <c r="S1447" s="71"/>
      <c r="T1447" s="71"/>
      <c r="U1447" s="71"/>
      <c r="V1447" s="71"/>
      <c r="W1447" s="71"/>
      <c r="X1447" s="71"/>
      <c r="Y1447" s="71"/>
      <c r="Z1447" s="71"/>
      <c r="AE1447" s="71"/>
      <c r="AF1447" s="71"/>
      <c r="AG1447" s="71"/>
      <c r="AH1447" s="71"/>
      <c r="AI1447" s="71"/>
      <c r="AJ1447" s="71"/>
      <c r="AK1447" s="71"/>
      <c r="AL1447" s="71"/>
      <c r="AM1447" s="71"/>
      <c r="AN1447" s="71"/>
      <c r="AO1447" s="71"/>
      <c r="AP1447" s="71"/>
      <c r="AQ1447" s="71"/>
      <c r="AR1447" s="71"/>
      <c r="AS1447" s="71"/>
      <c r="AT1447" s="71"/>
      <c r="AU1447" s="71"/>
      <c r="AV1447" s="71"/>
      <c r="AW1447" s="71"/>
      <c r="AX1447" s="71"/>
      <c r="AY1447" s="71"/>
      <c r="AZ1447" s="71"/>
      <c r="BA1447" s="71"/>
    </row>
    <row r="1448" spans="1:53" x14ac:dyDescent="0.75">
      <c r="A1448" s="71"/>
      <c r="B1448" s="71"/>
      <c r="C1448" s="71"/>
      <c r="D1448" s="71"/>
      <c r="E1448" s="71"/>
      <c r="F1448" s="71"/>
      <c r="G1448" s="71"/>
      <c r="H1448" s="71"/>
      <c r="I1448" s="71"/>
      <c r="J1448" s="71"/>
      <c r="K1448" s="71"/>
      <c r="L1448" s="71"/>
      <c r="M1448" s="71"/>
      <c r="N1448" s="71"/>
      <c r="O1448" s="71"/>
      <c r="P1448" s="71"/>
      <c r="Q1448" s="71"/>
      <c r="R1448" s="71"/>
      <c r="S1448" s="71"/>
      <c r="T1448" s="71"/>
      <c r="U1448" s="71"/>
      <c r="V1448" s="71"/>
      <c r="W1448" s="71"/>
      <c r="X1448" s="71"/>
      <c r="Y1448" s="71"/>
      <c r="Z1448" s="71"/>
      <c r="AE1448" s="71"/>
      <c r="AF1448" s="71"/>
      <c r="AG1448" s="71"/>
      <c r="AH1448" s="71"/>
      <c r="AI1448" s="71"/>
      <c r="AJ1448" s="71"/>
      <c r="AK1448" s="71"/>
      <c r="AL1448" s="71"/>
      <c r="AM1448" s="71"/>
      <c r="AN1448" s="71"/>
      <c r="AO1448" s="71"/>
      <c r="AP1448" s="71"/>
      <c r="AQ1448" s="71"/>
      <c r="AR1448" s="71"/>
      <c r="AS1448" s="71"/>
      <c r="AT1448" s="71"/>
      <c r="AU1448" s="71"/>
      <c r="AV1448" s="71"/>
      <c r="AW1448" s="71"/>
      <c r="AX1448" s="71"/>
      <c r="AY1448" s="71"/>
      <c r="AZ1448" s="71"/>
      <c r="BA1448" s="71"/>
    </row>
    <row r="1449" spans="1:53" x14ac:dyDescent="0.75">
      <c r="A1449" s="71"/>
      <c r="B1449" s="71"/>
      <c r="C1449" s="71"/>
      <c r="D1449" s="71"/>
      <c r="E1449" s="71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P1449" s="71"/>
      <c r="Q1449" s="71"/>
      <c r="R1449" s="71"/>
      <c r="S1449" s="71"/>
      <c r="T1449" s="71"/>
      <c r="U1449" s="71"/>
      <c r="V1449" s="71"/>
      <c r="W1449" s="71"/>
      <c r="X1449" s="71"/>
      <c r="Y1449" s="71"/>
      <c r="Z1449" s="71"/>
      <c r="AE1449" s="71"/>
      <c r="AF1449" s="71"/>
      <c r="AG1449" s="71"/>
      <c r="AH1449" s="71"/>
      <c r="AI1449" s="71"/>
      <c r="AJ1449" s="71"/>
      <c r="AK1449" s="71"/>
      <c r="AL1449" s="71"/>
      <c r="AM1449" s="71"/>
      <c r="AN1449" s="71"/>
      <c r="AO1449" s="71"/>
      <c r="AP1449" s="71"/>
      <c r="AQ1449" s="71"/>
      <c r="AR1449" s="71"/>
      <c r="AS1449" s="71"/>
      <c r="AT1449" s="71"/>
      <c r="AU1449" s="71"/>
      <c r="AV1449" s="71"/>
      <c r="AW1449" s="71"/>
      <c r="AX1449" s="71"/>
      <c r="AY1449" s="71"/>
      <c r="AZ1449" s="71"/>
      <c r="BA1449" s="71"/>
    </row>
    <row r="1450" spans="1:53" x14ac:dyDescent="0.75">
      <c r="A1450" s="71"/>
      <c r="B1450" s="71"/>
      <c r="C1450" s="71"/>
      <c r="D1450" s="71"/>
      <c r="E1450" s="71"/>
      <c r="F1450" s="71"/>
      <c r="G1450" s="71"/>
      <c r="H1450" s="71"/>
      <c r="I1450" s="71"/>
      <c r="J1450" s="71"/>
      <c r="K1450" s="71"/>
      <c r="L1450" s="71"/>
      <c r="M1450" s="71"/>
      <c r="N1450" s="71"/>
      <c r="O1450" s="71"/>
      <c r="P1450" s="71"/>
      <c r="Q1450" s="71"/>
      <c r="R1450" s="71"/>
      <c r="S1450" s="71"/>
      <c r="T1450" s="71"/>
      <c r="U1450" s="71"/>
      <c r="V1450" s="71"/>
      <c r="W1450" s="71"/>
      <c r="X1450" s="71"/>
      <c r="Y1450" s="71"/>
      <c r="Z1450" s="71"/>
      <c r="AE1450" s="71"/>
      <c r="AF1450" s="71"/>
      <c r="AG1450" s="71"/>
      <c r="AH1450" s="71"/>
      <c r="AI1450" s="71"/>
      <c r="AJ1450" s="71"/>
      <c r="AK1450" s="71"/>
      <c r="AL1450" s="71"/>
      <c r="AM1450" s="71"/>
      <c r="AN1450" s="71"/>
      <c r="AO1450" s="71"/>
      <c r="AP1450" s="71"/>
      <c r="AQ1450" s="71"/>
      <c r="AR1450" s="71"/>
      <c r="AS1450" s="71"/>
      <c r="AT1450" s="71"/>
      <c r="AU1450" s="71"/>
      <c r="AV1450" s="71"/>
      <c r="AW1450" s="71"/>
      <c r="AX1450" s="71"/>
      <c r="AY1450" s="71"/>
      <c r="AZ1450" s="71"/>
      <c r="BA1450" s="71"/>
    </row>
    <row r="1451" spans="1:53" x14ac:dyDescent="0.75">
      <c r="A1451" s="71"/>
      <c r="B1451" s="71"/>
      <c r="C1451" s="71"/>
      <c r="D1451" s="71"/>
      <c r="E1451" s="71"/>
      <c r="F1451" s="71"/>
      <c r="G1451" s="71"/>
      <c r="H1451" s="71"/>
      <c r="I1451" s="71"/>
      <c r="J1451" s="71"/>
      <c r="K1451" s="71"/>
      <c r="L1451" s="71"/>
      <c r="M1451" s="71"/>
      <c r="N1451" s="71"/>
      <c r="O1451" s="71"/>
      <c r="P1451" s="71"/>
      <c r="Q1451" s="71"/>
      <c r="R1451" s="71"/>
      <c r="S1451" s="71"/>
      <c r="T1451" s="71"/>
      <c r="U1451" s="71"/>
      <c r="V1451" s="71"/>
      <c r="W1451" s="71"/>
      <c r="X1451" s="71"/>
      <c r="Y1451" s="71"/>
      <c r="Z1451" s="71"/>
      <c r="AE1451" s="71"/>
      <c r="AF1451" s="71"/>
      <c r="AG1451" s="71"/>
      <c r="AH1451" s="71"/>
      <c r="AI1451" s="71"/>
      <c r="AJ1451" s="71"/>
      <c r="AK1451" s="71"/>
      <c r="AL1451" s="71"/>
      <c r="AM1451" s="71"/>
      <c r="AN1451" s="71"/>
      <c r="AO1451" s="71"/>
      <c r="AP1451" s="71"/>
      <c r="AQ1451" s="71"/>
      <c r="AR1451" s="71"/>
      <c r="AS1451" s="71"/>
      <c r="AT1451" s="71"/>
      <c r="AU1451" s="71"/>
      <c r="AV1451" s="71"/>
      <c r="AW1451" s="71"/>
      <c r="AX1451" s="71"/>
      <c r="AY1451" s="71"/>
      <c r="AZ1451" s="71"/>
      <c r="BA1451" s="71"/>
    </row>
    <row r="1452" spans="1:53" x14ac:dyDescent="0.75">
      <c r="A1452" s="71"/>
      <c r="B1452" s="71"/>
      <c r="C1452" s="71"/>
      <c r="D1452" s="71"/>
      <c r="E1452" s="71"/>
      <c r="F1452" s="71"/>
      <c r="G1452" s="71"/>
      <c r="H1452" s="71"/>
      <c r="I1452" s="71"/>
      <c r="J1452" s="71"/>
      <c r="K1452" s="71"/>
      <c r="L1452" s="71"/>
      <c r="M1452" s="71"/>
      <c r="N1452" s="71"/>
      <c r="O1452" s="71"/>
      <c r="P1452" s="71"/>
      <c r="Q1452" s="71"/>
      <c r="R1452" s="71"/>
      <c r="S1452" s="71"/>
      <c r="T1452" s="71"/>
      <c r="U1452" s="71"/>
      <c r="V1452" s="71"/>
      <c r="W1452" s="71"/>
      <c r="X1452" s="71"/>
      <c r="Y1452" s="71"/>
      <c r="Z1452" s="71"/>
      <c r="AE1452" s="71"/>
      <c r="AF1452" s="71"/>
      <c r="AG1452" s="71"/>
      <c r="AH1452" s="71"/>
      <c r="AI1452" s="71"/>
      <c r="AJ1452" s="71"/>
      <c r="AK1452" s="71"/>
      <c r="AL1452" s="71"/>
      <c r="AM1452" s="71"/>
      <c r="AN1452" s="71"/>
      <c r="AO1452" s="71"/>
      <c r="AP1452" s="71"/>
      <c r="AQ1452" s="71"/>
      <c r="AR1452" s="71"/>
      <c r="AS1452" s="71"/>
      <c r="AT1452" s="71"/>
      <c r="AU1452" s="71"/>
      <c r="AV1452" s="71"/>
      <c r="AW1452" s="71"/>
      <c r="AX1452" s="71"/>
      <c r="AY1452" s="71"/>
      <c r="AZ1452" s="71"/>
      <c r="BA1452" s="71"/>
    </row>
    <row r="1453" spans="1:53" x14ac:dyDescent="0.75">
      <c r="A1453" s="71"/>
      <c r="B1453" s="71"/>
      <c r="C1453" s="71"/>
      <c r="D1453" s="71"/>
      <c r="E1453" s="71"/>
      <c r="F1453" s="71"/>
      <c r="G1453" s="71"/>
      <c r="H1453" s="71"/>
      <c r="I1453" s="71"/>
      <c r="J1453" s="71"/>
      <c r="K1453" s="71"/>
      <c r="L1453" s="71"/>
      <c r="M1453" s="71"/>
      <c r="N1453" s="71"/>
      <c r="O1453" s="71"/>
      <c r="P1453" s="71"/>
      <c r="Q1453" s="71"/>
      <c r="R1453" s="71"/>
      <c r="S1453" s="71"/>
      <c r="T1453" s="71"/>
      <c r="U1453" s="71"/>
      <c r="V1453" s="71"/>
      <c r="W1453" s="71"/>
      <c r="X1453" s="71"/>
      <c r="Y1453" s="71"/>
      <c r="Z1453" s="71"/>
      <c r="AE1453" s="71"/>
      <c r="AF1453" s="71"/>
      <c r="AG1453" s="71"/>
      <c r="AH1453" s="71"/>
      <c r="AI1453" s="71"/>
      <c r="AJ1453" s="71"/>
      <c r="AK1453" s="71"/>
      <c r="AL1453" s="71"/>
      <c r="AM1453" s="71"/>
      <c r="AN1453" s="71"/>
      <c r="AO1453" s="71"/>
      <c r="AP1453" s="71"/>
      <c r="AQ1453" s="71"/>
      <c r="AR1453" s="71"/>
      <c r="AS1453" s="71"/>
      <c r="AT1453" s="71"/>
      <c r="AU1453" s="71"/>
      <c r="AV1453" s="71"/>
      <c r="AW1453" s="71"/>
      <c r="AX1453" s="71"/>
      <c r="AY1453" s="71"/>
      <c r="AZ1453" s="71"/>
      <c r="BA1453" s="71"/>
    </row>
    <row r="1454" spans="1:53" x14ac:dyDescent="0.75">
      <c r="A1454" s="71"/>
      <c r="B1454" s="71"/>
      <c r="C1454" s="71"/>
      <c r="D1454" s="71"/>
      <c r="E1454" s="71"/>
      <c r="F1454" s="71"/>
      <c r="G1454" s="71"/>
      <c r="H1454" s="71"/>
      <c r="I1454" s="71"/>
      <c r="J1454" s="71"/>
      <c r="K1454" s="71"/>
      <c r="L1454" s="71"/>
      <c r="M1454" s="71"/>
      <c r="N1454" s="71"/>
      <c r="O1454" s="71"/>
      <c r="P1454" s="71"/>
      <c r="Q1454" s="71"/>
      <c r="R1454" s="71"/>
      <c r="S1454" s="71"/>
      <c r="T1454" s="71"/>
      <c r="U1454" s="71"/>
      <c r="V1454" s="71"/>
      <c r="W1454" s="71"/>
      <c r="X1454" s="71"/>
      <c r="Y1454" s="71"/>
      <c r="Z1454" s="71"/>
      <c r="AE1454" s="71"/>
      <c r="AF1454" s="71"/>
      <c r="AG1454" s="71"/>
      <c r="AH1454" s="71"/>
      <c r="AI1454" s="71"/>
      <c r="AJ1454" s="71"/>
      <c r="AK1454" s="71"/>
      <c r="AL1454" s="71"/>
      <c r="AM1454" s="71"/>
      <c r="AN1454" s="71"/>
      <c r="AO1454" s="71"/>
      <c r="AP1454" s="71"/>
      <c r="AQ1454" s="71"/>
      <c r="AR1454" s="71"/>
      <c r="AS1454" s="71"/>
      <c r="AT1454" s="71"/>
      <c r="AU1454" s="71"/>
      <c r="AV1454" s="71"/>
      <c r="AW1454" s="71"/>
      <c r="AX1454" s="71"/>
      <c r="AY1454" s="71"/>
      <c r="AZ1454" s="71"/>
      <c r="BA1454" s="71"/>
    </row>
    <row r="1455" spans="1:53" x14ac:dyDescent="0.75">
      <c r="A1455" s="71"/>
      <c r="B1455" s="71"/>
      <c r="C1455" s="71"/>
      <c r="D1455" s="71"/>
      <c r="E1455" s="71"/>
      <c r="F1455" s="71"/>
      <c r="G1455" s="71"/>
      <c r="H1455" s="71"/>
      <c r="I1455" s="71"/>
      <c r="J1455" s="71"/>
      <c r="K1455" s="71"/>
      <c r="L1455" s="71"/>
      <c r="M1455" s="71"/>
      <c r="N1455" s="71"/>
      <c r="O1455" s="71"/>
      <c r="P1455" s="71"/>
      <c r="Q1455" s="71"/>
      <c r="R1455" s="71"/>
      <c r="S1455" s="71"/>
      <c r="T1455" s="71"/>
      <c r="U1455" s="71"/>
      <c r="V1455" s="71"/>
      <c r="W1455" s="71"/>
      <c r="X1455" s="71"/>
      <c r="Y1455" s="71"/>
      <c r="Z1455" s="71"/>
      <c r="AE1455" s="71"/>
      <c r="AF1455" s="71"/>
      <c r="AG1455" s="71"/>
      <c r="AH1455" s="71"/>
      <c r="AI1455" s="71"/>
      <c r="AJ1455" s="71"/>
      <c r="AK1455" s="71"/>
      <c r="AL1455" s="71"/>
      <c r="AM1455" s="71"/>
      <c r="AN1455" s="71"/>
      <c r="AO1455" s="71"/>
      <c r="AP1455" s="71"/>
      <c r="AQ1455" s="71"/>
      <c r="AR1455" s="71"/>
      <c r="AS1455" s="71"/>
      <c r="AT1455" s="71"/>
      <c r="AU1455" s="71"/>
      <c r="AV1455" s="71"/>
      <c r="AW1455" s="71"/>
      <c r="AX1455" s="71"/>
      <c r="AY1455" s="71"/>
      <c r="AZ1455" s="71"/>
      <c r="BA1455" s="71"/>
    </row>
    <row r="1456" spans="1:53" x14ac:dyDescent="0.75">
      <c r="A1456" s="71"/>
      <c r="B1456" s="71"/>
      <c r="C1456" s="71"/>
      <c r="D1456" s="71"/>
      <c r="E1456" s="71"/>
      <c r="F1456" s="71"/>
      <c r="G1456" s="71"/>
      <c r="H1456" s="71"/>
      <c r="I1456" s="71"/>
      <c r="J1456" s="71"/>
      <c r="K1456" s="71"/>
      <c r="L1456" s="71"/>
      <c r="M1456" s="71"/>
      <c r="N1456" s="71"/>
      <c r="O1456" s="71"/>
      <c r="P1456" s="71"/>
      <c r="Q1456" s="71"/>
      <c r="R1456" s="71"/>
      <c r="S1456" s="71"/>
      <c r="T1456" s="71"/>
      <c r="U1456" s="71"/>
      <c r="V1456" s="71"/>
      <c r="W1456" s="71"/>
      <c r="X1456" s="71"/>
      <c r="Y1456" s="71"/>
      <c r="Z1456" s="71"/>
      <c r="AE1456" s="71"/>
      <c r="AF1456" s="71"/>
      <c r="AG1456" s="71"/>
      <c r="AH1456" s="71"/>
      <c r="AI1456" s="71"/>
      <c r="AJ1456" s="71"/>
      <c r="AK1456" s="71"/>
      <c r="AL1456" s="71"/>
      <c r="AM1456" s="71"/>
      <c r="AN1456" s="71"/>
      <c r="AO1456" s="71"/>
      <c r="AP1456" s="71"/>
      <c r="AQ1456" s="71"/>
      <c r="AR1456" s="71"/>
      <c r="AS1456" s="71"/>
      <c r="AT1456" s="71"/>
      <c r="AU1456" s="71"/>
      <c r="AV1456" s="71"/>
      <c r="AW1456" s="71"/>
      <c r="AX1456" s="71"/>
      <c r="AY1456" s="71"/>
      <c r="AZ1456" s="71"/>
      <c r="BA1456" s="71"/>
    </row>
    <row r="1457" spans="1:53" x14ac:dyDescent="0.75">
      <c r="A1457" s="71"/>
      <c r="B1457" s="71"/>
      <c r="C1457" s="71"/>
      <c r="D1457" s="71"/>
      <c r="E1457" s="71"/>
      <c r="F1457" s="71"/>
      <c r="G1457" s="71"/>
      <c r="H1457" s="71"/>
      <c r="I1457" s="71"/>
      <c r="J1457" s="71"/>
      <c r="K1457" s="71"/>
      <c r="L1457" s="71"/>
      <c r="M1457" s="71"/>
      <c r="N1457" s="71"/>
      <c r="O1457" s="71"/>
      <c r="P1457" s="71"/>
      <c r="Q1457" s="71"/>
      <c r="R1457" s="71"/>
      <c r="S1457" s="71"/>
      <c r="T1457" s="71"/>
      <c r="U1457" s="71"/>
      <c r="V1457" s="71"/>
      <c r="W1457" s="71"/>
      <c r="X1457" s="71"/>
      <c r="Y1457" s="71"/>
      <c r="Z1457" s="71"/>
      <c r="AE1457" s="71"/>
      <c r="AF1457" s="71"/>
      <c r="AG1457" s="71"/>
      <c r="AH1457" s="71"/>
      <c r="AI1457" s="71"/>
      <c r="AJ1457" s="71"/>
      <c r="AK1457" s="71"/>
      <c r="AL1457" s="71"/>
      <c r="AM1457" s="71"/>
      <c r="AN1457" s="71"/>
      <c r="AO1457" s="71"/>
      <c r="AP1457" s="71"/>
      <c r="AQ1457" s="71"/>
      <c r="AR1457" s="71"/>
      <c r="AS1457" s="71"/>
      <c r="AT1457" s="71"/>
      <c r="AU1457" s="71"/>
      <c r="AV1457" s="71"/>
      <c r="AW1457" s="71"/>
      <c r="AX1457" s="71"/>
      <c r="AY1457" s="71"/>
      <c r="AZ1457" s="71"/>
      <c r="BA1457" s="71"/>
    </row>
    <row r="1458" spans="1:53" x14ac:dyDescent="0.75">
      <c r="A1458" s="71"/>
      <c r="B1458" s="71"/>
      <c r="C1458" s="71"/>
      <c r="D1458" s="71"/>
      <c r="E1458" s="71"/>
      <c r="F1458" s="71"/>
      <c r="G1458" s="71"/>
      <c r="H1458" s="71"/>
      <c r="I1458" s="71"/>
      <c r="J1458" s="71"/>
      <c r="K1458" s="71"/>
      <c r="L1458" s="71"/>
      <c r="M1458" s="71"/>
      <c r="N1458" s="71"/>
      <c r="O1458" s="71"/>
      <c r="P1458" s="71"/>
      <c r="Q1458" s="71"/>
      <c r="R1458" s="71"/>
      <c r="S1458" s="71"/>
      <c r="T1458" s="71"/>
      <c r="U1458" s="71"/>
      <c r="V1458" s="71"/>
      <c r="W1458" s="71"/>
      <c r="X1458" s="71"/>
      <c r="Y1458" s="71"/>
      <c r="Z1458" s="71"/>
      <c r="AE1458" s="71"/>
      <c r="AF1458" s="71"/>
      <c r="AG1458" s="71"/>
      <c r="AH1458" s="71"/>
      <c r="AI1458" s="71"/>
      <c r="AJ1458" s="71"/>
      <c r="AK1458" s="71"/>
      <c r="AL1458" s="71"/>
      <c r="AM1458" s="71"/>
      <c r="AN1458" s="71"/>
      <c r="AO1458" s="71"/>
      <c r="AP1458" s="71"/>
      <c r="AQ1458" s="71"/>
      <c r="AR1458" s="71"/>
      <c r="AS1458" s="71"/>
      <c r="AT1458" s="71"/>
      <c r="AU1458" s="71"/>
      <c r="AV1458" s="71"/>
      <c r="AW1458" s="71"/>
      <c r="AX1458" s="71"/>
      <c r="AY1458" s="71"/>
      <c r="AZ1458" s="71"/>
      <c r="BA1458" s="71"/>
    </row>
    <row r="1459" spans="1:53" x14ac:dyDescent="0.75">
      <c r="A1459" s="71"/>
      <c r="B1459" s="71"/>
      <c r="C1459" s="71"/>
      <c r="D1459" s="71"/>
      <c r="E1459" s="71"/>
      <c r="F1459" s="71"/>
      <c r="G1459" s="71"/>
      <c r="H1459" s="71"/>
      <c r="I1459" s="71"/>
      <c r="J1459" s="71"/>
      <c r="K1459" s="71"/>
      <c r="L1459" s="71"/>
      <c r="M1459" s="71"/>
      <c r="N1459" s="71"/>
      <c r="O1459" s="71"/>
      <c r="P1459" s="71"/>
      <c r="Q1459" s="71"/>
      <c r="R1459" s="71"/>
      <c r="S1459" s="71"/>
      <c r="T1459" s="71"/>
      <c r="U1459" s="71"/>
      <c r="V1459" s="71"/>
      <c r="W1459" s="71"/>
      <c r="X1459" s="71"/>
      <c r="Y1459" s="71"/>
      <c r="Z1459" s="71"/>
      <c r="AE1459" s="71"/>
      <c r="AF1459" s="71"/>
      <c r="AG1459" s="71"/>
      <c r="AH1459" s="71"/>
      <c r="AI1459" s="71"/>
      <c r="AJ1459" s="71"/>
      <c r="AK1459" s="71"/>
      <c r="AL1459" s="71"/>
      <c r="AM1459" s="71"/>
      <c r="AN1459" s="71"/>
      <c r="AO1459" s="71"/>
      <c r="AP1459" s="71"/>
      <c r="AQ1459" s="71"/>
      <c r="AR1459" s="71"/>
      <c r="AS1459" s="71"/>
      <c r="AT1459" s="71"/>
      <c r="AU1459" s="71"/>
      <c r="AV1459" s="71"/>
      <c r="AW1459" s="71"/>
      <c r="AX1459" s="71"/>
      <c r="AY1459" s="71"/>
      <c r="AZ1459" s="71"/>
      <c r="BA1459" s="71"/>
    </row>
    <row r="1460" spans="1:53" x14ac:dyDescent="0.75">
      <c r="A1460" s="71"/>
      <c r="B1460" s="71"/>
      <c r="C1460" s="71"/>
      <c r="D1460" s="71"/>
      <c r="E1460" s="71"/>
      <c r="F1460" s="71"/>
      <c r="G1460" s="71"/>
      <c r="H1460" s="71"/>
      <c r="I1460" s="71"/>
      <c r="J1460" s="71"/>
      <c r="K1460" s="71"/>
      <c r="L1460" s="71"/>
      <c r="M1460" s="71"/>
      <c r="N1460" s="71"/>
      <c r="O1460" s="71"/>
      <c r="P1460" s="71"/>
      <c r="Q1460" s="71"/>
      <c r="R1460" s="71"/>
      <c r="S1460" s="71"/>
      <c r="T1460" s="71"/>
      <c r="U1460" s="71"/>
      <c r="V1460" s="71"/>
      <c r="W1460" s="71"/>
      <c r="X1460" s="71"/>
      <c r="Y1460" s="71"/>
      <c r="Z1460" s="71"/>
      <c r="AE1460" s="71"/>
      <c r="AF1460" s="71"/>
      <c r="AG1460" s="71"/>
      <c r="AH1460" s="71"/>
      <c r="AI1460" s="71"/>
      <c r="AJ1460" s="71"/>
      <c r="AK1460" s="71"/>
      <c r="AL1460" s="71"/>
      <c r="AM1460" s="71"/>
      <c r="AN1460" s="71"/>
      <c r="AO1460" s="71"/>
      <c r="AP1460" s="71"/>
      <c r="AQ1460" s="71"/>
      <c r="AR1460" s="71"/>
      <c r="AS1460" s="71"/>
      <c r="AT1460" s="71"/>
      <c r="AU1460" s="71"/>
      <c r="AV1460" s="71"/>
      <c r="AW1460" s="71"/>
      <c r="AX1460" s="71"/>
      <c r="AY1460" s="71"/>
      <c r="AZ1460" s="71"/>
      <c r="BA1460" s="71"/>
    </row>
    <row r="1461" spans="1:53" x14ac:dyDescent="0.75">
      <c r="A1461" s="71"/>
      <c r="B1461" s="71"/>
      <c r="C1461" s="71"/>
      <c r="D1461" s="71"/>
      <c r="E1461" s="71"/>
      <c r="F1461" s="71"/>
      <c r="G1461" s="71"/>
      <c r="H1461" s="71"/>
      <c r="I1461" s="71"/>
      <c r="J1461" s="71"/>
      <c r="K1461" s="71"/>
      <c r="L1461" s="71"/>
      <c r="M1461" s="71"/>
      <c r="N1461" s="71"/>
      <c r="O1461" s="71"/>
      <c r="P1461" s="71"/>
      <c r="Q1461" s="71"/>
      <c r="R1461" s="71"/>
      <c r="S1461" s="71"/>
      <c r="T1461" s="71"/>
      <c r="U1461" s="71"/>
      <c r="V1461" s="71"/>
      <c r="W1461" s="71"/>
      <c r="X1461" s="71"/>
      <c r="Y1461" s="71"/>
      <c r="Z1461" s="71"/>
      <c r="AE1461" s="71"/>
      <c r="AF1461" s="71"/>
      <c r="AG1461" s="71"/>
      <c r="AH1461" s="71"/>
      <c r="AI1461" s="71"/>
      <c r="AJ1461" s="71"/>
      <c r="AK1461" s="71"/>
      <c r="AL1461" s="71"/>
      <c r="AM1461" s="71"/>
      <c r="AN1461" s="71"/>
      <c r="AO1461" s="71"/>
      <c r="AP1461" s="71"/>
      <c r="AQ1461" s="71"/>
      <c r="AR1461" s="71"/>
      <c r="AS1461" s="71"/>
      <c r="AT1461" s="71"/>
      <c r="AU1461" s="71"/>
      <c r="AV1461" s="71"/>
      <c r="AW1461" s="71"/>
      <c r="AX1461" s="71"/>
      <c r="AY1461" s="71"/>
      <c r="AZ1461" s="71"/>
      <c r="BA1461" s="71"/>
    </row>
    <row r="1462" spans="1:53" x14ac:dyDescent="0.75">
      <c r="A1462" s="71"/>
      <c r="B1462" s="71"/>
      <c r="C1462" s="71"/>
      <c r="D1462" s="71"/>
      <c r="E1462" s="71"/>
      <c r="F1462" s="71"/>
      <c r="G1462" s="71"/>
      <c r="H1462" s="71"/>
      <c r="I1462" s="71"/>
      <c r="J1462" s="71"/>
      <c r="K1462" s="71"/>
      <c r="L1462" s="71"/>
      <c r="M1462" s="71"/>
      <c r="N1462" s="71"/>
      <c r="O1462" s="71"/>
      <c r="P1462" s="71"/>
      <c r="Q1462" s="71"/>
      <c r="R1462" s="71"/>
      <c r="S1462" s="71"/>
      <c r="T1462" s="71"/>
      <c r="U1462" s="71"/>
      <c r="V1462" s="71"/>
      <c r="W1462" s="71"/>
      <c r="X1462" s="71"/>
      <c r="Y1462" s="71"/>
      <c r="Z1462" s="71"/>
      <c r="AE1462" s="71"/>
      <c r="AF1462" s="71"/>
      <c r="AG1462" s="71"/>
      <c r="AH1462" s="71"/>
      <c r="AI1462" s="71"/>
      <c r="AJ1462" s="71"/>
      <c r="AK1462" s="71"/>
      <c r="AL1462" s="71"/>
      <c r="AM1462" s="71"/>
      <c r="AN1462" s="71"/>
      <c r="AO1462" s="71"/>
      <c r="AP1462" s="71"/>
      <c r="AQ1462" s="71"/>
      <c r="AR1462" s="71"/>
      <c r="AS1462" s="71"/>
      <c r="AT1462" s="71"/>
      <c r="AU1462" s="71"/>
      <c r="AV1462" s="71"/>
      <c r="AW1462" s="71"/>
      <c r="AX1462" s="71"/>
      <c r="AY1462" s="71"/>
      <c r="AZ1462" s="71"/>
      <c r="BA1462" s="71"/>
    </row>
    <row r="1463" spans="1:53" x14ac:dyDescent="0.75">
      <c r="A1463" s="71"/>
      <c r="B1463" s="71"/>
      <c r="C1463" s="71"/>
      <c r="D1463" s="71"/>
      <c r="E1463" s="71"/>
      <c r="F1463" s="71"/>
      <c r="G1463" s="71"/>
      <c r="H1463" s="71"/>
      <c r="I1463" s="71"/>
      <c r="J1463" s="71"/>
      <c r="K1463" s="71"/>
      <c r="L1463" s="71"/>
      <c r="M1463" s="71"/>
      <c r="N1463" s="71"/>
      <c r="O1463" s="71"/>
      <c r="P1463" s="71"/>
      <c r="Q1463" s="71"/>
      <c r="R1463" s="71"/>
      <c r="S1463" s="71"/>
      <c r="T1463" s="71"/>
      <c r="U1463" s="71"/>
      <c r="V1463" s="71"/>
      <c r="W1463" s="71"/>
      <c r="X1463" s="71"/>
      <c r="Y1463" s="71"/>
      <c r="Z1463" s="71"/>
      <c r="AE1463" s="71"/>
      <c r="AF1463" s="71"/>
      <c r="AG1463" s="71"/>
      <c r="AH1463" s="71"/>
      <c r="AI1463" s="71"/>
      <c r="AJ1463" s="71"/>
      <c r="AK1463" s="71"/>
      <c r="AL1463" s="71"/>
      <c r="AM1463" s="71"/>
      <c r="AN1463" s="71"/>
      <c r="AO1463" s="71"/>
      <c r="AP1463" s="71"/>
      <c r="AQ1463" s="71"/>
      <c r="AR1463" s="71"/>
      <c r="AS1463" s="71"/>
      <c r="AT1463" s="71"/>
      <c r="AU1463" s="71"/>
      <c r="AV1463" s="71"/>
      <c r="AW1463" s="71"/>
      <c r="AX1463" s="71"/>
      <c r="AY1463" s="71"/>
      <c r="AZ1463" s="71"/>
      <c r="BA1463" s="71"/>
    </row>
    <row r="1464" spans="1:53" x14ac:dyDescent="0.75">
      <c r="A1464" s="71"/>
      <c r="B1464" s="71"/>
      <c r="C1464" s="71"/>
      <c r="D1464" s="71"/>
      <c r="E1464" s="71"/>
      <c r="F1464" s="71"/>
      <c r="G1464" s="71"/>
      <c r="H1464" s="71"/>
      <c r="I1464" s="71"/>
      <c r="J1464" s="71"/>
      <c r="K1464" s="71"/>
      <c r="L1464" s="71"/>
      <c r="M1464" s="71"/>
      <c r="N1464" s="71"/>
      <c r="O1464" s="71"/>
      <c r="P1464" s="71"/>
      <c r="Q1464" s="71"/>
      <c r="R1464" s="71"/>
      <c r="S1464" s="71"/>
      <c r="T1464" s="71"/>
      <c r="U1464" s="71"/>
      <c r="V1464" s="71"/>
      <c r="W1464" s="71"/>
      <c r="X1464" s="71"/>
      <c r="Y1464" s="71"/>
      <c r="Z1464" s="71"/>
      <c r="AE1464" s="71"/>
      <c r="AF1464" s="71"/>
      <c r="AG1464" s="71"/>
      <c r="AH1464" s="71"/>
      <c r="AI1464" s="71"/>
      <c r="AJ1464" s="71"/>
      <c r="AK1464" s="71"/>
      <c r="AL1464" s="71"/>
      <c r="AM1464" s="71"/>
      <c r="AN1464" s="71"/>
      <c r="AO1464" s="71"/>
      <c r="AP1464" s="71"/>
      <c r="AQ1464" s="71"/>
      <c r="AR1464" s="71"/>
      <c r="AS1464" s="71"/>
      <c r="AT1464" s="71"/>
      <c r="AU1464" s="71"/>
      <c r="AV1464" s="71"/>
      <c r="AW1464" s="71"/>
      <c r="AX1464" s="71"/>
      <c r="AY1464" s="71"/>
      <c r="AZ1464" s="71"/>
      <c r="BA1464" s="71"/>
    </row>
    <row r="1465" spans="1:53" x14ac:dyDescent="0.75">
      <c r="A1465" s="71"/>
      <c r="B1465" s="71"/>
      <c r="C1465" s="71"/>
      <c r="D1465" s="71"/>
      <c r="E1465" s="71"/>
      <c r="F1465" s="71"/>
      <c r="G1465" s="71"/>
      <c r="H1465" s="71"/>
      <c r="I1465" s="71"/>
      <c r="J1465" s="71"/>
      <c r="K1465" s="71"/>
      <c r="L1465" s="71"/>
      <c r="M1465" s="71"/>
      <c r="N1465" s="71"/>
      <c r="O1465" s="71"/>
      <c r="P1465" s="71"/>
      <c r="Q1465" s="71"/>
      <c r="R1465" s="71"/>
      <c r="S1465" s="71"/>
      <c r="T1465" s="71"/>
      <c r="U1465" s="71"/>
      <c r="V1465" s="71"/>
      <c r="W1465" s="71"/>
      <c r="X1465" s="71"/>
      <c r="Y1465" s="71"/>
      <c r="Z1465" s="71"/>
      <c r="AE1465" s="71"/>
      <c r="AF1465" s="71"/>
      <c r="AG1465" s="71"/>
      <c r="AH1465" s="71"/>
      <c r="AI1465" s="71"/>
      <c r="AJ1465" s="71"/>
      <c r="AK1465" s="71"/>
      <c r="AL1465" s="71"/>
      <c r="AM1465" s="71"/>
      <c r="AN1465" s="71"/>
      <c r="AO1465" s="71"/>
      <c r="AP1465" s="71"/>
      <c r="AQ1465" s="71"/>
      <c r="AR1465" s="71"/>
      <c r="AS1465" s="71"/>
      <c r="AT1465" s="71"/>
      <c r="AU1465" s="71"/>
      <c r="AV1465" s="71"/>
      <c r="AW1465" s="71"/>
      <c r="AX1465" s="71"/>
      <c r="AY1465" s="71"/>
      <c r="AZ1465" s="71"/>
      <c r="BA1465" s="71"/>
    </row>
    <row r="1466" spans="1:53" x14ac:dyDescent="0.75">
      <c r="A1466" s="71"/>
      <c r="B1466" s="71"/>
      <c r="C1466" s="71"/>
      <c r="D1466" s="71"/>
      <c r="E1466" s="71"/>
      <c r="F1466" s="71"/>
      <c r="G1466" s="71"/>
      <c r="H1466" s="71"/>
      <c r="I1466" s="71"/>
      <c r="J1466" s="71"/>
      <c r="K1466" s="71"/>
      <c r="L1466" s="71"/>
      <c r="M1466" s="71"/>
      <c r="N1466" s="71"/>
      <c r="O1466" s="71"/>
      <c r="P1466" s="71"/>
      <c r="Q1466" s="71"/>
      <c r="R1466" s="71"/>
      <c r="S1466" s="71"/>
      <c r="T1466" s="71"/>
      <c r="U1466" s="71"/>
      <c r="V1466" s="71"/>
      <c r="W1466" s="71"/>
      <c r="X1466" s="71"/>
      <c r="Y1466" s="71"/>
      <c r="Z1466" s="71"/>
      <c r="AE1466" s="71"/>
      <c r="AF1466" s="71"/>
      <c r="AG1466" s="71"/>
      <c r="AH1466" s="71"/>
      <c r="AI1466" s="71"/>
      <c r="AJ1466" s="71"/>
      <c r="AK1466" s="71"/>
      <c r="AL1466" s="71"/>
      <c r="AM1466" s="71"/>
      <c r="AN1466" s="71"/>
      <c r="AO1466" s="71"/>
      <c r="AP1466" s="71"/>
      <c r="AQ1466" s="71"/>
      <c r="AR1466" s="71"/>
      <c r="AS1466" s="71"/>
      <c r="AT1466" s="71"/>
      <c r="AU1466" s="71"/>
      <c r="AV1466" s="71"/>
      <c r="AW1466" s="71"/>
      <c r="AX1466" s="71"/>
      <c r="AY1466" s="71"/>
      <c r="AZ1466" s="71"/>
      <c r="BA1466" s="71"/>
    </row>
    <row r="1467" spans="1:53" x14ac:dyDescent="0.75">
      <c r="A1467" s="71"/>
      <c r="B1467" s="71"/>
      <c r="C1467" s="71"/>
      <c r="D1467" s="71"/>
      <c r="E1467" s="71"/>
      <c r="F1467" s="71"/>
      <c r="G1467" s="71"/>
      <c r="H1467" s="71"/>
      <c r="I1467" s="71"/>
      <c r="J1467" s="71"/>
      <c r="K1467" s="71"/>
      <c r="L1467" s="71"/>
      <c r="M1467" s="71"/>
      <c r="N1467" s="71"/>
      <c r="O1467" s="71"/>
      <c r="P1467" s="71"/>
      <c r="Q1467" s="71"/>
      <c r="R1467" s="71"/>
      <c r="S1467" s="71"/>
      <c r="T1467" s="71"/>
      <c r="U1467" s="71"/>
      <c r="V1467" s="71"/>
      <c r="W1467" s="71"/>
      <c r="X1467" s="71"/>
      <c r="Y1467" s="71"/>
      <c r="Z1467" s="71"/>
      <c r="AE1467" s="71"/>
      <c r="AF1467" s="71"/>
      <c r="AG1467" s="71"/>
      <c r="AH1467" s="71"/>
      <c r="AI1467" s="71"/>
      <c r="AJ1467" s="71"/>
      <c r="AK1467" s="71"/>
      <c r="AL1467" s="71"/>
      <c r="AM1467" s="71"/>
      <c r="AN1467" s="71"/>
      <c r="AO1467" s="71"/>
      <c r="AP1467" s="71"/>
      <c r="AQ1467" s="71"/>
      <c r="AR1467" s="71"/>
      <c r="AS1467" s="71"/>
      <c r="AT1467" s="71"/>
      <c r="AU1467" s="71"/>
      <c r="AV1467" s="71"/>
      <c r="AW1467" s="71"/>
      <c r="AX1467" s="71"/>
      <c r="AY1467" s="71"/>
      <c r="AZ1467" s="71"/>
      <c r="BA1467" s="71"/>
    </row>
    <row r="1468" spans="1:53" x14ac:dyDescent="0.75">
      <c r="A1468" s="71"/>
      <c r="B1468" s="71"/>
      <c r="C1468" s="71"/>
      <c r="D1468" s="71"/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71"/>
      <c r="S1468" s="71"/>
      <c r="T1468" s="71"/>
      <c r="U1468" s="71"/>
      <c r="V1468" s="71"/>
      <c r="W1468" s="71"/>
      <c r="X1468" s="71"/>
      <c r="Y1468" s="71"/>
      <c r="Z1468" s="71"/>
      <c r="AE1468" s="71"/>
      <c r="AF1468" s="71"/>
      <c r="AG1468" s="71"/>
      <c r="AH1468" s="71"/>
      <c r="AI1468" s="71"/>
      <c r="AJ1468" s="71"/>
      <c r="AK1468" s="71"/>
      <c r="AL1468" s="71"/>
      <c r="AM1468" s="71"/>
      <c r="AN1468" s="71"/>
      <c r="AO1468" s="71"/>
      <c r="AP1468" s="71"/>
      <c r="AQ1468" s="71"/>
      <c r="AR1468" s="71"/>
      <c r="AS1468" s="71"/>
      <c r="AT1468" s="71"/>
      <c r="AU1468" s="71"/>
      <c r="AV1468" s="71"/>
      <c r="AW1468" s="71"/>
      <c r="AX1468" s="71"/>
      <c r="AY1468" s="71"/>
      <c r="AZ1468" s="71"/>
      <c r="BA1468" s="71"/>
    </row>
    <row r="1469" spans="1:53" x14ac:dyDescent="0.75">
      <c r="A1469" s="71"/>
      <c r="B1469" s="71"/>
      <c r="C1469" s="71"/>
      <c r="D1469" s="71"/>
      <c r="E1469" s="71"/>
      <c r="F1469" s="71"/>
      <c r="G1469" s="71"/>
      <c r="H1469" s="71"/>
      <c r="I1469" s="71"/>
      <c r="J1469" s="71"/>
      <c r="K1469" s="71"/>
      <c r="L1469" s="71"/>
      <c r="M1469" s="71"/>
      <c r="N1469" s="71"/>
      <c r="O1469" s="71"/>
      <c r="P1469" s="71"/>
      <c r="Q1469" s="71"/>
      <c r="R1469" s="71"/>
      <c r="S1469" s="71"/>
      <c r="T1469" s="71"/>
      <c r="U1469" s="71"/>
      <c r="V1469" s="71"/>
      <c r="W1469" s="71"/>
      <c r="X1469" s="71"/>
      <c r="Y1469" s="71"/>
      <c r="Z1469" s="71"/>
      <c r="AE1469" s="71"/>
      <c r="AF1469" s="71"/>
      <c r="AG1469" s="71"/>
      <c r="AH1469" s="71"/>
      <c r="AI1469" s="71"/>
      <c r="AJ1469" s="71"/>
      <c r="AK1469" s="71"/>
      <c r="AL1469" s="71"/>
      <c r="AM1469" s="71"/>
      <c r="AN1469" s="71"/>
      <c r="AO1469" s="71"/>
      <c r="AP1469" s="71"/>
      <c r="AQ1469" s="71"/>
      <c r="AR1469" s="71"/>
      <c r="AS1469" s="71"/>
      <c r="AT1469" s="71"/>
      <c r="AU1469" s="71"/>
      <c r="AV1469" s="71"/>
      <c r="AW1469" s="71"/>
      <c r="AX1469" s="71"/>
      <c r="AY1469" s="71"/>
      <c r="AZ1469" s="71"/>
      <c r="BA1469" s="71"/>
    </row>
    <row r="1470" spans="1:53" x14ac:dyDescent="0.75">
      <c r="A1470" s="71"/>
      <c r="B1470" s="71"/>
      <c r="C1470" s="71"/>
      <c r="D1470" s="71"/>
      <c r="E1470" s="71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P1470" s="71"/>
      <c r="Q1470" s="71"/>
      <c r="R1470" s="71"/>
      <c r="S1470" s="71"/>
      <c r="T1470" s="71"/>
      <c r="U1470" s="71"/>
      <c r="V1470" s="71"/>
      <c r="W1470" s="71"/>
      <c r="X1470" s="71"/>
      <c r="Y1470" s="71"/>
      <c r="Z1470" s="71"/>
      <c r="AE1470" s="71"/>
      <c r="AF1470" s="71"/>
      <c r="AG1470" s="71"/>
      <c r="AH1470" s="71"/>
      <c r="AI1470" s="71"/>
      <c r="AJ1470" s="71"/>
      <c r="AK1470" s="71"/>
      <c r="AL1470" s="71"/>
      <c r="AM1470" s="71"/>
      <c r="AN1470" s="71"/>
      <c r="AO1470" s="71"/>
      <c r="AP1470" s="71"/>
      <c r="AQ1470" s="71"/>
      <c r="AR1470" s="71"/>
      <c r="AS1470" s="71"/>
      <c r="AT1470" s="71"/>
      <c r="AU1470" s="71"/>
      <c r="AV1470" s="71"/>
      <c r="AW1470" s="71"/>
      <c r="AX1470" s="71"/>
      <c r="AY1470" s="71"/>
      <c r="AZ1470" s="71"/>
      <c r="BA1470" s="71"/>
    </row>
    <row r="1471" spans="1:53" x14ac:dyDescent="0.75">
      <c r="A1471" s="71"/>
      <c r="B1471" s="71"/>
      <c r="C1471" s="71"/>
      <c r="D1471" s="71"/>
      <c r="E1471" s="71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P1471" s="71"/>
      <c r="Q1471" s="71"/>
      <c r="R1471" s="71"/>
      <c r="S1471" s="71"/>
      <c r="T1471" s="71"/>
      <c r="U1471" s="71"/>
      <c r="V1471" s="71"/>
      <c r="W1471" s="71"/>
      <c r="X1471" s="71"/>
      <c r="Y1471" s="71"/>
      <c r="Z1471" s="71"/>
      <c r="AE1471" s="71"/>
      <c r="AF1471" s="71"/>
      <c r="AG1471" s="71"/>
      <c r="AH1471" s="71"/>
      <c r="AI1471" s="71"/>
      <c r="AJ1471" s="71"/>
      <c r="AK1471" s="71"/>
      <c r="AL1471" s="71"/>
      <c r="AM1471" s="71"/>
      <c r="AN1471" s="71"/>
      <c r="AO1471" s="71"/>
      <c r="AP1471" s="71"/>
      <c r="AQ1471" s="71"/>
      <c r="AR1471" s="71"/>
      <c r="AS1471" s="71"/>
      <c r="AT1471" s="71"/>
      <c r="AU1471" s="71"/>
      <c r="AV1471" s="71"/>
      <c r="AW1471" s="71"/>
      <c r="AX1471" s="71"/>
      <c r="AY1471" s="71"/>
      <c r="AZ1471" s="71"/>
      <c r="BA1471" s="71"/>
    </row>
    <row r="1472" spans="1:53" x14ac:dyDescent="0.75">
      <c r="A1472" s="71"/>
      <c r="B1472" s="71"/>
      <c r="C1472" s="71"/>
      <c r="D1472" s="71"/>
      <c r="E1472" s="71"/>
      <c r="F1472" s="71"/>
      <c r="G1472" s="71"/>
      <c r="H1472" s="71"/>
      <c r="I1472" s="71"/>
      <c r="J1472" s="71"/>
      <c r="K1472" s="71"/>
      <c r="L1472" s="71"/>
      <c r="M1472" s="71"/>
      <c r="N1472" s="71"/>
      <c r="O1472" s="71"/>
      <c r="P1472" s="71"/>
      <c r="Q1472" s="71"/>
      <c r="R1472" s="71"/>
      <c r="S1472" s="71"/>
      <c r="T1472" s="71"/>
      <c r="U1472" s="71"/>
      <c r="V1472" s="71"/>
      <c r="W1472" s="71"/>
      <c r="X1472" s="71"/>
      <c r="Y1472" s="71"/>
      <c r="Z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  <c r="AQ1472" s="71"/>
      <c r="AR1472" s="71"/>
      <c r="AS1472" s="71"/>
      <c r="AT1472" s="71"/>
      <c r="AU1472" s="71"/>
      <c r="AV1472" s="71"/>
      <c r="AW1472" s="71"/>
      <c r="AX1472" s="71"/>
      <c r="AY1472" s="71"/>
      <c r="AZ1472" s="71"/>
      <c r="BA1472" s="71"/>
    </row>
    <row r="1473" spans="1:53" x14ac:dyDescent="0.75">
      <c r="A1473" s="71"/>
      <c r="B1473" s="71"/>
      <c r="C1473" s="71"/>
      <c r="D1473" s="71"/>
      <c r="E1473" s="71"/>
      <c r="F1473" s="71"/>
      <c r="G1473" s="71"/>
      <c r="H1473" s="71"/>
      <c r="I1473" s="71"/>
      <c r="J1473" s="71"/>
      <c r="K1473" s="71"/>
      <c r="L1473" s="71"/>
      <c r="M1473" s="71"/>
      <c r="N1473" s="71"/>
      <c r="O1473" s="71"/>
      <c r="P1473" s="71"/>
      <c r="Q1473" s="71"/>
      <c r="R1473" s="71"/>
      <c r="S1473" s="71"/>
      <c r="T1473" s="71"/>
      <c r="U1473" s="71"/>
      <c r="V1473" s="71"/>
      <c r="W1473" s="71"/>
      <c r="X1473" s="71"/>
      <c r="Y1473" s="71"/>
      <c r="Z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  <c r="AT1473" s="71"/>
      <c r="AU1473" s="71"/>
      <c r="AV1473" s="71"/>
      <c r="AW1473" s="71"/>
      <c r="AX1473" s="71"/>
      <c r="AY1473" s="71"/>
      <c r="AZ1473" s="71"/>
      <c r="BA1473" s="71"/>
    </row>
    <row r="1474" spans="1:53" x14ac:dyDescent="0.75">
      <c r="A1474" s="71"/>
      <c r="B1474" s="71"/>
      <c r="C1474" s="71"/>
      <c r="D1474" s="71"/>
      <c r="E1474" s="71"/>
      <c r="F1474" s="71"/>
      <c r="G1474" s="71"/>
      <c r="H1474" s="71"/>
      <c r="I1474" s="71"/>
      <c r="J1474" s="71"/>
      <c r="K1474" s="71"/>
      <c r="L1474" s="71"/>
      <c r="M1474" s="71"/>
      <c r="N1474" s="71"/>
      <c r="O1474" s="71"/>
      <c r="P1474" s="71"/>
      <c r="Q1474" s="71"/>
      <c r="R1474" s="71"/>
      <c r="S1474" s="71"/>
      <c r="T1474" s="71"/>
      <c r="U1474" s="71"/>
      <c r="V1474" s="71"/>
      <c r="W1474" s="71"/>
      <c r="X1474" s="71"/>
      <c r="Y1474" s="71"/>
      <c r="Z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</row>
    <row r="1475" spans="1:53" x14ac:dyDescent="0.75">
      <c r="A1475" s="71"/>
      <c r="B1475" s="71"/>
      <c r="C1475" s="71"/>
      <c r="D1475" s="71"/>
      <c r="E1475" s="71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P1475" s="71"/>
      <c r="Q1475" s="71"/>
      <c r="R1475" s="71"/>
      <c r="S1475" s="71"/>
      <c r="T1475" s="71"/>
      <c r="U1475" s="71"/>
      <c r="V1475" s="71"/>
      <c r="W1475" s="71"/>
      <c r="X1475" s="71"/>
      <c r="Y1475" s="71"/>
      <c r="Z1475" s="71"/>
      <c r="AE1475" s="71"/>
      <c r="AF1475" s="71"/>
      <c r="AG1475" s="71"/>
      <c r="AH1475" s="71"/>
      <c r="AI1475" s="71"/>
      <c r="AJ1475" s="71"/>
      <c r="AK1475" s="71"/>
      <c r="AL1475" s="71"/>
      <c r="AM1475" s="71"/>
      <c r="AN1475" s="71"/>
      <c r="AO1475" s="71"/>
      <c r="AP1475" s="71"/>
      <c r="AQ1475" s="71"/>
      <c r="AR1475" s="71"/>
      <c r="AS1475" s="71"/>
      <c r="AT1475" s="71"/>
      <c r="AU1475" s="71"/>
      <c r="AV1475" s="71"/>
      <c r="AW1475" s="71"/>
      <c r="AX1475" s="71"/>
      <c r="AY1475" s="71"/>
      <c r="AZ1475" s="71"/>
      <c r="BA1475" s="71"/>
    </row>
    <row r="1476" spans="1:53" x14ac:dyDescent="0.75">
      <c r="A1476" s="71"/>
      <c r="B1476" s="71"/>
      <c r="C1476" s="71"/>
      <c r="D1476" s="71"/>
      <c r="E1476" s="71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P1476" s="71"/>
      <c r="Q1476" s="71"/>
      <c r="R1476" s="71"/>
      <c r="S1476" s="71"/>
      <c r="T1476" s="71"/>
      <c r="U1476" s="71"/>
      <c r="V1476" s="71"/>
      <c r="W1476" s="71"/>
      <c r="X1476" s="71"/>
      <c r="Y1476" s="71"/>
      <c r="Z1476" s="71"/>
      <c r="AE1476" s="71"/>
      <c r="AF1476" s="71"/>
      <c r="AG1476" s="71"/>
      <c r="AH1476" s="71"/>
      <c r="AI1476" s="71"/>
      <c r="AJ1476" s="71"/>
      <c r="AK1476" s="71"/>
      <c r="AL1476" s="71"/>
      <c r="AM1476" s="71"/>
      <c r="AN1476" s="71"/>
      <c r="AO1476" s="71"/>
      <c r="AP1476" s="71"/>
      <c r="AQ1476" s="71"/>
      <c r="AR1476" s="71"/>
      <c r="AS1476" s="71"/>
      <c r="AT1476" s="71"/>
      <c r="AU1476" s="71"/>
      <c r="AV1476" s="71"/>
      <c r="AW1476" s="71"/>
      <c r="AX1476" s="71"/>
      <c r="AY1476" s="71"/>
      <c r="AZ1476" s="71"/>
      <c r="BA1476" s="71"/>
    </row>
    <row r="1477" spans="1:53" x14ac:dyDescent="0.75">
      <c r="A1477" s="71"/>
      <c r="B1477" s="71"/>
      <c r="C1477" s="71"/>
      <c r="D1477" s="71"/>
      <c r="E1477" s="71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P1477" s="71"/>
      <c r="Q1477" s="71"/>
      <c r="R1477" s="71"/>
      <c r="S1477" s="71"/>
      <c r="T1477" s="71"/>
      <c r="U1477" s="71"/>
      <c r="V1477" s="71"/>
      <c r="W1477" s="71"/>
      <c r="X1477" s="71"/>
      <c r="Y1477" s="71"/>
      <c r="Z1477" s="71"/>
      <c r="AE1477" s="71"/>
      <c r="AF1477" s="71"/>
      <c r="AG1477" s="71"/>
      <c r="AH1477" s="71"/>
      <c r="AI1477" s="71"/>
      <c r="AJ1477" s="71"/>
      <c r="AK1477" s="71"/>
      <c r="AL1477" s="71"/>
      <c r="AM1477" s="71"/>
      <c r="AN1477" s="71"/>
      <c r="AO1477" s="71"/>
      <c r="AP1477" s="71"/>
      <c r="AQ1477" s="71"/>
      <c r="AR1477" s="71"/>
      <c r="AS1477" s="71"/>
      <c r="AT1477" s="71"/>
      <c r="AU1477" s="71"/>
      <c r="AV1477" s="71"/>
      <c r="AW1477" s="71"/>
      <c r="AX1477" s="71"/>
      <c r="AY1477" s="71"/>
      <c r="AZ1477" s="71"/>
      <c r="BA1477" s="71"/>
    </row>
    <row r="1478" spans="1:53" x14ac:dyDescent="0.75">
      <c r="A1478" s="71"/>
      <c r="B1478" s="71"/>
      <c r="C1478" s="71"/>
      <c r="D1478" s="71"/>
      <c r="E1478" s="71"/>
      <c r="F1478" s="71"/>
      <c r="G1478" s="71"/>
      <c r="H1478" s="71"/>
      <c r="I1478" s="71"/>
      <c r="J1478" s="71"/>
      <c r="K1478" s="71"/>
      <c r="L1478" s="71"/>
      <c r="M1478" s="71"/>
      <c r="N1478" s="71"/>
      <c r="O1478" s="71"/>
      <c r="P1478" s="71"/>
      <c r="Q1478" s="71"/>
      <c r="R1478" s="71"/>
      <c r="S1478" s="71"/>
      <c r="T1478" s="71"/>
      <c r="U1478" s="71"/>
      <c r="V1478" s="71"/>
      <c r="W1478" s="71"/>
      <c r="X1478" s="71"/>
      <c r="Y1478" s="71"/>
      <c r="Z1478" s="71"/>
      <c r="AE1478" s="71"/>
      <c r="AF1478" s="71"/>
      <c r="AG1478" s="71"/>
      <c r="AH1478" s="71"/>
      <c r="AI1478" s="71"/>
      <c r="AJ1478" s="71"/>
      <c r="AK1478" s="71"/>
      <c r="AL1478" s="71"/>
      <c r="AM1478" s="71"/>
      <c r="AN1478" s="71"/>
      <c r="AO1478" s="71"/>
      <c r="AP1478" s="71"/>
      <c r="AQ1478" s="71"/>
      <c r="AR1478" s="71"/>
      <c r="AS1478" s="71"/>
      <c r="AT1478" s="71"/>
      <c r="AU1478" s="71"/>
      <c r="AV1478" s="71"/>
      <c r="AW1478" s="71"/>
      <c r="AX1478" s="71"/>
      <c r="AY1478" s="71"/>
      <c r="AZ1478" s="71"/>
      <c r="BA1478" s="71"/>
    </row>
    <row r="1479" spans="1:53" x14ac:dyDescent="0.75">
      <c r="A1479" s="71"/>
      <c r="B1479" s="71"/>
      <c r="C1479" s="71"/>
      <c r="D1479" s="71"/>
      <c r="E1479" s="71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P1479" s="71"/>
      <c r="Q1479" s="71"/>
      <c r="R1479" s="71"/>
      <c r="S1479" s="71"/>
      <c r="T1479" s="71"/>
      <c r="U1479" s="71"/>
      <c r="V1479" s="71"/>
      <c r="W1479" s="71"/>
      <c r="X1479" s="71"/>
      <c r="Y1479" s="71"/>
      <c r="Z1479" s="71"/>
      <c r="AE1479" s="71"/>
      <c r="AF1479" s="71"/>
      <c r="AG1479" s="71"/>
      <c r="AH1479" s="71"/>
      <c r="AI1479" s="71"/>
      <c r="AJ1479" s="71"/>
      <c r="AK1479" s="71"/>
      <c r="AL1479" s="71"/>
      <c r="AM1479" s="71"/>
      <c r="AN1479" s="71"/>
      <c r="AO1479" s="71"/>
      <c r="AP1479" s="71"/>
      <c r="AQ1479" s="71"/>
      <c r="AR1479" s="71"/>
      <c r="AS1479" s="71"/>
      <c r="AT1479" s="71"/>
      <c r="AU1479" s="71"/>
      <c r="AV1479" s="71"/>
      <c r="AW1479" s="71"/>
      <c r="AX1479" s="71"/>
      <c r="AY1479" s="71"/>
      <c r="AZ1479" s="71"/>
      <c r="BA1479" s="71"/>
    </row>
    <row r="1480" spans="1:53" x14ac:dyDescent="0.75">
      <c r="A1480" s="71"/>
      <c r="B1480" s="71"/>
      <c r="C1480" s="71"/>
      <c r="D1480" s="71"/>
      <c r="E1480" s="71"/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71"/>
      <c r="Y1480" s="71"/>
      <c r="Z1480" s="71"/>
      <c r="AE1480" s="71"/>
      <c r="AF1480" s="71"/>
      <c r="AG1480" s="71"/>
      <c r="AH1480" s="71"/>
      <c r="AI1480" s="71"/>
      <c r="AJ1480" s="71"/>
      <c r="AK1480" s="71"/>
      <c r="AL1480" s="71"/>
      <c r="AM1480" s="71"/>
      <c r="AN1480" s="71"/>
      <c r="AO1480" s="71"/>
      <c r="AP1480" s="71"/>
      <c r="AQ1480" s="71"/>
      <c r="AR1480" s="71"/>
      <c r="AS1480" s="71"/>
      <c r="AT1480" s="71"/>
      <c r="AU1480" s="71"/>
      <c r="AV1480" s="71"/>
      <c r="AW1480" s="71"/>
      <c r="AX1480" s="71"/>
      <c r="AY1480" s="71"/>
      <c r="AZ1480" s="71"/>
      <c r="BA1480" s="71"/>
    </row>
    <row r="1481" spans="1:53" x14ac:dyDescent="0.75">
      <c r="A1481" s="71"/>
      <c r="B1481" s="71"/>
      <c r="C1481" s="71"/>
      <c r="D1481" s="71"/>
      <c r="E1481" s="71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P1481" s="71"/>
      <c r="Q1481" s="71"/>
      <c r="R1481" s="71"/>
      <c r="S1481" s="71"/>
      <c r="T1481" s="71"/>
      <c r="U1481" s="71"/>
      <c r="V1481" s="71"/>
      <c r="W1481" s="71"/>
      <c r="X1481" s="71"/>
      <c r="Y1481" s="71"/>
      <c r="Z1481" s="71"/>
      <c r="AE1481" s="71"/>
      <c r="AF1481" s="71"/>
      <c r="AG1481" s="71"/>
      <c r="AH1481" s="71"/>
      <c r="AI1481" s="71"/>
      <c r="AJ1481" s="71"/>
      <c r="AK1481" s="71"/>
      <c r="AL1481" s="71"/>
      <c r="AM1481" s="71"/>
      <c r="AN1481" s="71"/>
      <c r="AO1481" s="71"/>
      <c r="AP1481" s="71"/>
      <c r="AQ1481" s="71"/>
      <c r="AR1481" s="71"/>
      <c r="AS1481" s="71"/>
      <c r="AT1481" s="71"/>
      <c r="AU1481" s="71"/>
      <c r="AV1481" s="71"/>
      <c r="AW1481" s="71"/>
      <c r="AX1481" s="71"/>
      <c r="AY1481" s="71"/>
      <c r="AZ1481" s="71"/>
      <c r="BA1481" s="71"/>
    </row>
    <row r="1482" spans="1:53" x14ac:dyDescent="0.75">
      <c r="A1482" s="71"/>
      <c r="B1482" s="71"/>
      <c r="C1482" s="71"/>
      <c r="D1482" s="71"/>
      <c r="E1482" s="71"/>
      <c r="F1482" s="71"/>
      <c r="G1482" s="71"/>
      <c r="H1482" s="71"/>
      <c r="I1482" s="71"/>
      <c r="J1482" s="71"/>
      <c r="K1482" s="71"/>
      <c r="L1482" s="71"/>
      <c r="M1482" s="71"/>
      <c r="N1482" s="71"/>
      <c r="O1482" s="71"/>
      <c r="P1482" s="71"/>
      <c r="Q1482" s="71"/>
      <c r="R1482" s="71"/>
      <c r="S1482" s="71"/>
      <c r="T1482" s="71"/>
      <c r="U1482" s="71"/>
      <c r="V1482" s="71"/>
      <c r="W1482" s="71"/>
      <c r="X1482" s="71"/>
      <c r="Y1482" s="71"/>
      <c r="Z1482" s="71"/>
      <c r="AE1482" s="71"/>
      <c r="AF1482" s="71"/>
      <c r="AG1482" s="71"/>
      <c r="AH1482" s="71"/>
      <c r="AI1482" s="71"/>
      <c r="AJ1482" s="71"/>
      <c r="AK1482" s="71"/>
      <c r="AL1482" s="71"/>
      <c r="AM1482" s="71"/>
      <c r="AN1482" s="71"/>
      <c r="AO1482" s="71"/>
      <c r="AP1482" s="71"/>
      <c r="AQ1482" s="71"/>
      <c r="AR1482" s="71"/>
      <c r="AS1482" s="71"/>
      <c r="AT1482" s="71"/>
      <c r="AU1482" s="71"/>
      <c r="AV1482" s="71"/>
      <c r="AW1482" s="71"/>
      <c r="AX1482" s="71"/>
      <c r="AY1482" s="71"/>
      <c r="AZ1482" s="71"/>
      <c r="BA1482" s="71"/>
    </row>
    <row r="1483" spans="1:53" x14ac:dyDescent="0.75">
      <c r="A1483" s="71"/>
      <c r="B1483" s="71"/>
      <c r="C1483" s="71"/>
      <c r="D1483" s="71"/>
      <c r="E1483" s="71"/>
      <c r="F1483" s="71"/>
      <c r="G1483" s="71"/>
      <c r="H1483" s="71"/>
      <c r="I1483" s="71"/>
      <c r="J1483" s="71"/>
      <c r="K1483" s="71"/>
      <c r="L1483" s="71"/>
      <c r="M1483" s="71"/>
      <c r="N1483" s="71"/>
      <c r="O1483" s="71"/>
      <c r="P1483" s="71"/>
      <c r="Q1483" s="71"/>
      <c r="R1483" s="71"/>
      <c r="S1483" s="71"/>
      <c r="T1483" s="71"/>
      <c r="U1483" s="71"/>
      <c r="V1483" s="71"/>
      <c r="W1483" s="71"/>
      <c r="X1483" s="71"/>
      <c r="Y1483" s="71"/>
      <c r="Z1483" s="71"/>
      <c r="AE1483" s="71"/>
      <c r="AF1483" s="71"/>
      <c r="AG1483" s="71"/>
      <c r="AH1483" s="71"/>
      <c r="AI1483" s="71"/>
      <c r="AJ1483" s="71"/>
      <c r="AK1483" s="71"/>
      <c r="AL1483" s="71"/>
      <c r="AM1483" s="71"/>
      <c r="AN1483" s="71"/>
      <c r="AO1483" s="71"/>
      <c r="AP1483" s="71"/>
      <c r="AQ1483" s="71"/>
      <c r="AR1483" s="71"/>
      <c r="AS1483" s="71"/>
      <c r="AT1483" s="71"/>
      <c r="AU1483" s="71"/>
      <c r="AV1483" s="71"/>
      <c r="AW1483" s="71"/>
      <c r="AX1483" s="71"/>
      <c r="AY1483" s="71"/>
      <c r="AZ1483" s="71"/>
      <c r="BA1483" s="71"/>
    </row>
    <row r="1484" spans="1:53" x14ac:dyDescent="0.75">
      <c r="A1484" s="71"/>
      <c r="B1484" s="71"/>
      <c r="C1484" s="71"/>
      <c r="D1484" s="71"/>
      <c r="E1484" s="71"/>
      <c r="F1484" s="71"/>
      <c r="G1484" s="71"/>
      <c r="H1484" s="71"/>
      <c r="I1484" s="71"/>
      <c r="J1484" s="71"/>
      <c r="K1484" s="71"/>
      <c r="L1484" s="71"/>
      <c r="M1484" s="71"/>
      <c r="N1484" s="71"/>
      <c r="O1484" s="71"/>
      <c r="P1484" s="71"/>
      <c r="Q1484" s="71"/>
      <c r="R1484" s="71"/>
      <c r="S1484" s="71"/>
      <c r="T1484" s="71"/>
      <c r="U1484" s="71"/>
      <c r="V1484" s="71"/>
      <c r="W1484" s="71"/>
      <c r="X1484" s="71"/>
      <c r="Y1484" s="71"/>
      <c r="Z1484" s="71"/>
      <c r="AE1484" s="71"/>
      <c r="AF1484" s="71"/>
      <c r="AG1484" s="71"/>
      <c r="AH1484" s="71"/>
      <c r="AI1484" s="71"/>
      <c r="AJ1484" s="71"/>
      <c r="AK1484" s="71"/>
      <c r="AL1484" s="71"/>
      <c r="AM1484" s="71"/>
      <c r="AN1484" s="71"/>
      <c r="AO1484" s="71"/>
      <c r="AP1484" s="71"/>
      <c r="AQ1484" s="71"/>
      <c r="AR1484" s="71"/>
      <c r="AS1484" s="71"/>
      <c r="AT1484" s="71"/>
      <c r="AU1484" s="71"/>
      <c r="AV1484" s="71"/>
      <c r="AW1484" s="71"/>
      <c r="AX1484" s="71"/>
      <c r="AY1484" s="71"/>
      <c r="AZ1484" s="71"/>
      <c r="BA1484" s="71"/>
    </row>
    <row r="1485" spans="1:53" x14ac:dyDescent="0.75">
      <c r="A1485" s="71"/>
      <c r="B1485" s="71"/>
      <c r="C1485" s="71"/>
      <c r="D1485" s="71"/>
      <c r="E1485" s="71"/>
      <c r="F1485" s="71"/>
      <c r="G1485" s="71"/>
      <c r="H1485" s="71"/>
      <c r="I1485" s="71"/>
      <c r="J1485" s="71"/>
      <c r="K1485" s="71"/>
      <c r="L1485" s="71"/>
      <c r="M1485" s="71"/>
      <c r="N1485" s="71"/>
      <c r="O1485" s="71"/>
      <c r="P1485" s="71"/>
      <c r="Q1485" s="71"/>
      <c r="R1485" s="71"/>
      <c r="S1485" s="71"/>
      <c r="T1485" s="71"/>
      <c r="U1485" s="71"/>
      <c r="V1485" s="71"/>
      <c r="W1485" s="71"/>
      <c r="X1485" s="71"/>
      <c r="Y1485" s="71"/>
      <c r="Z1485" s="71"/>
      <c r="AE1485" s="71"/>
      <c r="AF1485" s="71"/>
      <c r="AG1485" s="71"/>
      <c r="AH1485" s="71"/>
      <c r="AI1485" s="71"/>
      <c r="AJ1485" s="71"/>
      <c r="AK1485" s="71"/>
      <c r="AL1485" s="71"/>
      <c r="AM1485" s="71"/>
      <c r="AN1485" s="71"/>
      <c r="AO1485" s="71"/>
      <c r="AP1485" s="71"/>
      <c r="AQ1485" s="71"/>
      <c r="AR1485" s="71"/>
      <c r="AS1485" s="71"/>
      <c r="AT1485" s="71"/>
      <c r="AU1485" s="71"/>
      <c r="AV1485" s="71"/>
      <c r="AW1485" s="71"/>
      <c r="AX1485" s="71"/>
      <c r="AY1485" s="71"/>
      <c r="AZ1485" s="71"/>
      <c r="BA1485" s="71"/>
    </row>
    <row r="1486" spans="1:53" x14ac:dyDescent="0.75">
      <c r="A1486" s="71"/>
      <c r="B1486" s="71"/>
      <c r="C1486" s="71"/>
      <c r="D1486" s="71"/>
      <c r="E1486" s="71"/>
      <c r="F1486" s="71"/>
      <c r="G1486" s="71"/>
      <c r="H1486" s="71"/>
      <c r="I1486" s="71"/>
      <c r="J1486" s="71"/>
      <c r="K1486" s="71"/>
      <c r="L1486" s="71"/>
      <c r="M1486" s="71"/>
      <c r="N1486" s="71"/>
      <c r="O1486" s="71"/>
      <c r="P1486" s="71"/>
      <c r="Q1486" s="71"/>
      <c r="R1486" s="71"/>
      <c r="S1486" s="71"/>
      <c r="T1486" s="71"/>
      <c r="U1486" s="71"/>
      <c r="V1486" s="71"/>
      <c r="W1486" s="71"/>
      <c r="X1486" s="71"/>
      <c r="Y1486" s="71"/>
      <c r="Z1486" s="71"/>
      <c r="AE1486" s="71"/>
      <c r="AF1486" s="71"/>
      <c r="AG1486" s="71"/>
      <c r="AH1486" s="71"/>
      <c r="AI1486" s="71"/>
      <c r="AJ1486" s="71"/>
      <c r="AK1486" s="71"/>
      <c r="AL1486" s="71"/>
      <c r="AM1486" s="71"/>
      <c r="AN1486" s="71"/>
      <c r="AO1486" s="71"/>
      <c r="AP1486" s="71"/>
      <c r="AQ1486" s="71"/>
      <c r="AR1486" s="71"/>
      <c r="AS1486" s="71"/>
      <c r="AT1486" s="71"/>
      <c r="AU1486" s="71"/>
      <c r="AV1486" s="71"/>
      <c r="AW1486" s="71"/>
      <c r="AX1486" s="71"/>
      <c r="AY1486" s="71"/>
      <c r="AZ1486" s="71"/>
      <c r="BA1486" s="71"/>
    </row>
    <row r="1487" spans="1:53" x14ac:dyDescent="0.75">
      <c r="A1487" s="71"/>
      <c r="B1487" s="71"/>
      <c r="C1487" s="71"/>
      <c r="D1487" s="71"/>
      <c r="E1487" s="71"/>
      <c r="F1487" s="71"/>
      <c r="G1487" s="71"/>
      <c r="H1487" s="71"/>
      <c r="I1487" s="71"/>
      <c r="J1487" s="71"/>
      <c r="K1487" s="71"/>
      <c r="L1487" s="71"/>
      <c r="M1487" s="71"/>
      <c r="N1487" s="71"/>
      <c r="O1487" s="71"/>
      <c r="P1487" s="71"/>
      <c r="Q1487" s="71"/>
      <c r="R1487" s="71"/>
      <c r="S1487" s="71"/>
      <c r="T1487" s="71"/>
      <c r="U1487" s="71"/>
      <c r="V1487" s="71"/>
      <c r="W1487" s="71"/>
      <c r="X1487" s="71"/>
      <c r="Y1487" s="71"/>
      <c r="Z1487" s="71"/>
      <c r="AE1487" s="71"/>
      <c r="AF1487" s="71"/>
      <c r="AG1487" s="71"/>
      <c r="AH1487" s="71"/>
      <c r="AI1487" s="71"/>
      <c r="AJ1487" s="71"/>
      <c r="AK1487" s="71"/>
      <c r="AL1487" s="71"/>
      <c r="AM1487" s="71"/>
      <c r="AN1487" s="71"/>
      <c r="AO1487" s="71"/>
      <c r="AP1487" s="71"/>
      <c r="AQ1487" s="71"/>
      <c r="AR1487" s="71"/>
      <c r="AS1487" s="71"/>
      <c r="AT1487" s="71"/>
      <c r="AU1487" s="71"/>
      <c r="AV1487" s="71"/>
      <c r="AW1487" s="71"/>
      <c r="AX1487" s="71"/>
      <c r="AY1487" s="71"/>
      <c r="AZ1487" s="71"/>
      <c r="BA1487" s="71"/>
    </row>
    <row r="1488" spans="1:53" x14ac:dyDescent="0.75">
      <c r="A1488" s="71"/>
      <c r="B1488" s="71"/>
      <c r="C1488" s="71"/>
      <c r="D1488" s="71"/>
      <c r="E1488" s="71"/>
      <c r="F1488" s="71"/>
      <c r="G1488" s="71"/>
      <c r="H1488" s="71"/>
      <c r="I1488" s="71"/>
      <c r="J1488" s="71"/>
      <c r="K1488" s="71"/>
      <c r="L1488" s="71"/>
      <c r="M1488" s="71"/>
      <c r="N1488" s="71"/>
      <c r="O1488" s="71"/>
      <c r="P1488" s="71"/>
      <c r="Q1488" s="71"/>
      <c r="R1488" s="71"/>
      <c r="S1488" s="71"/>
      <c r="T1488" s="71"/>
      <c r="U1488" s="71"/>
      <c r="V1488" s="71"/>
      <c r="W1488" s="71"/>
      <c r="X1488" s="71"/>
      <c r="Y1488" s="71"/>
      <c r="Z1488" s="71"/>
      <c r="AE1488" s="71"/>
      <c r="AF1488" s="71"/>
      <c r="AG1488" s="71"/>
      <c r="AH1488" s="71"/>
      <c r="AI1488" s="71"/>
      <c r="AJ1488" s="71"/>
      <c r="AK1488" s="71"/>
      <c r="AL1488" s="71"/>
      <c r="AM1488" s="71"/>
      <c r="AN1488" s="71"/>
      <c r="AO1488" s="71"/>
      <c r="AP1488" s="71"/>
      <c r="AQ1488" s="71"/>
      <c r="AR1488" s="71"/>
      <c r="AS1488" s="71"/>
      <c r="AT1488" s="71"/>
      <c r="AU1488" s="71"/>
      <c r="AV1488" s="71"/>
      <c r="AW1488" s="71"/>
      <c r="AX1488" s="71"/>
      <c r="AY1488" s="71"/>
      <c r="AZ1488" s="71"/>
      <c r="BA1488" s="71"/>
    </row>
    <row r="1489" spans="1:53" x14ac:dyDescent="0.75">
      <c r="A1489" s="71"/>
      <c r="B1489" s="71"/>
      <c r="C1489" s="71"/>
      <c r="D1489" s="71"/>
      <c r="E1489" s="71"/>
      <c r="F1489" s="71"/>
      <c r="G1489" s="71"/>
      <c r="H1489" s="71"/>
      <c r="I1489" s="71"/>
      <c r="J1489" s="71"/>
      <c r="K1489" s="71"/>
      <c r="L1489" s="71"/>
      <c r="M1489" s="71"/>
      <c r="N1489" s="71"/>
      <c r="O1489" s="71"/>
      <c r="P1489" s="71"/>
      <c r="Q1489" s="71"/>
      <c r="R1489" s="71"/>
      <c r="S1489" s="71"/>
      <c r="T1489" s="71"/>
      <c r="U1489" s="71"/>
      <c r="V1489" s="71"/>
      <c r="W1489" s="71"/>
      <c r="X1489" s="71"/>
      <c r="Y1489" s="71"/>
      <c r="Z1489" s="71"/>
      <c r="AE1489" s="71"/>
      <c r="AF1489" s="71"/>
      <c r="AG1489" s="71"/>
      <c r="AH1489" s="71"/>
      <c r="AI1489" s="71"/>
      <c r="AJ1489" s="71"/>
      <c r="AK1489" s="71"/>
      <c r="AL1489" s="71"/>
      <c r="AM1489" s="71"/>
      <c r="AN1489" s="71"/>
      <c r="AO1489" s="71"/>
      <c r="AP1489" s="71"/>
      <c r="AQ1489" s="71"/>
      <c r="AR1489" s="71"/>
      <c r="AS1489" s="71"/>
      <c r="AT1489" s="71"/>
      <c r="AU1489" s="71"/>
      <c r="AV1489" s="71"/>
      <c r="AW1489" s="71"/>
      <c r="AX1489" s="71"/>
      <c r="AY1489" s="71"/>
      <c r="AZ1489" s="71"/>
      <c r="BA1489" s="71"/>
    </row>
    <row r="1490" spans="1:53" x14ac:dyDescent="0.75">
      <c r="A1490" s="71"/>
      <c r="B1490" s="71"/>
      <c r="C1490" s="71"/>
      <c r="D1490" s="71"/>
      <c r="E1490" s="71"/>
      <c r="F1490" s="71"/>
      <c r="G1490" s="71"/>
      <c r="H1490" s="71"/>
      <c r="I1490" s="71"/>
      <c r="J1490" s="71"/>
      <c r="K1490" s="71"/>
      <c r="L1490" s="71"/>
      <c r="M1490" s="71"/>
      <c r="N1490" s="71"/>
      <c r="O1490" s="71"/>
      <c r="P1490" s="71"/>
      <c r="Q1490" s="71"/>
      <c r="R1490" s="71"/>
      <c r="S1490" s="71"/>
      <c r="T1490" s="71"/>
      <c r="U1490" s="71"/>
      <c r="V1490" s="71"/>
      <c r="W1490" s="71"/>
      <c r="X1490" s="71"/>
      <c r="Y1490" s="71"/>
      <c r="Z1490" s="71"/>
      <c r="AE1490" s="71"/>
      <c r="AF1490" s="71"/>
      <c r="AG1490" s="71"/>
      <c r="AH1490" s="71"/>
      <c r="AI1490" s="71"/>
      <c r="AJ1490" s="71"/>
      <c r="AK1490" s="71"/>
      <c r="AL1490" s="71"/>
      <c r="AM1490" s="71"/>
      <c r="AN1490" s="71"/>
      <c r="AO1490" s="71"/>
      <c r="AP1490" s="71"/>
      <c r="AQ1490" s="71"/>
      <c r="AR1490" s="71"/>
      <c r="AS1490" s="71"/>
      <c r="AT1490" s="71"/>
      <c r="AU1490" s="71"/>
      <c r="AV1490" s="71"/>
      <c r="AW1490" s="71"/>
      <c r="AX1490" s="71"/>
      <c r="AY1490" s="71"/>
      <c r="AZ1490" s="71"/>
      <c r="BA1490" s="71"/>
    </row>
    <row r="1491" spans="1:53" x14ac:dyDescent="0.75">
      <c r="A1491" s="71"/>
      <c r="B1491" s="71"/>
      <c r="C1491" s="71"/>
      <c r="D1491" s="71"/>
      <c r="E1491" s="71"/>
      <c r="F1491" s="71"/>
      <c r="G1491" s="71"/>
      <c r="H1491" s="71"/>
      <c r="I1491" s="71"/>
      <c r="J1491" s="71"/>
      <c r="K1491" s="71"/>
      <c r="L1491" s="71"/>
      <c r="M1491" s="71"/>
      <c r="N1491" s="71"/>
      <c r="O1491" s="71"/>
      <c r="P1491" s="71"/>
      <c r="Q1491" s="71"/>
      <c r="R1491" s="71"/>
      <c r="S1491" s="71"/>
      <c r="T1491" s="71"/>
      <c r="U1491" s="71"/>
      <c r="V1491" s="71"/>
      <c r="W1491" s="71"/>
      <c r="X1491" s="71"/>
      <c r="Y1491" s="71"/>
      <c r="Z1491" s="71"/>
      <c r="AE1491" s="71"/>
      <c r="AF1491" s="71"/>
      <c r="AG1491" s="71"/>
      <c r="AH1491" s="71"/>
      <c r="AI1491" s="71"/>
      <c r="AJ1491" s="71"/>
      <c r="AK1491" s="71"/>
      <c r="AL1491" s="71"/>
      <c r="AM1491" s="71"/>
      <c r="AN1491" s="71"/>
      <c r="AO1491" s="71"/>
      <c r="AP1491" s="71"/>
      <c r="AQ1491" s="71"/>
      <c r="AR1491" s="71"/>
      <c r="AS1491" s="71"/>
      <c r="AT1491" s="71"/>
      <c r="AU1491" s="71"/>
      <c r="AV1491" s="71"/>
      <c r="AW1491" s="71"/>
      <c r="AX1491" s="71"/>
      <c r="AY1491" s="71"/>
      <c r="AZ1491" s="71"/>
      <c r="BA1491" s="71"/>
    </row>
    <row r="1492" spans="1:53" x14ac:dyDescent="0.75">
      <c r="A1492" s="71"/>
      <c r="B1492" s="71"/>
      <c r="C1492" s="71"/>
      <c r="D1492" s="71"/>
      <c r="E1492" s="71"/>
      <c r="F1492" s="71"/>
      <c r="G1492" s="71"/>
      <c r="H1492" s="71"/>
      <c r="I1492" s="71"/>
      <c r="J1492" s="71"/>
      <c r="K1492" s="71"/>
      <c r="L1492" s="71"/>
      <c r="M1492" s="71"/>
      <c r="N1492" s="71"/>
      <c r="O1492" s="71"/>
      <c r="P1492" s="71"/>
      <c r="Q1492" s="71"/>
      <c r="R1492" s="71"/>
      <c r="S1492" s="71"/>
      <c r="T1492" s="71"/>
      <c r="U1492" s="71"/>
      <c r="V1492" s="71"/>
      <c r="W1492" s="71"/>
      <c r="X1492" s="71"/>
      <c r="Y1492" s="71"/>
      <c r="Z1492" s="71"/>
      <c r="AE1492" s="71"/>
      <c r="AF1492" s="71"/>
      <c r="AG1492" s="71"/>
      <c r="AH1492" s="71"/>
      <c r="AI1492" s="71"/>
      <c r="AJ1492" s="71"/>
      <c r="AK1492" s="71"/>
      <c r="AL1492" s="71"/>
      <c r="AM1492" s="71"/>
      <c r="AN1492" s="71"/>
      <c r="AO1492" s="71"/>
      <c r="AP1492" s="71"/>
      <c r="AQ1492" s="71"/>
      <c r="AR1492" s="71"/>
      <c r="AS1492" s="71"/>
      <c r="AT1492" s="71"/>
      <c r="AU1492" s="71"/>
      <c r="AV1492" s="71"/>
      <c r="AW1492" s="71"/>
      <c r="AX1492" s="71"/>
      <c r="AY1492" s="71"/>
      <c r="AZ1492" s="71"/>
      <c r="BA1492" s="71"/>
    </row>
    <row r="1493" spans="1:53" x14ac:dyDescent="0.75">
      <c r="A1493" s="71"/>
      <c r="B1493" s="71"/>
      <c r="C1493" s="71"/>
      <c r="D1493" s="71"/>
      <c r="E1493" s="71"/>
      <c r="F1493" s="71"/>
      <c r="G1493" s="71"/>
      <c r="H1493" s="71"/>
      <c r="I1493" s="71"/>
      <c r="J1493" s="71"/>
      <c r="K1493" s="71"/>
      <c r="L1493" s="71"/>
      <c r="M1493" s="71"/>
      <c r="N1493" s="71"/>
      <c r="O1493" s="71"/>
      <c r="P1493" s="71"/>
      <c r="Q1493" s="71"/>
      <c r="R1493" s="71"/>
      <c r="S1493" s="71"/>
      <c r="T1493" s="71"/>
      <c r="U1493" s="71"/>
      <c r="V1493" s="71"/>
      <c r="W1493" s="71"/>
      <c r="X1493" s="71"/>
      <c r="Y1493" s="71"/>
      <c r="Z1493" s="71"/>
      <c r="AE1493" s="71"/>
      <c r="AF1493" s="71"/>
      <c r="AG1493" s="71"/>
      <c r="AH1493" s="71"/>
      <c r="AI1493" s="71"/>
      <c r="AJ1493" s="71"/>
      <c r="AK1493" s="71"/>
      <c r="AL1493" s="71"/>
      <c r="AM1493" s="71"/>
      <c r="AN1493" s="71"/>
      <c r="AO1493" s="71"/>
      <c r="AP1493" s="71"/>
      <c r="AQ1493" s="71"/>
      <c r="AR1493" s="71"/>
      <c r="AS1493" s="71"/>
      <c r="AT1493" s="71"/>
      <c r="AU1493" s="71"/>
      <c r="AV1493" s="71"/>
      <c r="AW1493" s="71"/>
      <c r="AX1493" s="71"/>
      <c r="AY1493" s="71"/>
      <c r="AZ1493" s="71"/>
      <c r="BA1493" s="71"/>
    </row>
    <row r="1494" spans="1:53" x14ac:dyDescent="0.75">
      <c r="A1494" s="71"/>
      <c r="B1494" s="71"/>
      <c r="C1494" s="71"/>
      <c r="D1494" s="71"/>
      <c r="E1494" s="71"/>
      <c r="F1494" s="71"/>
      <c r="G1494" s="71"/>
      <c r="H1494" s="71"/>
      <c r="I1494" s="71"/>
      <c r="J1494" s="71"/>
      <c r="K1494" s="71"/>
      <c r="L1494" s="71"/>
      <c r="M1494" s="71"/>
      <c r="N1494" s="71"/>
      <c r="O1494" s="71"/>
      <c r="P1494" s="71"/>
      <c r="Q1494" s="71"/>
      <c r="R1494" s="71"/>
      <c r="S1494" s="71"/>
      <c r="T1494" s="71"/>
      <c r="U1494" s="71"/>
      <c r="V1494" s="71"/>
      <c r="W1494" s="71"/>
      <c r="X1494" s="71"/>
      <c r="Y1494" s="71"/>
      <c r="Z1494" s="71"/>
      <c r="AE1494" s="71"/>
      <c r="AF1494" s="71"/>
      <c r="AG1494" s="71"/>
      <c r="AH1494" s="71"/>
      <c r="AI1494" s="71"/>
      <c r="AJ1494" s="71"/>
      <c r="AK1494" s="71"/>
      <c r="AL1494" s="71"/>
      <c r="AM1494" s="71"/>
      <c r="AN1494" s="71"/>
      <c r="AO1494" s="71"/>
      <c r="AP1494" s="71"/>
      <c r="AQ1494" s="71"/>
      <c r="AR1494" s="71"/>
      <c r="AS1494" s="71"/>
      <c r="AT1494" s="71"/>
      <c r="AU1494" s="71"/>
      <c r="AV1494" s="71"/>
      <c r="AW1494" s="71"/>
      <c r="AX1494" s="71"/>
      <c r="AY1494" s="71"/>
      <c r="AZ1494" s="71"/>
      <c r="BA1494" s="71"/>
    </row>
    <row r="1495" spans="1:53" x14ac:dyDescent="0.75">
      <c r="A1495" s="71"/>
      <c r="B1495" s="71"/>
      <c r="C1495" s="71"/>
      <c r="D1495" s="71"/>
      <c r="E1495" s="71"/>
      <c r="F1495" s="71"/>
      <c r="G1495" s="71"/>
      <c r="H1495" s="71"/>
      <c r="I1495" s="71"/>
      <c r="J1495" s="71"/>
      <c r="K1495" s="71"/>
      <c r="L1495" s="71"/>
      <c r="M1495" s="71"/>
      <c r="N1495" s="71"/>
      <c r="O1495" s="71"/>
      <c r="P1495" s="71"/>
      <c r="Q1495" s="71"/>
      <c r="R1495" s="71"/>
      <c r="S1495" s="71"/>
      <c r="T1495" s="71"/>
      <c r="U1495" s="71"/>
      <c r="V1495" s="71"/>
      <c r="W1495" s="71"/>
      <c r="X1495" s="71"/>
      <c r="Y1495" s="71"/>
      <c r="Z1495" s="71"/>
      <c r="AE1495" s="71"/>
      <c r="AF1495" s="71"/>
      <c r="AG1495" s="71"/>
      <c r="AH1495" s="71"/>
      <c r="AI1495" s="71"/>
      <c r="AJ1495" s="71"/>
      <c r="AK1495" s="71"/>
      <c r="AL1495" s="71"/>
      <c r="AM1495" s="71"/>
      <c r="AN1495" s="71"/>
      <c r="AO1495" s="71"/>
      <c r="AP1495" s="71"/>
      <c r="AQ1495" s="71"/>
      <c r="AR1495" s="71"/>
      <c r="AS1495" s="71"/>
      <c r="AT1495" s="71"/>
      <c r="AU1495" s="71"/>
      <c r="AV1495" s="71"/>
      <c r="AW1495" s="71"/>
      <c r="AX1495" s="71"/>
      <c r="AY1495" s="71"/>
      <c r="AZ1495" s="71"/>
      <c r="BA1495" s="71"/>
    </row>
    <row r="1496" spans="1:53" x14ac:dyDescent="0.75">
      <c r="A1496" s="71"/>
      <c r="B1496" s="71"/>
      <c r="C1496" s="71"/>
      <c r="D1496" s="71"/>
      <c r="E1496" s="71"/>
      <c r="F1496" s="71"/>
      <c r="G1496" s="71"/>
      <c r="H1496" s="71"/>
      <c r="I1496" s="71"/>
      <c r="J1496" s="71"/>
      <c r="K1496" s="71"/>
      <c r="L1496" s="71"/>
      <c r="M1496" s="71"/>
      <c r="N1496" s="71"/>
      <c r="O1496" s="71"/>
      <c r="P1496" s="71"/>
      <c r="Q1496" s="71"/>
      <c r="R1496" s="71"/>
      <c r="S1496" s="71"/>
      <c r="T1496" s="71"/>
      <c r="U1496" s="71"/>
      <c r="V1496" s="71"/>
      <c r="W1496" s="71"/>
      <c r="X1496" s="71"/>
      <c r="Y1496" s="71"/>
      <c r="Z1496" s="71"/>
      <c r="AE1496" s="71"/>
      <c r="AF1496" s="71"/>
      <c r="AG1496" s="71"/>
      <c r="AH1496" s="71"/>
      <c r="AI1496" s="71"/>
      <c r="AJ1496" s="71"/>
      <c r="AK1496" s="71"/>
      <c r="AL1496" s="71"/>
      <c r="AM1496" s="71"/>
      <c r="AN1496" s="71"/>
      <c r="AO1496" s="71"/>
      <c r="AP1496" s="71"/>
      <c r="AQ1496" s="71"/>
      <c r="AR1496" s="71"/>
      <c r="AS1496" s="71"/>
      <c r="AT1496" s="71"/>
      <c r="AU1496" s="71"/>
      <c r="AV1496" s="71"/>
      <c r="AW1496" s="71"/>
      <c r="AX1496" s="71"/>
      <c r="AY1496" s="71"/>
      <c r="AZ1496" s="71"/>
      <c r="BA1496" s="71"/>
    </row>
    <row r="1497" spans="1:53" x14ac:dyDescent="0.75">
      <c r="A1497" s="71"/>
      <c r="B1497" s="71"/>
      <c r="C1497" s="71"/>
      <c r="D1497" s="71"/>
      <c r="E1497" s="71"/>
      <c r="F1497" s="71"/>
      <c r="G1497" s="71"/>
      <c r="H1497" s="71"/>
      <c r="I1497" s="71"/>
      <c r="J1497" s="71"/>
      <c r="K1497" s="71"/>
      <c r="L1497" s="71"/>
      <c r="M1497" s="71"/>
      <c r="N1497" s="71"/>
      <c r="O1497" s="71"/>
      <c r="P1497" s="71"/>
      <c r="Q1497" s="71"/>
      <c r="R1497" s="71"/>
      <c r="S1497" s="71"/>
      <c r="T1497" s="71"/>
      <c r="U1497" s="71"/>
      <c r="V1497" s="71"/>
      <c r="W1497" s="71"/>
      <c r="X1497" s="71"/>
      <c r="Y1497" s="71"/>
      <c r="Z1497" s="71"/>
      <c r="AE1497" s="71"/>
      <c r="AF1497" s="71"/>
      <c r="AG1497" s="71"/>
      <c r="AH1497" s="71"/>
      <c r="AI1497" s="71"/>
      <c r="AJ1497" s="71"/>
      <c r="AK1497" s="71"/>
      <c r="AL1497" s="71"/>
      <c r="AM1497" s="71"/>
      <c r="AN1497" s="71"/>
      <c r="AO1497" s="71"/>
      <c r="AP1497" s="71"/>
      <c r="AQ1497" s="71"/>
      <c r="AR1497" s="71"/>
      <c r="AS1497" s="71"/>
      <c r="AT1497" s="71"/>
      <c r="AU1497" s="71"/>
      <c r="AV1497" s="71"/>
      <c r="AW1497" s="71"/>
      <c r="AX1497" s="71"/>
      <c r="AY1497" s="71"/>
      <c r="AZ1497" s="71"/>
      <c r="BA1497" s="71"/>
    </row>
    <row r="1498" spans="1:53" x14ac:dyDescent="0.75">
      <c r="A1498" s="71"/>
      <c r="B1498" s="71"/>
      <c r="C1498" s="71"/>
      <c r="D1498" s="71"/>
      <c r="E1498" s="71"/>
      <c r="F1498" s="71"/>
      <c r="G1498" s="71"/>
      <c r="H1498" s="71"/>
      <c r="I1498" s="71"/>
      <c r="J1498" s="71"/>
      <c r="K1498" s="71"/>
      <c r="L1498" s="71"/>
      <c r="M1498" s="71"/>
      <c r="N1498" s="71"/>
      <c r="O1498" s="71"/>
      <c r="P1498" s="71"/>
      <c r="Q1498" s="71"/>
      <c r="R1498" s="71"/>
      <c r="S1498" s="71"/>
      <c r="T1498" s="71"/>
      <c r="U1498" s="71"/>
      <c r="V1498" s="71"/>
      <c r="W1498" s="71"/>
      <c r="X1498" s="71"/>
      <c r="Y1498" s="71"/>
      <c r="Z1498" s="71"/>
      <c r="AE1498" s="71"/>
      <c r="AF1498" s="71"/>
      <c r="AG1498" s="71"/>
      <c r="AH1498" s="71"/>
      <c r="AI1498" s="71"/>
      <c r="AJ1498" s="71"/>
      <c r="AK1498" s="71"/>
      <c r="AL1498" s="71"/>
      <c r="AM1498" s="71"/>
      <c r="AN1498" s="71"/>
      <c r="AO1498" s="71"/>
      <c r="AP1498" s="71"/>
      <c r="AQ1498" s="71"/>
      <c r="AR1498" s="71"/>
      <c r="AS1498" s="71"/>
      <c r="AT1498" s="71"/>
      <c r="AU1498" s="71"/>
      <c r="AV1498" s="71"/>
      <c r="AW1498" s="71"/>
      <c r="AX1498" s="71"/>
      <c r="AY1498" s="71"/>
      <c r="AZ1498" s="71"/>
      <c r="BA1498" s="71"/>
    </row>
    <row r="1499" spans="1:53" x14ac:dyDescent="0.75">
      <c r="A1499" s="71"/>
      <c r="B1499" s="71"/>
      <c r="C1499" s="71"/>
      <c r="D1499" s="71"/>
      <c r="E1499" s="71"/>
      <c r="F1499" s="71"/>
      <c r="G1499" s="71"/>
      <c r="H1499" s="71"/>
      <c r="I1499" s="71"/>
      <c r="J1499" s="71"/>
      <c r="K1499" s="71"/>
      <c r="L1499" s="71"/>
      <c r="M1499" s="71"/>
      <c r="N1499" s="71"/>
      <c r="O1499" s="71"/>
      <c r="P1499" s="71"/>
      <c r="Q1499" s="71"/>
      <c r="R1499" s="71"/>
      <c r="S1499" s="71"/>
      <c r="T1499" s="71"/>
      <c r="U1499" s="71"/>
      <c r="V1499" s="71"/>
      <c r="W1499" s="71"/>
      <c r="X1499" s="71"/>
      <c r="Y1499" s="71"/>
      <c r="Z1499" s="71"/>
      <c r="AE1499" s="71"/>
      <c r="AF1499" s="71"/>
      <c r="AG1499" s="71"/>
      <c r="AH1499" s="71"/>
      <c r="AI1499" s="71"/>
      <c r="AJ1499" s="71"/>
      <c r="AK1499" s="71"/>
      <c r="AL1499" s="71"/>
      <c r="AM1499" s="71"/>
      <c r="AN1499" s="71"/>
      <c r="AO1499" s="71"/>
      <c r="AP1499" s="71"/>
      <c r="AQ1499" s="71"/>
      <c r="AR1499" s="71"/>
      <c r="AS1499" s="71"/>
      <c r="AT1499" s="71"/>
      <c r="AU1499" s="71"/>
      <c r="AV1499" s="71"/>
      <c r="AW1499" s="71"/>
      <c r="AX1499" s="71"/>
      <c r="AY1499" s="71"/>
      <c r="AZ1499" s="71"/>
      <c r="BA1499" s="71"/>
    </row>
    <row r="1500" spans="1:53" x14ac:dyDescent="0.75">
      <c r="A1500" s="71"/>
      <c r="B1500" s="71"/>
      <c r="C1500" s="71"/>
      <c r="D1500" s="71"/>
      <c r="E1500" s="71"/>
      <c r="F1500" s="71"/>
      <c r="G1500" s="71"/>
      <c r="H1500" s="71"/>
      <c r="I1500" s="71"/>
      <c r="J1500" s="71"/>
      <c r="K1500" s="71"/>
      <c r="L1500" s="71"/>
      <c r="M1500" s="71"/>
      <c r="N1500" s="71"/>
      <c r="O1500" s="71"/>
      <c r="P1500" s="71"/>
      <c r="Q1500" s="71"/>
      <c r="R1500" s="71"/>
      <c r="S1500" s="71"/>
      <c r="T1500" s="71"/>
      <c r="U1500" s="71"/>
      <c r="V1500" s="71"/>
      <c r="W1500" s="71"/>
      <c r="X1500" s="71"/>
      <c r="Y1500" s="71"/>
      <c r="Z1500" s="71"/>
      <c r="AE1500" s="71"/>
      <c r="AF1500" s="71"/>
      <c r="AG1500" s="71"/>
      <c r="AH1500" s="71"/>
      <c r="AI1500" s="71"/>
      <c r="AJ1500" s="71"/>
      <c r="AK1500" s="71"/>
      <c r="AL1500" s="71"/>
      <c r="AM1500" s="71"/>
      <c r="AN1500" s="71"/>
      <c r="AO1500" s="71"/>
      <c r="AP1500" s="71"/>
      <c r="AQ1500" s="71"/>
      <c r="AR1500" s="71"/>
      <c r="AS1500" s="71"/>
      <c r="AT1500" s="71"/>
      <c r="AU1500" s="71"/>
      <c r="AV1500" s="71"/>
      <c r="AW1500" s="71"/>
      <c r="AX1500" s="71"/>
      <c r="AY1500" s="71"/>
      <c r="AZ1500" s="71"/>
      <c r="BA1500" s="71"/>
    </row>
    <row r="1501" spans="1:53" x14ac:dyDescent="0.75">
      <c r="A1501" s="71"/>
      <c r="B1501" s="71"/>
      <c r="C1501" s="71"/>
      <c r="D1501" s="71"/>
      <c r="E1501" s="71"/>
      <c r="F1501" s="71"/>
      <c r="G1501" s="71"/>
      <c r="H1501" s="71"/>
      <c r="I1501" s="71"/>
      <c r="J1501" s="71"/>
      <c r="K1501" s="71"/>
      <c r="L1501" s="71"/>
      <c r="M1501" s="71"/>
      <c r="N1501" s="71"/>
      <c r="O1501" s="71"/>
      <c r="P1501" s="71"/>
      <c r="Q1501" s="71"/>
      <c r="R1501" s="71"/>
      <c r="S1501" s="71"/>
      <c r="T1501" s="71"/>
      <c r="U1501" s="71"/>
      <c r="V1501" s="71"/>
      <c r="W1501" s="71"/>
      <c r="X1501" s="71"/>
      <c r="Y1501" s="71"/>
      <c r="Z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  <c r="AQ1501" s="71"/>
      <c r="AR1501" s="71"/>
      <c r="AS1501" s="71"/>
      <c r="AT1501" s="71"/>
      <c r="AU1501" s="71"/>
      <c r="AV1501" s="71"/>
      <c r="AW1501" s="71"/>
      <c r="AX1501" s="71"/>
      <c r="AY1501" s="71"/>
      <c r="AZ1501" s="71"/>
      <c r="BA1501" s="71"/>
    </row>
    <row r="1502" spans="1:53" x14ac:dyDescent="0.75">
      <c r="A1502" s="71"/>
      <c r="B1502" s="71"/>
      <c r="C1502" s="71"/>
      <c r="D1502" s="71"/>
      <c r="E1502" s="71"/>
      <c r="F1502" s="71"/>
      <c r="G1502" s="71"/>
      <c r="H1502" s="71"/>
      <c r="I1502" s="71"/>
      <c r="J1502" s="71"/>
      <c r="K1502" s="71"/>
      <c r="L1502" s="71"/>
      <c r="M1502" s="71"/>
      <c r="N1502" s="71"/>
      <c r="O1502" s="71"/>
      <c r="P1502" s="71"/>
      <c r="Q1502" s="71"/>
      <c r="R1502" s="71"/>
      <c r="S1502" s="71"/>
      <c r="T1502" s="71"/>
      <c r="U1502" s="71"/>
      <c r="V1502" s="71"/>
      <c r="W1502" s="71"/>
      <c r="X1502" s="71"/>
      <c r="Y1502" s="71"/>
      <c r="Z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  <c r="AT1502" s="71"/>
      <c r="AU1502" s="71"/>
      <c r="AV1502" s="71"/>
      <c r="AW1502" s="71"/>
      <c r="AX1502" s="71"/>
      <c r="AY1502" s="71"/>
      <c r="AZ1502" s="71"/>
      <c r="BA1502" s="71"/>
    </row>
    <row r="1503" spans="1:53" x14ac:dyDescent="0.75">
      <c r="A1503" s="71"/>
      <c r="B1503" s="71"/>
      <c r="C1503" s="71"/>
      <c r="D1503" s="71"/>
      <c r="E1503" s="71"/>
      <c r="F1503" s="71"/>
      <c r="G1503" s="71"/>
      <c r="H1503" s="71"/>
      <c r="I1503" s="71"/>
      <c r="J1503" s="71"/>
      <c r="K1503" s="71"/>
      <c r="L1503" s="71"/>
      <c r="M1503" s="71"/>
      <c r="N1503" s="71"/>
      <c r="O1503" s="71"/>
      <c r="P1503" s="71"/>
      <c r="Q1503" s="71"/>
      <c r="R1503" s="71"/>
      <c r="S1503" s="71"/>
      <c r="T1503" s="71"/>
      <c r="U1503" s="71"/>
      <c r="V1503" s="71"/>
      <c r="W1503" s="71"/>
      <c r="X1503" s="71"/>
      <c r="Y1503" s="71"/>
      <c r="Z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</row>
    <row r="1504" spans="1:53" x14ac:dyDescent="0.75">
      <c r="A1504" s="71"/>
      <c r="B1504" s="71"/>
      <c r="C1504" s="71"/>
      <c r="D1504" s="71"/>
      <c r="E1504" s="71"/>
      <c r="F1504" s="71"/>
      <c r="G1504" s="71"/>
      <c r="H1504" s="71"/>
      <c r="I1504" s="71"/>
      <c r="J1504" s="71"/>
      <c r="K1504" s="71"/>
      <c r="L1504" s="71"/>
      <c r="M1504" s="71"/>
      <c r="N1504" s="71"/>
      <c r="O1504" s="71"/>
      <c r="P1504" s="71"/>
      <c r="Q1504" s="71"/>
      <c r="R1504" s="71"/>
      <c r="S1504" s="71"/>
      <c r="T1504" s="71"/>
      <c r="U1504" s="71"/>
      <c r="V1504" s="71"/>
      <c r="W1504" s="71"/>
      <c r="X1504" s="71"/>
      <c r="Y1504" s="71"/>
      <c r="Z1504" s="71"/>
      <c r="AE1504" s="71"/>
      <c r="AF1504" s="71"/>
      <c r="AG1504" s="71"/>
      <c r="AH1504" s="71"/>
      <c r="AI1504" s="71"/>
      <c r="AJ1504" s="71"/>
      <c r="AK1504" s="71"/>
      <c r="AL1504" s="71"/>
      <c r="AM1504" s="71"/>
      <c r="AN1504" s="71"/>
      <c r="AO1504" s="71"/>
      <c r="AP1504" s="71"/>
      <c r="AQ1504" s="71"/>
      <c r="AR1504" s="71"/>
      <c r="AS1504" s="71"/>
      <c r="AT1504" s="71"/>
      <c r="AU1504" s="71"/>
      <c r="AV1504" s="71"/>
      <c r="AW1504" s="71"/>
      <c r="AX1504" s="71"/>
      <c r="AY1504" s="71"/>
      <c r="AZ1504" s="71"/>
      <c r="BA1504" s="71"/>
    </row>
    <row r="1505" spans="1:53" x14ac:dyDescent="0.75">
      <c r="A1505" s="71"/>
      <c r="B1505" s="71"/>
      <c r="C1505" s="71"/>
      <c r="D1505" s="71"/>
      <c r="E1505" s="71"/>
      <c r="F1505" s="71"/>
      <c r="G1505" s="71"/>
      <c r="H1505" s="71"/>
      <c r="I1505" s="71"/>
      <c r="J1505" s="71"/>
      <c r="K1505" s="71"/>
      <c r="L1505" s="71"/>
      <c r="M1505" s="71"/>
      <c r="N1505" s="71"/>
      <c r="O1505" s="71"/>
      <c r="P1505" s="71"/>
      <c r="Q1505" s="71"/>
      <c r="R1505" s="71"/>
      <c r="S1505" s="71"/>
      <c r="T1505" s="71"/>
      <c r="U1505" s="71"/>
      <c r="V1505" s="71"/>
      <c r="W1505" s="71"/>
      <c r="X1505" s="71"/>
      <c r="Y1505" s="71"/>
      <c r="Z1505" s="71"/>
      <c r="AE1505" s="71"/>
      <c r="AF1505" s="71"/>
      <c r="AG1505" s="71"/>
      <c r="AH1505" s="71"/>
      <c r="AI1505" s="71"/>
      <c r="AJ1505" s="71"/>
      <c r="AK1505" s="71"/>
      <c r="AL1505" s="71"/>
      <c r="AM1505" s="71"/>
      <c r="AN1505" s="71"/>
      <c r="AO1505" s="71"/>
      <c r="AP1505" s="71"/>
      <c r="AQ1505" s="71"/>
      <c r="AR1505" s="71"/>
      <c r="AS1505" s="71"/>
      <c r="AT1505" s="71"/>
      <c r="AU1505" s="71"/>
      <c r="AV1505" s="71"/>
      <c r="AW1505" s="71"/>
      <c r="AX1505" s="71"/>
      <c r="AY1505" s="71"/>
      <c r="AZ1505" s="71"/>
      <c r="BA1505" s="71"/>
    </row>
    <row r="1506" spans="1:53" x14ac:dyDescent="0.75">
      <c r="A1506" s="71"/>
      <c r="B1506" s="71"/>
      <c r="C1506" s="71"/>
      <c r="D1506" s="71"/>
      <c r="E1506" s="71"/>
      <c r="F1506" s="71"/>
      <c r="G1506" s="71"/>
      <c r="H1506" s="71"/>
      <c r="I1506" s="71"/>
      <c r="J1506" s="71"/>
      <c r="K1506" s="71"/>
      <c r="L1506" s="71"/>
      <c r="M1506" s="71"/>
      <c r="N1506" s="71"/>
      <c r="O1506" s="71"/>
      <c r="P1506" s="71"/>
      <c r="Q1506" s="71"/>
      <c r="R1506" s="71"/>
      <c r="S1506" s="71"/>
      <c r="T1506" s="71"/>
      <c r="U1506" s="71"/>
      <c r="V1506" s="71"/>
      <c r="W1506" s="71"/>
      <c r="X1506" s="71"/>
      <c r="Y1506" s="71"/>
      <c r="Z1506" s="71"/>
      <c r="AE1506" s="71"/>
      <c r="AF1506" s="71"/>
      <c r="AG1506" s="71"/>
      <c r="AH1506" s="71"/>
      <c r="AI1506" s="71"/>
      <c r="AJ1506" s="71"/>
      <c r="AK1506" s="71"/>
      <c r="AL1506" s="71"/>
      <c r="AM1506" s="71"/>
      <c r="AN1506" s="71"/>
      <c r="AO1506" s="71"/>
      <c r="AP1506" s="71"/>
      <c r="AQ1506" s="71"/>
      <c r="AR1506" s="71"/>
      <c r="AS1506" s="71"/>
      <c r="AT1506" s="71"/>
      <c r="AU1506" s="71"/>
      <c r="AV1506" s="71"/>
      <c r="AW1506" s="71"/>
      <c r="AX1506" s="71"/>
      <c r="AY1506" s="71"/>
      <c r="AZ1506" s="71"/>
      <c r="BA1506" s="71"/>
    </row>
    <row r="1507" spans="1:53" x14ac:dyDescent="0.75">
      <c r="A1507" s="71"/>
      <c r="B1507" s="71"/>
      <c r="C1507" s="71"/>
      <c r="D1507" s="71"/>
      <c r="E1507" s="71"/>
      <c r="F1507" s="71"/>
      <c r="G1507" s="71"/>
      <c r="H1507" s="71"/>
      <c r="I1507" s="71"/>
      <c r="J1507" s="71"/>
      <c r="K1507" s="71"/>
      <c r="L1507" s="71"/>
      <c r="M1507" s="71"/>
      <c r="N1507" s="71"/>
      <c r="O1507" s="71"/>
      <c r="P1507" s="71"/>
      <c r="Q1507" s="71"/>
      <c r="R1507" s="71"/>
      <c r="S1507" s="71"/>
      <c r="T1507" s="71"/>
      <c r="U1507" s="71"/>
      <c r="V1507" s="71"/>
      <c r="W1507" s="71"/>
      <c r="X1507" s="71"/>
      <c r="Y1507" s="71"/>
      <c r="Z1507" s="71"/>
      <c r="AE1507" s="71"/>
      <c r="AF1507" s="71"/>
      <c r="AG1507" s="71"/>
      <c r="AH1507" s="71"/>
      <c r="AI1507" s="71"/>
      <c r="AJ1507" s="71"/>
      <c r="AK1507" s="71"/>
      <c r="AL1507" s="71"/>
      <c r="AM1507" s="71"/>
      <c r="AN1507" s="71"/>
      <c r="AO1507" s="71"/>
      <c r="AP1507" s="71"/>
      <c r="AQ1507" s="71"/>
      <c r="AR1507" s="71"/>
      <c r="AS1507" s="71"/>
      <c r="AT1507" s="71"/>
      <c r="AU1507" s="71"/>
      <c r="AV1507" s="71"/>
      <c r="AW1507" s="71"/>
      <c r="AX1507" s="71"/>
      <c r="AY1507" s="71"/>
      <c r="AZ1507" s="71"/>
      <c r="BA1507" s="71"/>
    </row>
    <row r="1508" spans="1:53" x14ac:dyDescent="0.75">
      <c r="A1508" s="71"/>
      <c r="B1508" s="71"/>
      <c r="C1508" s="71"/>
      <c r="D1508" s="71"/>
      <c r="E1508" s="71"/>
      <c r="F1508" s="71"/>
      <c r="G1508" s="71"/>
      <c r="H1508" s="71"/>
      <c r="I1508" s="71"/>
      <c r="J1508" s="71"/>
      <c r="K1508" s="71"/>
      <c r="L1508" s="71"/>
      <c r="M1508" s="71"/>
      <c r="N1508" s="71"/>
      <c r="O1508" s="71"/>
      <c r="P1508" s="71"/>
      <c r="Q1508" s="71"/>
      <c r="R1508" s="71"/>
      <c r="S1508" s="71"/>
      <c r="T1508" s="71"/>
      <c r="U1508" s="71"/>
      <c r="V1508" s="71"/>
      <c r="W1508" s="71"/>
      <c r="X1508" s="71"/>
      <c r="Y1508" s="71"/>
      <c r="Z1508" s="71"/>
      <c r="AE1508" s="71"/>
      <c r="AF1508" s="71"/>
      <c r="AG1508" s="71"/>
      <c r="AH1508" s="71"/>
      <c r="AI1508" s="71"/>
      <c r="AJ1508" s="71"/>
      <c r="AK1508" s="71"/>
      <c r="AL1508" s="71"/>
      <c r="AM1508" s="71"/>
      <c r="AN1508" s="71"/>
      <c r="AO1508" s="71"/>
      <c r="AP1508" s="71"/>
      <c r="AQ1508" s="71"/>
      <c r="AR1508" s="71"/>
      <c r="AS1508" s="71"/>
      <c r="AT1508" s="71"/>
      <c r="AU1508" s="71"/>
      <c r="AV1508" s="71"/>
      <c r="AW1508" s="71"/>
      <c r="AX1508" s="71"/>
      <c r="AY1508" s="71"/>
      <c r="AZ1508" s="71"/>
      <c r="BA1508" s="71"/>
    </row>
    <row r="1509" spans="1:53" x14ac:dyDescent="0.75">
      <c r="A1509" s="71"/>
      <c r="B1509" s="71"/>
      <c r="C1509" s="71"/>
      <c r="D1509" s="71"/>
      <c r="E1509" s="71"/>
      <c r="F1509" s="71"/>
      <c r="G1509" s="71"/>
      <c r="H1509" s="71"/>
      <c r="I1509" s="71"/>
      <c r="J1509" s="71"/>
      <c r="K1509" s="71"/>
      <c r="L1509" s="71"/>
      <c r="M1509" s="71"/>
      <c r="N1509" s="71"/>
      <c r="O1509" s="71"/>
      <c r="P1509" s="71"/>
      <c r="Q1509" s="71"/>
      <c r="R1509" s="71"/>
      <c r="S1509" s="71"/>
      <c r="T1509" s="71"/>
      <c r="U1509" s="71"/>
      <c r="V1509" s="71"/>
      <c r="W1509" s="71"/>
      <c r="X1509" s="71"/>
      <c r="Y1509" s="71"/>
      <c r="Z1509" s="71"/>
      <c r="AE1509" s="71"/>
      <c r="AF1509" s="71"/>
      <c r="AG1509" s="71"/>
      <c r="AH1509" s="71"/>
      <c r="AI1509" s="71"/>
      <c r="AJ1509" s="71"/>
      <c r="AK1509" s="71"/>
      <c r="AL1509" s="71"/>
      <c r="AM1509" s="71"/>
      <c r="AN1509" s="71"/>
      <c r="AO1509" s="71"/>
      <c r="AP1509" s="71"/>
      <c r="AQ1509" s="71"/>
      <c r="AR1509" s="71"/>
      <c r="AS1509" s="71"/>
      <c r="AT1509" s="71"/>
      <c r="AU1509" s="71"/>
      <c r="AV1509" s="71"/>
      <c r="AW1509" s="71"/>
      <c r="AX1509" s="71"/>
      <c r="AY1509" s="71"/>
      <c r="AZ1509" s="71"/>
      <c r="BA1509" s="71"/>
    </row>
    <row r="1510" spans="1:53" x14ac:dyDescent="0.75">
      <c r="A1510" s="71"/>
      <c r="B1510" s="71"/>
      <c r="C1510" s="71"/>
      <c r="D1510" s="71"/>
      <c r="E1510" s="71"/>
      <c r="F1510" s="71"/>
      <c r="G1510" s="71"/>
      <c r="H1510" s="71"/>
      <c r="I1510" s="71"/>
      <c r="J1510" s="71"/>
      <c r="K1510" s="71"/>
      <c r="L1510" s="71"/>
      <c r="M1510" s="71"/>
      <c r="N1510" s="71"/>
      <c r="O1510" s="71"/>
      <c r="P1510" s="71"/>
      <c r="Q1510" s="71"/>
      <c r="R1510" s="71"/>
      <c r="S1510" s="71"/>
      <c r="T1510" s="71"/>
      <c r="U1510" s="71"/>
      <c r="V1510" s="71"/>
      <c r="W1510" s="71"/>
      <c r="X1510" s="71"/>
      <c r="Y1510" s="71"/>
      <c r="Z1510" s="71"/>
      <c r="AE1510" s="71"/>
      <c r="AF1510" s="71"/>
      <c r="AG1510" s="71"/>
      <c r="AH1510" s="71"/>
      <c r="AI1510" s="71"/>
      <c r="AJ1510" s="71"/>
      <c r="AK1510" s="71"/>
      <c r="AL1510" s="71"/>
      <c r="AM1510" s="71"/>
      <c r="AN1510" s="71"/>
      <c r="AO1510" s="71"/>
      <c r="AP1510" s="71"/>
      <c r="AQ1510" s="71"/>
      <c r="AR1510" s="71"/>
      <c r="AS1510" s="71"/>
      <c r="AT1510" s="71"/>
      <c r="AU1510" s="71"/>
      <c r="AV1510" s="71"/>
      <c r="AW1510" s="71"/>
      <c r="AX1510" s="71"/>
      <c r="AY1510" s="71"/>
      <c r="AZ1510" s="71"/>
      <c r="BA1510" s="71"/>
    </row>
    <row r="1511" spans="1:53" x14ac:dyDescent="0.75">
      <c r="A1511" s="71"/>
      <c r="B1511" s="71"/>
      <c r="C1511" s="71"/>
      <c r="D1511" s="71"/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71"/>
      <c r="S1511" s="71"/>
      <c r="T1511" s="71"/>
      <c r="U1511" s="71"/>
      <c r="V1511" s="71"/>
      <c r="W1511" s="71"/>
      <c r="X1511" s="71"/>
      <c r="Y1511" s="71"/>
      <c r="Z1511" s="71"/>
      <c r="AE1511" s="71"/>
      <c r="AF1511" s="71"/>
      <c r="AG1511" s="71"/>
      <c r="AH1511" s="71"/>
      <c r="AI1511" s="71"/>
      <c r="AJ1511" s="71"/>
      <c r="AK1511" s="71"/>
      <c r="AL1511" s="71"/>
      <c r="AM1511" s="71"/>
      <c r="AN1511" s="71"/>
      <c r="AO1511" s="71"/>
      <c r="AP1511" s="71"/>
      <c r="AQ1511" s="71"/>
      <c r="AR1511" s="71"/>
      <c r="AS1511" s="71"/>
      <c r="AT1511" s="71"/>
      <c r="AU1511" s="71"/>
      <c r="AV1511" s="71"/>
      <c r="AW1511" s="71"/>
      <c r="AX1511" s="71"/>
      <c r="AY1511" s="71"/>
      <c r="AZ1511" s="71"/>
      <c r="BA1511" s="71"/>
    </row>
    <row r="1512" spans="1:53" x14ac:dyDescent="0.75">
      <c r="A1512" s="71"/>
      <c r="B1512" s="71"/>
      <c r="C1512" s="71"/>
      <c r="D1512" s="71"/>
      <c r="E1512" s="71"/>
      <c r="F1512" s="71"/>
      <c r="G1512" s="71"/>
      <c r="H1512" s="71"/>
      <c r="I1512" s="71"/>
      <c r="J1512" s="71"/>
      <c r="K1512" s="71"/>
      <c r="L1512" s="71"/>
      <c r="M1512" s="71"/>
      <c r="N1512" s="71"/>
      <c r="O1512" s="71"/>
      <c r="P1512" s="71"/>
      <c r="Q1512" s="71"/>
      <c r="R1512" s="71"/>
      <c r="S1512" s="71"/>
      <c r="T1512" s="71"/>
      <c r="U1512" s="71"/>
      <c r="V1512" s="71"/>
      <c r="W1512" s="71"/>
      <c r="X1512" s="71"/>
      <c r="Y1512" s="71"/>
      <c r="Z1512" s="71"/>
      <c r="AE1512" s="71"/>
      <c r="AF1512" s="71"/>
      <c r="AG1512" s="71"/>
      <c r="AH1512" s="71"/>
      <c r="AI1512" s="71"/>
      <c r="AJ1512" s="71"/>
      <c r="AK1512" s="71"/>
      <c r="AL1512" s="71"/>
      <c r="AM1512" s="71"/>
      <c r="AN1512" s="71"/>
      <c r="AO1512" s="71"/>
      <c r="AP1512" s="71"/>
      <c r="AQ1512" s="71"/>
      <c r="AR1512" s="71"/>
      <c r="AS1512" s="71"/>
      <c r="AT1512" s="71"/>
      <c r="AU1512" s="71"/>
      <c r="AV1512" s="71"/>
      <c r="AW1512" s="71"/>
      <c r="AX1512" s="71"/>
      <c r="AY1512" s="71"/>
      <c r="AZ1512" s="71"/>
      <c r="BA1512" s="71"/>
    </row>
    <row r="1513" spans="1:53" x14ac:dyDescent="0.75">
      <c r="A1513" s="71"/>
      <c r="B1513" s="71"/>
      <c r="C1513" s="71"/>
      <c r="D1513" s="71"/>
      <c r="E1513" s="71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P1513" s="71"/>
      <c r="Q1513" s="71"/>
      <c r="R1513" s="71"/>
      <c r="S1513" s="71"/>
      <c r="T1513" s="71"/>
      <c r="U1513" s="71"/>
      <c r="V1513" s="71"/>
      <c r="W1513" s="71"/>
      <c r="X1513" s="71"/>
      <c r="Y1513" s="71"/>
      <c r="Z1513" s="71"/>
      <c r="AE1513" s="71"/>
      <c r="AF1513" s="71"/>
      <c r="AG1513" s="71"/>
      <c r="AH1513" s="71"/>
      <c r="AI1513" s="71"/>
      <c r="AJ1513" s="71"/>
      <c r="AK1513" s="71"/>
      <c r="AL1513" s="71"/>
      <c r="AM1513" s="71"/>
      <c r="AN1513" s="71"/>
      <c r="AO1513" s="71"/>
      <c r="AP1513" s="71"/>
      <c r="AQ1513" s="71"/>
      <c r="AR1513" s="71"/>
      <c r="AS1513" s="71"/>
      <c r="AT1513" s="71"/>
      <c r="AU1513" s="71"/>
      <c r="AV1513" s="71"/>
      <c r="AW1513" s="71"/>
      <c r="AX1513" s="71"/>
      <c r="AY1513" s="71"/>
      <c r="AZ1513" s="71"/>
      <c r="BA1513" s="71"/>
    </row>
    <row r="1514" spans="1:53" x14ac:dyDescent="0.75">
      <c r="A1514" s="71"/>
      <c r="B1514" s="71"/>
      <c r="C1514" s="71"/>
      <c r="D1514" s="71"/>
      <c r="E1514" s="71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P1514" s="71"/>
      <c r="Q1514" s="71"/>
      <c r="R1514" s="71"/>
      <c r="S1514" s="71"/>
      <c r="T1514" s="71"/>
      <c r="U1514" s="71"/>
      <c r="V1514" s="71"/>
      <c r="W1514" s="71"/>
      <c r="X1514" s="71"/>
      <c r="Y1514" s="71"/>
      <c r="Z1514" s="71"/>
      <c r="AE1514" s="71"/>
      <c r="AF1514" s="71"/>
      <c r="AG1514" s="71"/>
      <c r="AH1514" s="71"/>
      <c r="AI1514" s="71"/>
      <c r="AJ1514" s="71"/>
      <c r="AK1514" s="71"/>
      <c r="AL1514" s="71"/>
      <c r="AM1514" s="71"/>
      <c r="AN1514" s="71"/>
      <c r="AO1514" s="71"/>
      <c r="AP1514" s="71"/>
      <c r="AQ1514" s="71"/>
      <c r="AR1514" s="71"/>
      <c r="AS1514" s="71"/>
      <c r="AT1514" s="71"/>
      <c r="AU1514" s="71"/>
      <c r="AV1514" s="71"/>
      <c r="AW1514" s="71"/>
      <c r="AX1514" s="71"/>
      <c r="AY1514" s="71"/>
      <c r="AZ1514" s="71"/>
      <c r="BA1514" s="71"/>
    </row>
    <row r="1515" spans="1:53" x14ac:dyDescent="0.75">
      <c r="A1515" s="71"/>
      <c r="B1515" s="71"/>
      <c r="C1515" s="71"/>
      <c r="D1515" s="71"/>
      <c r="E1515" s="71"/>
      <c r="F1515" s="71"/>
      <c r="G1515" s="71"/>
      <c r="H1515" s="71"/>
      <c r="I1515" s="71"/>
      <c r="J1515" s="71"/>
      <c r="K1515" s="71"/>
      <c r="L1515" s="71"/>
      <c r="M1515" s="71"/>
      <c r="N1515" s="71"/>
      <c r="O1515" s="71"/>
      <c r="P1515" s="71"/>
      <c r="Q1515" s="71"/>
      <c r="R1515" s="71"/>
      <c r="S1515" s="71"/>
      <c r="T1515" s="71"/>
      <c r="U1515" s="71"/>
      <c r="V1515" s="71"/>
      <c r="W1515" s="71"/>
      <c r="X1515" s="71"/>
      <c r="Y1515" s="71"/>
      <c r="Z1515" s="71"/>
      <c r="AE1515" s="71"/>
      <c r="AF1515" s="71"/>
      <c r="AG1515" s="71"/>
      <c r="AH1515" s="71"/>
      <c r="AI1515" s="71"/>
      <c r="AJ1515" s="71"/>
      <c r="AK1515" s="71"/>
      <c r="AL1515" s="71"/>
      <c r="AM1515" s="71"/>
      <c r="AN1515" s="71"/>
      <c r="AO1515" s="71"/>
      <c r="AP1515" s="71"/>
      <c r="AQ1515" s="71"/>
      <c r="AR1515" s="71"/>
      <c r="AS1515" s="71"/>
      <c r="AT1515" s="71"/>
      <c r="AU1515" s="71"/>
      <c r="AV1515" s="71"/>
      <c r="AW1515" s="71"/>
      <c r="AX1515" s="71"/>
      <c r="AY1515" s="71"/>
      <c r="AZ1515" s="71"/>
      <c r="BA1515" s="71"/>
    </row>
    <row r="1516" spans="1:53" x14ac:dyDescent="0.75">
      <c r="A1516" s="71"/>
      <c r="B1516" s="71"/>
      <c r="C1516" s="71"/>
      <c r="D1516" s="71"/>
      <c r="E1516" s="71"/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P1516" s="71"/>
      <c r="Q1516" s="71"/>
      <c r="R1516" s="71"/>
      <c r="S1516" s="71"/>
      <c r="T1516" s="71"/>
      <c r="U1516" s="71"/>
      <c r="V1516" s="71"/>
      <c r="W1516" s="71"/>
      <c r="X1516" s="71"/>
      <c r="Y1516" s="71"/>
      <c r="Z1516" s="71"/>
      <c r="AE1516" s="71"/>
      <c r="AF1516" s="71"/>
      <c r="AG1516" s="71"/>
      <c r="AH1516" s="71"/>
      <c r="AI1516" s="71"/>
      <c r="AJ1516" s="71"/>
      <c r="AK1516" s="71"/>
      <c r="AL1516" s="71"/>
      <c r="AM1516" s="71"/>
      <c r="AN1516" s="71"/>
      <c r="AO1516" s="71"/>
      <c r="AP1516" s="71"/>
      <c r="AQ1516" s="71"/>
      <c r="AR1516" s="71"/>
      <c r="AS1516" s="71"/>
      <c r="AT1516" s="71"/>
      <c r="AU1516" s="71"/>
      <c r="AV1516" s="71"/>
      <c r="AW1516" s="71"/>
      <c r="AX1516" s="71"/>
      <c r="AY1516" s="71"/>
      <c r="AZ1516" s="71"/>
      <c r="BA1516" s="71"/>
    </row>
    <row r="1517" spans="1:53" x14ac:dyDescent="0.75">
      <c r="A1517" s="71"/>
      <c r="B1517" s="71"/>
      <c r="C1517" s="71"/>
      <c r="D1517" s="71"/>
      <c r="E1517" s="71"/>
      <c r="F1517" s="71"/>
      <c r="G1517" s="71"/>
      <c r="H1517" s="71"/>
      <c r="I1517" s="71"/>
      <c r="J1517" s="71"/>
      <c r="K1517" s="71"/>
      <c r="L1517" s="71"/>
      <c r="M1517" s="71"/>
      <c r="N1517" s="71"/>
      <c r="O1517" s="71"/>
      <c r="P1517" s="71"/>
      <c r="Q1517" s="71"/>
      <c r="R1517" s="71"/>
      <c r="S1517" s="71"/>
      <c r="T1517" s="71"/>
      <c r="U1517" s="71"/>
      <c r="V1517" s="71"/>
      <c r="W1517" s="71"/>
      <c r="X1517" s="71"/>
      <c r="Y1517" s="71"/>
      <c r="Z1517" s="71"/>
      <c r="AE1517" s="71"/>
      <c r="AF1517" s="71"/>
      <c r="AG1517" s="71"/>
      <c r="AH1517" s="71"/>
      <c r="AI1517" s="71"/>
      <c r="AJ1517" s="71"/>
      <c r="AK1517" s="71"/>
      <c r="AL1517" s="71"/>
      <c r="AM1517" s="71"/>
      <c r="AN1517" s="71"/>
      <c r="AO1517" s="71"/>
      <c r="AP1517" s="71"/>
      <c r="AQ1517" s="71"/>
      <c r="AR1517" s="71"/>
      <c r="AS1517" s="71"/>
      <c r="AT1517" s="71"/>
      <c r="AU1517" s="71"/>
      <c r="AV1517" s="71"/>
      <c r="AW1517" s="71"/>
      <c r="AX1517" s="71"/>
      <c r="AY1517" s="71"/>
      <c r="AZ1517" s="71"/>
      <c r="BA1517" s="71"/>
    </row>
    <row r="1518" spans="1:53" x14ac:dyDescent="0.75">
      <c r="A1518" s="71"/>
      <c r="B1518" s="71"/>
      <c r="C1518" s="71"/>
      <c r="D1518" s="71"/>
      <c r="E1518" s="71"/>
      <c r="F1518" s="71"/>
      <c r="G1518" s="71"/>
      <c r="H1518" s="71"/>
      <c r="I1518" s="71"/>
      <c r="J1518" s="71"/>
      <c r="K1518" s="71"/>
      <c r="L1518" s="71"/>
      <c r="M1518" s="71"/>
      <c r="N1518" s="71"/>
      <c r="O1518" s="71"/>
      <c r="P1518" s="71"/>
      <c r="Q1518" s="71"/>
      <c r="R1518" s="71"/>
      <c r="S1518" s="71"/>
      <c r="T1518" s="71"/>
      <c r="U1518" s="71"/>
      <c r="V1518" s="71"/>
      <c r="W1518" s="71"/>
      <c r="X1518" s="71"/>
      <c r="Y1518" s="71"/>
      <c r="Z1518" s="71"/>
      <c r="AE1518" s="71"/>
      <c r="AF1518" s="71"/>
      <c r="AG1518" s="71"/>
      <c r="AH1518" s="71"/>
      <c r="AI1518" s="71"/>
      <c r="AJ1518" s="71"/>
      <c r="AK1518" s="71"/>
      <c r="AL1518" s="71"/>
      <c r="AM1518" s="71"/>
      <c r="AN1518" s="71"/>
      <c r="AO1518" s="71"/>
      <c r="AP1518" s="71"/>
      <c r="AQ1518" s="71"/>
      <c r="AR1518" s="71"/>
      <c r="AS1518" s="71"/>
      <c r="AT1518" s="71"/>
      <c r="AU1518" s="71"/>
      <c r="AV1518" s="71"/>
      <c r="AW1518" s="71"/>
      <c r="AX1518" s="71"/>
      <c r="AY1518" s="71"/>
      <c r="AZ1518" s="71"/>
      <c r="BA1518" s="71"/>
    </row>
    <row r="1519" spans="1:53" x14ac:dyDescent="0.75">
      <c r="A1519" s="71"/>
      <c r="B1519" s="71"/>
      <c r="C1519" s="71"/>
      <c r="D1519" s="71"/>
      <c r="E1519" s="71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P1519" s="71"/>
      <c r="Q1519" s="71"/>
      <c r="R1519" s="71"/>
      <c r="S1519" s="71"/>
      <c r="T1519" s="71"/>
      <c r="U1519" s="71"/>
      <c r="V1519" s="71"/>
      <c r="W1519" s="71"/>
      <c r="X1519" s="71"/>
      <c r="Y1519" s="71"/>
      <c r="Z1519" s="71"/>
      <c r="AE1519" s="71"/>
      <c r="AF1519" s="71"/>
      <c r="AG1519" s="71"/>
      <c r="AH1519" s="71"/>
      <c r="AI1519" s="71"/>
      <c r="AJ1519" s="71"/>
      <c r="AK1519" s="71"/>
      <c r="AL1519" s="71"/>
      <c r="AM1519" s="71"/>
      <c r="AN1519" s="71"/>
      <c r="AO1519" s="71"/>
      <c r="AP1519" s="71"/>
      <c r="AQ1519" s="71"/>
      <c r="AR1519" s="71"/>
      <c r="AS1519" s="71"/>
      <c r="AT1519" s="71"/>
      <c r="AU1519" s="71"/>
      <c r="AV1519" s="71"/>
      <c r="AW1519" s="71"/>
      <c r="AX1519" s="71"/>
      <c r="AY1519" s="71"/>
      <c r="AZ1519" s="71"/>
      <c r="BA1519" s="71"/>
    </row>
    <row r="1520" spans="1:53" x14ac:dyDescent="0.75">
      <c r="A1520" s="71"/>
      <c r="B1520" s="71"/>
      <c r="C1520" s="71"/>
      <c r="D1520" s="71"/>
      <c r="E1520" s="71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71"/>
      <c r="Y1520" s="71"/>
      <c r="Z1520" s="71"/>
      <c r="AE1520" s="71"/>
      <c r="AF1520" s="71"/>
      <c r="AG1520" s="71"/>
      <c r="AH1520" s="71"/>
      <c r="AI1520" s="71"/>
      <c r="AJ1520" s="71"/>
      <c r="AK1520" s="71"/>
      <c r="AL1520" s="71"/>
      <c r="AM1520" s="71"/>
      <c r="AN1520" s="71"/>
      <c r="AO1520" s="71"/>
      <c r="AP1520" s="71"/>
      <c r="AQ1520" s="71"/>
      <c r="AR1520" s="71"/>
      <c r="AS1520" s="71"/>
      <c r="AT1520" s="71"/>
      <c r="AU1520" s="71"/>
      <c r="AV1520" s="71"/>
      <c r="AW1520" s="71"/>
      <c r="AX1520" s="71"/>
      <c r="AY1520" s="71"/>
      <c r="AZ1520" s="71"/>
      <c r="BA1520" s="71"/>
    </row>
    <row r="1521" spans="1:53" x14ac:dyDescent="0.75">
      <c r="A1521" s="71"/>
      <c r="B1521" s="71"/>
      <c r="C1521" s="71"/>
      <c r="D1521" s="71"/>
      <c r="E1521" s="71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P1521" s="71"/>
      <c r="Q1521" s="71"/>
      <c r="R1521" s="71"/>
      <c r="S1521" s="71"/>
      <c r="T1521" s="71"/>
      <c r="U1521" s="71"/>
      <c r="V1521" s="71"/>
      <c r="W1521" s="71"/>
      <c r="X1521" s="71"/>
      <c r="Y1521" s="71"/>
      <c r="Z1521" s="71"/>
      <c r="AE1521" s="71"/>
      <c r="AF1521" s="71"/>
      <c r="AG1521" s="71"/>
      <c r="AH1521" s="71"/>
      <c r="AI1521" s="71"/>
      <c r="AJ1521" s="71"/>
      <c r="AK1521" s="71"/>
      <c r="AL1521" s="71"/>
      <c r="AM1521" s="71"/>
      <c r="AN1521" s="71"/>
      <c r="AO1521" s="71"/>
      <c r="AP1521" s="71"/>
      <c r="AQ1521" s="71"/>
      <c r="AR1521" s="71"/>
      <c r="AS1521" s="71"/>
      <c r="AT1521" s="71"/>
      <c r="AU1521" s="71"/>
      <c r="AV1521" s="71"/>
      <c r="AW1521" s="71"/>
      <c r="AX1521" s="71"/>
      <c r="AY1521" s="71"/>
      <c r="AZ1521" s="71"/>
      <c r="BA1521" s="71"/>
    </row>
    <row r="1522" spans="1:53" x14ac:dyDescent="0.75">
      <c r="A1522" s="71"/>
      <c r="B1522" s="71"/>
      <c r="C1522" s="71"/>
      <c r="D1522" s="71"/>
      <c r="E1522" s="71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P1522" s="71"/>
      <c r="Q1522" s="71"/>
      <c r="R1522" s="71"/>
      <c r="S1522" s="71"/>
      <c r="T1522" s="71"/>
      <c r="U1522" s="71"/>
      <c r="V1522" s="71"/>
      <c r="W1522" s="71"/>
      <c r="X1522" s="71"/>
      <c r="Y1522" s="71"/>
      <c r="Z1522" s="71"/>
      <c r="AE1522" s="71"/>
      <c r="AF1522" s="71"/>
      <c r="AG1522" s="71"/>
      <c r="AH1522" s="71"/>
      <c r="AI1522" s="71"/>
      <c r="AJ1522" s="71"/>
      <c r="AK1522" s="71"/>
      <c r="AL1522" s="71"/>
      <c r="AM1522" s="71"/>
      <c r="AN1522" s="71"/>
      <c r="AO1522" s="71"/>
      <c r="AP1522" s="71"/>
      <c r="AQ1522" s="71"/>
      <c r="AR1522" s="71"/>
      <c r="AS1522" s="71"/>
      <c r="AT1522" s="71"/>
      <c r="AU1522" s="71"/>
      <c r="AV1522" s="71"/>
      <c r="AW1522" s="71"/>
      <c r="AX1522" s="71"/>
      <c r="AY1522" s="71"/>
      <c r="AZ1522" s="71"/>
      <c r="BA1522" s="71"/>
    </row>
    <row r="1523" spans="1:53" x14ac:dyDescent="0.75">
      <c r="A1523" s="71"/>
      <c r="B1523" s="71"/>
      <c r="C1523" s="71"/>
      <c r="D1523" s="71"/>
      <c r="E1523" s="71"/>
      <c r="F1523" s="71"/>
      <c r="G1523" s="71"/>
      <c r="H1523" s="71"/>
      <c r="I1523" s="71"/>
      <c r="J1523" s="71"/>
      <c r="K1523" s="71"/>
      <c r="L1523" s="71"/>
      <c r="M1523" s="71"/>
      <c r="N1523" s="71"/>
      <c r="O1523" s="71"/>
      <c r="P1523" s="71"/>
      <c r="Q1523" s="71"/>
      <c r="R1523" s="71"/>
      <c r="S1523" s="71"/>
      <c r="T1523" s="71"/>
      <c r="U1523" s="71"/>
      <c r="V1523" s="71"/>
      <c r="W1523" s="71"/>
      <c r="X1523" s="71"/>
      <c r="Y1523" s="71"/>
      <c r="Z1523" s="71"/>
      <c r="AE1523" s="71"/>
      <c r="AF1523" s="71"/>
      <c r="AG1523" s="71"/>
      <c r="AH1523" s="71"/>
      <c r="AI1523" s="71"/>
      <c r="AJ1523" s="71"/>
      <c r="AK1523" s="71"/>
      <c r="AL1523" s="71"/>
      <c r="AM1523" s="71"/>
      <c r="AN1523" s="71"/>
      <c r="AO1523" s="71"/>
      <c r="AP1523" s="71"/>
      <c r="AQ1523" s="71"/>
      <c r="AR1523" s="71"/>
      <c r="AS1523" s="71"/>
      <c r="AT1523" s="71"/>
      <c r="AU1523" s="71"/>
      <c r="AV1523" s="71"/>
      <c r="AW1523" s="71"/>
      <c r="AX1523" s="71"/>
      <c r="AY1523" s="71"/>
      <c r="AZ1523" s="71"/>
      <c r="BA1523" s="71"/>
    </row>
    <row r="1524" spans="1:53" x14ac:dyDescent="0.75">
      <c r="A1524" s="71"/>
      <c r="B1524" s="71"/>
      <c r="C1524" s="71"/>
      <c r="D1524" s="71"/>
      <c r="E1524" s="71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P1524" s="71"/>
      <c r="Q1524" s="71"/>
      <c r="R1524" s="71"/>
      <c r="S1524" s="71"/>
      <c r="T1524" s="71"/>
      <c r="U1524" s="71"/>
      <c r="V1524" s="71"/>
      <c r="W1524" s="71"/>
      <c r="X1524" s="71"/>
      <c r="Y1524" s="71"/>
      <c r="Z1524" s="71"/>
      <c r="AE1524" s="71"/>
      <c r="AF1524" s="71"/>
      <c r="AG1524" s="71"/>
      <c r="AH1524" s="71"/>
      <c r="AI1524" s="71"/>
      <c r="AJ1524" s="71"/>
      <c r="AK1524" s="71"/>
      <c r="AL1524" s="71"/>
      <c r="AM1524" s="71"/>
      <c r="AN1524" s="71"/>
      <c r="AO1524" s="71"/>
      <c r="AP1524" s="71"/>
      <c r="AQ1524" s="71"/>
      <c r="AR1524" s="71"/>
      <c r="AS1524" s="71"/>
      <c r="AT1524" s="71"/>
      <c r="AU1524" s="71"/>
      <c r="AV1524" s="71"/>
      <c r="AW1524" s="71"/>
      <c r="AX1524" s="71"/>
      <c r="AY1524" s="71"/>
      <c r="AZ1524" s="71"/>
      <c r="BA1524" s="71"/>
    </row>
    <row r="1525" spans="1:53" x14ac:dyDescent="0.75">
      <c r="A1525" s="71"/>
      <c r="B1525" s="71"/>
      <c r="C1525" s="71"/>
      <c r="D1525" s="71"/>
      <c r="E1525" s="71"/>
      <c r="F1525" s="71"/>
      <c r="G1525" s="71"/>
      <c r="H1525" s="71"/>
      <c r="I1525" s="71"/>
      <c r="J1525" s="71"/>
      <c r="K1525" s="71"/>
      <c r="L1525" s="71"/>
      <c r="M1525" s="71"/>
      <c r="N1525" s="71"/>
      <c r="O1525" s="71"/>
      <c r="P1525" s="71"/>
      <c r="Q1525" s="71"/>
      <c r="R1525" s="71"/>
      <c r="S1525" s="71"/>
      <c r="T1525" s="71"/>
      <c r="U1525" s="71"/>
      <c r="V1525" s="71"/>
      <c r="W1525" s="71"/>
      <c r="X1525" s="71"/>
      <c r="Y1525" s="71"/>
      <c r="Z1525" s="71"/>
      <c r="AE1525" s="71"/>
      <c r="AF1525" s="71"/>
      <c r="AG1525" s="71"/>
      <c r="AH1525" s="71"/>
      <c r="AI1525" s="71"/>
      <c r="AJ1525" s="71"/>
      <c r="AK1525" s="71"/>
      <c r="AL1525" s="71"/>
      <c r="AM1525" s="71"/>
      <c r="AN1525" s="71"/>
      <c r="AO1525" s="71"/>
      <c r="AP1525" s="71"/>
      <c r="AQ1525" s="71"/>
      <c r="AR1525" s="71"/>
      <c r="AS1525" s="71"/>
      <c r="AT1525" s="71"/>
      <c r="AU1525" s="71"/>
      <c r="AV1525" s="71"/>
      <c r="AW1525" s="71"/>
      <c r="AX1525" s="71"/>
      <c r="AY1525" s="71"/>
      <c r="AZ1525" s="71"/>
      <c r="BA1525" s="71"/>
    </row>
    <row r="1526" spans="1:53" x14ac:dyDescent="0.75">
      <c r="A1526" s="71"/>
      <c r="B1526" s="71"/>
      <c r="C1526" s="71"/>
      <c r="D1526" s="71"/>
      <c r="E1526" s="71"/>
      <c r="F1526" s="71"/>
      <c r="G1526" s="71"/>
      <c r="H1526" s="71"/>
      <c r="I1526" s="71"/>
      <c r="J1526" s="71"/>
      <c r="K1526" s="71"/>
      <c r="L1526" s="71"/>
      <c r="M1526" s="71"/>
      <c r="N1526" s="71"/>
      <c r="O1526" s="71"/>
      <c r="P1526" s="71"/>
      <c r="Q1526" s="71"/>
      <c r="R1526" s="71"/>
      <c r="S1526" s="71"/>
      <c r="T1526" s="71"/>
      <c r="U1526" s="71"/>
      <c r="V1526" s="71"/>
      <c r="W1526" s="71"/>
      <c r="X1526" s="71"/>
      <c r="Y1526" s="71"/>
      <c r="Z1526" s="71"/>
      <c r="AE1526" s="71"/>
      <c r="AF1526" s="71"/>
      <c r="AG1526" s="71"/>
      <c r="AH1526" s="71"/>
      <c r="AI1526" s="71"/>
      <c r="AJ1526" s="71"/>
      <c r="AK1526" s="71"/>
      <c r="AL1526" s="71"/>
      <c r="AM1526" s="71"/>
      <c r="AN1526" s="71"/>
      <c r="AO1526" s="71"/>
      <c r="AP1526" s="71"/>
      <c r="AQ1526" s="71"/>
      <c r="AR1526" s="71"/>
      <c r="AS1526" s="71"/>
      <c r="AT1526" s="71"/>
      <c r="AU1526" s="71"/>
      <c r="AV1526" s="71"/>
      <c r="AW1526" s="71"/>
      <c r="AX1526" s="71"/>
      <c r="AY1526" s="71"/>
      <c r="AZ1526" s="71"/>
      <c r="BA1526" s="71"/>
    </row>
    <row r="1527" spans="1:53" x14ac:dyDescent="0.75">
      <c r="A1527" s="71"/>
      <c r="B1527" s="71"/>
      <c r="C1527" s="71"/>
      <c r="D1527" s="71"/>
      <c r="E1527" s="71"/>
      <c r="F1527" s="71"/>
      <c r="G1527" s="71"/>
      <c r="H1527" s="71"/>
      <c r="I1527" s="71"/>
      <c r="J1527" s="71"/>
      <c r="K1527" s="71"/>
      <c r="L1527" s="71"/>
      <c r="M1527" s="71"/>
      <c r="N1527" s="71"/>
      <c r="O1527" s="71"/>
      <c r="P1527" s="71"/>
      <c r="Q1527" s="71"/>
      <c r="R1527" s="71"/>
      <c r="S1527" s="71"/>
      <c r="T1527" s="71"/>
      <c r="U1527" s="71"/>
      <c r="V1527" s="71"/>
      <c r="W1527" s="71"/>
      <c r="X1527" s="71"/>
      <c r="Y1527" s="71"/>
      <c r="Z1527" s="71"/>
      <c r="AE1527" s="71"/>
      <c r="AF1527" s="71"/>
      <c r="AG1527" s="71"/>
      <c r="AH1527" s="71"/>
      <c r="AI1527" s="71"/>
      <c r="AJ1527" s="71"/>
      <c r="AK1527" s="71"/>
      <c r="AL1527" s="71"/>
      <c r="AM1527" s="71"/>
      <c r="AN1527" s="71"/>
      <c r="AO1527" s="71"/>
      <c r="AP1527" s="71"/>
      <c r="AQ1527" s="71"/>
      <c r="AR1527" s="71"/>
      <c r="AS1527" s="71"/>
      <c r="AT1527" s="71"/>
      <c r="AU1527" s="71"/>
      <c r="AV1527" s="71"/>
      <c r="AW1527" s="71"/>
      <c r="AX1527" s="71"/>
      <c r="AY1527" s="71"/>
      <c r="AZ1527" s="71"/>
      <c r="BA1527" s="71"/>
    </row>
    <row r="1528" spans="1:53" x14ac:dyDescent="0.75">
      <c r="A1528" s="71"/>
      <c r="B1528" s="71"/>
      <c r="C1528" s="71"/>
      <c r="D1528" s="71"/>
      <c r="E1528" s="71"/>
      <c r="F1528" s="71"/>
      <c r="G1528" s="71"/>
      <c r="H1528" s="71"/>
      <c r="I1528" s="71"/>
      <c r="J1528" s="71"/>
      <c r="K1528" s="71"/>
      <c r="L1528" s="71"/>
      <c r="M1528" s="71"/>
      <c r="N1528" s="71"/>
      <c r="O1528" s="71"/>
      <c r="P1528" s="71"/>
      <c r="Q1528" s="71"/>
      <c r="R1528" s="71"/>
      <c r="S1528" s="71"/>
      <c r="T1528" s="71"/>
      <c r="U1528" s="71"/>
      <c r="V1528" s="71"/>
      <c r="W1528" s="71"/>
      <c r="X1528" s="71"/>
      <c r="Y1528" s="71"/>
      <c r="Z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  <c r="AQ1528" s="71"/>
      <c r="AR1528" s="71"/>
      <c r="AS1528" s="71"/>
      <c r="AT1528" s="71"/>
      <c r="AU1528" s="71"/>
      <c r="AV1528" s="71"/>
      <c r="AW1528" s="71"/>
      <c r="AX1528" s="71"/>
      <c r="AY1528" s="71"/>
      <c r="AZ1528" s="71"/>
      <c r="BA1528" s="71"/>
    </row>
    <row r="1529" spans="1:53" x14ac:dyDescent="0.75">
      <c r="A1529" s="71"/>
      <c r="B1529" s="71"/>
      <c r="C1529" s="71"/>
      <c r="D1529" s="71"/>
      <c r="E1529" s="71"/>
      <c r="F1529" s="71"/>
      <c r="G1529" s="71"/>
      <c r="H1529" s="71"/>
      <c r="I1529" s="71"/>
      <c r="J1529" s="71"/>
      <c r="K1529" s="71"/>
      <c r="L1529" s="71"/>
      <c r="M1529" s="71"/>
      <c r="N1529" s="71"/>
      <c r="O1529" s="71"/>
      <c r="P1529" s="71"/>
      <c r="Q1529" s="71"/>
      <c r="R1529" s="71"/>
      <c r="S1529" s="71"/>
      <c r="T1529" s="71"/>
      <c r="U1529" s="71"/>
      <c r="V1529" s="71"/>
      <c r="W1529" s="71"/>
      <c r="X1529" s="71"/>
      <c r="Y1529" s="71"/>
      <c r="Z1529" s="71"/>
      <c r="AE1529" s="71"/>
      <c r="AF1529" s="71"/>
      <c r="AG1529" s="71"/>
      <c r="AH1529" s="71"/>
      <c r="AI1529" s="71"/>
      <c r="AJ1529" s="71"/>
      <c r="AK1529" s="71"/>
      <c r="AL1529" s="71"/>
      <c r="AM1529" s="71"/>
      <c r="AN1529" s="71"/>
      <c r="AO1529" s="71"/>
      <c r="AP1529" s="71"/>
      <c r="AQ1529" s="71"/>
      <c r="AR1529" s="71"/>
      <c r="AS1529" s="71"/>
      <c r="AT1529" s="71"/>
      <c r="AU1529" s="71"/>
      <c r="AV1529" s="71"/>
      <c r="AW1529" s="71"/>
      <c r="AX1529" s="71"/>
      <c r="AY1529" s="71"/>
      <c r="AZ1529" s="71"/>
      <c r="BA1529" s="71"/>
    </row>
    <row r="1530" spans="1:53" x14ac:dyDescent="0.75">
      <c r="A1530" s="71"/>
      <c r="B1530" s="71"/>
      <c r="C1530" s="71"/>
      <c r="D1530" s="71"/>
      <c r="E1530" s="71"/>
      <c r="F1530" s="71"/>
      <c r="G1530" s="71"/>
      <c r="H1530" s="71"/>
      <c r="I1530" s="71"/>
      <c r="J1530" s="71"/>
      <c r="K1530" s="71"/>
      <c r="L1530" s="71"/>
      <c r="M1530" s="71"/>
      <c r="N1530" s="71"/>
      <c r="O1530" s="71"/>
      <c r="P1530" s="71"/>
      <c r="Q1530" s="71"/>
      <c r="R1530" s="71"/>
      <c r="S1530" s="71"/>
      <c r="T1530" s="71"/>
      <c r="U1530" s="71"/>
      <c r="V1530" s="71"/>
      <c r="W1530" s="71"/>
      <c r="X1530" s="71"/>
      <c r="Y1530" s="71"/>
      <c r="Z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71"/>
      <c r="BA1530" s="71"/>
    </row>
    <row r="1531" spans="1:53" x14ac:dyDescent="0.75">
      <c r="A1531" s="71"/>
      <c r="B1531" s="71"/>
      <c r="C1531" s="71"/>
      <c r="D1531" s="71"/>
      <c r="E1531" s="71"/>
      <c r="F1531" s="71"/>
      <c r="G1531" s="71"/>
      <c r="H1531" s="71"/>
      <c r="I1531" s="71"/>
      <c r="J1531" s="71"/>
      <c r="K1531" s="71"/>
      <c r="L1531" s="71"/>
      <c r="M1531" s="71"/>
      <c r="N1531" s="71"/>
      <c r="O1531" s="71"/>
      <c r="P1531" s="71"/>
      <c r="Q1531" s="71"/>
      <c r="R1531" s="71"/>
      <c r="S1531" s="71"/>
      <c r="T1531" s="71"/>
      <c r="U1531" s="71"/>
      <c r="V1531" s="71"/>
      <c r="W1531" s="71"/>
      <c r="X1531" s="71"/>
      <c r="Y1531" s="71"/>
      <c r="Z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71"/>
      <c r="BA1531" s="71"/>
    </row>
    <row r="1532" spans="1:53" x14ac:dyDescent="0.75">
      <c r="A1532" s="71"/>
      <c r="B1532" s="71"/>
      <c r="C1532" s="71"/>
      <c r="D1532" s="71"/>
      <c r="E1532" s="71"/>
      <c r="F1532" s="71"/>
      <c r="G1532" s="71"/>
      <c r="H1532" s="71"/>
      <c r="I1532" s="71"/>
      <c r="J1532" s="71"/>
      <c r="K1532" s="71"/>
      <c r="L1532" s="71"/>
      <c r="M1532" s="71"/>
      <c r="N1532" s="71"/>
      <c r="O1532" s="71"/>
      <c r="P1532" s="71"/>
      <c r="Q1532" s="71"/>
      <c r="R1532" s="71"/>
      <c r="S1532" s="71"/>
      <c r="T1532" s="71"/>
      <c r="U1532" s="71"/>
      <c r="V1532" s="71"/>
      <c r="W1532" s="71"/>
      <c r="X1532" s="71"/>
      <c r="Y1532" s="71"/>
      <c r="Z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</row>
    <row r="1533" spans="1:53" x14ac:dyDescent="0.75">
      <c r="A1533" s="71"/>
      <c r="B1533" s="71"/>
      <c r="C1533" s="71"/>
      <c r="D1533" s="71"/>
      <c r="E1533" s="71"/>
      <c r="F1533" s="71"/>
      <c r="G1533" s="71"/>
      <c r="H1533" s="71"/>
      <c r="I1533" s="71"/>
      <c r="J1533" s="71"/>
      <c r="K1533" s="71"/>
      <c r="L1533" s="71"/>
      <c r="M1533" s="71"/>
      <c r="N1533" s="71"/>
      <c r="O1533" s="71"/>
      <c r="P1533" s="71"/>
      <c r="Q1533" s="71"/>
      <c r="R1533" s="71"/>
      <c r="S1533" s="71"/>
      <c r="T1533" s="71"/>
      <c r="U1533" s="71"/>
      <c r="V1533" s="71"/>
      <c r="W1533" s="71"/>
      <c r="X1533" s="71"/>
      <c r="Y1533" s="71"/>
      <c r="Z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  <c r="AQ1533" s="71"/>
      <c r="AR1533" s="71"/>
      <c r="AS1533" s="71"/>
      <c r="AT1533" s="71"/>
      <c r="AU1533" s="71"/>
      <c r="AV1533" s="71"/>
      <c r="AW1533" s="71"/>
      <c r="AX1533" s="71"/>
      <c r="AY1533" s="71"/>
      <c r="AZ1533" s="71"/>
      <c r="BA1533" s="71"/>
    </row>
    <row r="1534" spans="1:53" x14ac:dyDescent="0.75">
      <c r="A1534" s="71"/>
      <c r="B1534" s="71"/>
      <c r="C1534" s="71"/>
      <c r="D1534" s="71"/>
      <c r="E1534" s="71"/>
      <c r="F1534" s="71"/>
      <c r="G1534" s="71"/>
      <c r="H1534" s="71"/>
      <c r="I1534" s="71"/>
      <c r="J1534" s="71"/>
      <c r="K1534" s="71"/>
      <c r="L1534" s="71"/>
      <c r="M1534" s="71"/>
      <c r="N1534" s="71"/>
      <c r="O1534" s="71"/>
      <c r="P1534" s="71"/>
      <c r="Q1534" s="71"/>
      <c r="R1534" s="71"/>
      <c r="S1534" s="71"/>
      <c r="T1534" s="71"/>
      <c r="U1534" s="71"/>
      <c r="V1534" s="71"/>
      <c r="W1534" s="71"/>
      <c r="X1534" s="71"/>
      <c r="Y1534" s="71"/>
      <c r="Z1534" s="71"/>
      <c r="AE1534" s="71"/>
      <c r="AF1534" s="71"/>
      <c r="AG1534" s="71"/>
      <c r="AH1534" s="71"/>
      <c r="AI1534" s="71"/>
      <c r="AJ1534" s="71"/>
      <c r="AK1534" s="71"/>
      <c r="AL1534" s="71"/>
      <c r="AM1534" s="71"/>
      <c r="AN1534" s="71"/>
      <c r="AO1534" s="71"/>
      <c r="AP1534" s="71"/>
      <c r="AQ1534" s="71"/>
      <c r="AR1534" s="71"/>
      <c r="AS1534" s="71"/>
      <c r="AT1534" s="71"/>
      <c r="AU1534" s="71"/>
      <c r="AV1534" s="71"/>
      <c r="AW1534" s="71"/>
      <c r="AX1534" s="71"/>
      <c r="AY1534" s="71"/>
      <c r="AZ1534" s="71"/>
      <c r="BA1534" s="71"/>
    </row>
    <row r="1535" spans="1:53" x14ac:dyDescent="0.75">
      <c r="A1535" s="71"/>
      <c r="B1535" s="71"/>
      <c r="C1535" s="71"/>
      <c r="D1535" s="71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P1535" s="71"/>
      <c r="Q1535" s="71"/>
      <c r="R1535" s="71"/>
      <c r="S1535" s="71"/>
      <c r="T1535" s="71"/>
      <c r="U1535" s="71"/>
      <c r="V1535" s="71"/>
      <c r="W1535" s="71"/>
      <c r="X1535" s="71"/>
      <c r="Y1535" s="71"/>
      <c r="Z1535" s="71"/>
      <c r="AE1535" s="71"/>
      <c r="AF1535" s="71"/>
      <c r="AG1535" s="71"/>
      <c r="AH1535" s="71"/>
      <c r="AI1535" s="71"/>
      <c r="AJ1535" s="71"/>
      <c r="AK1535" s="71"/>
      <c r="AL1535" s="71"/>
      <c r="AM1535" s="71"/>
      <c r="AN1535" s="71"/>
      <c r="AO1535" s="71"/>
      <c r="AP1535" s="71"/>
      <c r="AQ1535" s="71"/>
      <c r="AR1535" s="71"/>
      <c r="AS1535" s="71"/>
      <c r="AT1535" s="71"/>
      <c r="AU1535" s="71"/>
      <c r="AV1535" s="71"/>
      <c r="AW1535" s="71"/>
      <c r="AX1535" s="71"/>
      <c r="AY1535" s="71"/>
      <c r="AZ1535" s="71"/>
      <c r="BA1535" s="71"/>
    </row>
    <row r="1536" spans="1:53" x14ac:dyDescent="0.75">
      <c r="A1536" s="71"/>
      <c r="B1536" s="71"/>
      <c r="C1536" s="71"/>
      <c r="D1536" s="71"/>
      <c r="E1536" s="71"/>
      <c r="F1536" s="71"/>
      <c r="G1536" s="71"/>
      <c r="H1536" s="71"/>
      <c r="I1536" s="71"/>
      <c r="J1536" s="71"/>
      <c r="K1536" s="71"/>
      <c r="L1536" s="71"/>
      <c r="M1536" s="71"/>
      <c r="N1536" s="71"/>
      <c r="O1536" s="71"/>
      <c r="P1536" s="71"/>
      <c r="Q1536" s="71"/>
      <c r="R1536" s="71"/>
      <c r="S1536" s="71"/>
      <c r="T1536" s="71"/>
      <c r="U1536" s="71"/>
      <c r="V1536" s="71"/>
      <c r="W1536" s="71"/>
      <c r="X1536" s="71"/>
      <c r="Y1536" s="71"/>
      <c r="Z1536" s="71"/>
      <c r="AE1536" s="71"/>
      <c r="AF1536" s="71"/>
      <c r="AG1536" s="71"/>
      <c r="AH1536" s="71"/>
      <c r="AI1536" s="71"/>
      <c r="AJ1536" s="71"/>
      <c r="AK1536" s="71"/>
      <c r="AL1536" s="71"/>
      <c r="AM1536" s="71"/>
      <c r="AN1536" s="71"/>
      <c r="AO1536" s="71"/>
      <c r="AP1536" s="71"/>
      <c r="AQ1536" s="71"/>
      <c r="AR1536" s="71"/>
      <c r="AS1536" s="71"/>
      <c r="AT1536" s="71"/>
      <c r="AU1536" s="71"/>
      <c r="AV1536" s="71"/>
      <c r="AW1536" s="71"/>
      <c r="AX1536" s="71"/>
      <c r="AY1536" s="71"/>
      <c r="AZ1536" s="71"/>
      <c r="BA1536" s="71"/>
    </row>
    <row r="1537" spans="1:53" x14ac:dyDescent="0.75">
      <c r="A1537" s="71"/>
      <c r="B1537" s="71"/>
      <c r="C1537" s="71"/>
      <c r="D1537" s="71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71"/>
      <c r="P1537" s="71"/>
      <c r="Q1537" s="71"/>
      <c r="R1537" s="71"/>
      <c r="S1537" s="71"/>
      <c r="T1537" s="71"/>
      <c r="U1537" s="71"/>
      <c r="V1537" s="71"/>
      <c r="W1537" s="71"/>
      <c r="X1537" s="71"/>
      <c r="Y1537" s="71"/>
      <c r="Z1537" s="71"/>
      <c r="AE1537" s="71"/>
      <c r="AF1537" s="71"/>
      <c r="AG1537" s="71"/>
      <c r="AH1537" s="71"/>
      <c r="AI1537" s="71"/>
      <c r="AJ1537" s="71"/>
      <c r="AK1537" s="71"/>
      <c r="AL1537" s="71"/>
      <c r="AM1537" s="71"/>
      <c r="AN1537" s="71"/>
      <c r="AO1537" s="71"/>
      <c r="AP1537" s="71"/>
      <c r="AQ1537" s="71"/>
      <c r="AR1537" s="71"/>
      <c r="AS1537" s="71"/>
      <c r="AT1537" s="71"/>
      <c r="AU1537" s="71"/>
      <c r="AV1537" s="71"/>
      <c r="AW1537" s="71"/>
      <c r="AX1537" s="71"/>
      <c r="AY1537" s="71"/>
      <c r="AZ1537" s="71"/>
      <c r="BA1537" s="71"/>
    </row>
    <row r="1538" spans="1:53" x14ac:dyDescent="0.75">
      <c r="A1538" s="71"/>
      <c r="B1538" s="71"/>
      <c r="C1538" s="71"/>
      <c r="D1538" s="71"/>
      <c r="E1538" s="71"/>
      <c r="F1538" s="71"/>
      <c r="G1538" s="71"/>
      <c r="H1538" s="71"/>
      <c r="I1538" s="71"/>
      <c r="J1538" s="71"/>
      <c r="K1538" s="71"/>
      <c r="L1538" s="71"/>
      <c r="M1538" s="71"/>
      <c r="N1538" s="71"/>
      <c r="O1538" s="71"/>
      <c r="P1538" s="71"/>
      <c r="Q1538" s="71"/>
      <c r="R1538" s="71"/>
      <c r="S1538" s="71"/>
      <c r="T1538" s="71"/>
      <c r="U1538" s="71"/>
      <c r="V1538" s="71"/>
      <c r="W1538" s="71"/>
      <c r="X1538" s="71"/>
      <c r="Y1538" s="71"/>
      <c r="Z1538" s="71"/>
      <c r="AE1538" s="71"/>
      <c r="AF1538" s="71"/>
      <c r="AG1538" s="71"/>
      <c r="AH1538" s="71"/>
      <c r="AI1538" s="71"/>
      <c r="AJ1538" s="71"/>
      <c r="AK1538" s="71"/>
      <c r="AL1538" s="71"/>
      <c r="AM1538" s="71"/>
      <c r="AN1538" s="71"/>
      <c r="AO1538" s="71"/>
      <c r="AP1538" s="71"/>
      <c r="AQ1538" s="71"/>
      <c r="AR1538" s="71"/>
      <c r="AS1538" s="71"/>
      <c r="AT1538" s="71"/>
      <c r="AU1538" s="71"/>
      <c r="AV1538" s="71"/>
      <c r="AW1538" s="71"/>
      <c r="AX1538" s="71"/>
      <c r="AY1538" s="71"/>
      <c r="AZ1538" s="71"/>
      <c r="BA1538" s="71"/>
    </row>
    <row r="1539" spans="1:53" x14ac:dyDescent="0.75">
      <c r="A1539" s="71"/>
      <c r="B1539" s="71"/>
      <c r="C1539" s="71"/>
      <c r="D1539" s="71"/>
      <c r="E1539" s="71"/>
      <c r="F1539" s="71"/>
      <c r="G1539" s="71"/>
      <c r="H1539" s="71"/>
      <c r="I1539" s="71"/>
      <c r="J1539" s="71"/>
      <c r="K1539" s="71"/>
      <c r="L1539" s="71"/>
      <c r="M1539" s="71"/>
      <c r="N1539" s="71"/>
      <c r="O1539" s="71"/>
      <c r="P1539" s="71"/>
      <c r="Q1539" s="71"/>
      <c r="R1539" s="71"/>
      <c r="S1539" s="71"/>
      <c r="T1539" s="71"/>
      <c r="U1539" s="71"/>
      <c r="V1539" s="71"/>
      <c r="W1539" s="71"/>
      <c r="X1539" s="71"/>
      <c r="Y1539" s="71"/>
      <c r="Z1539" s="71"/>
      <c r="AE1539" s="71"/>
      <c r="AF1539" s="71"/>
      <c r="AG1539" s="71"/>
      <c r="AH1539" s="71"/>
      <c r="AI1539" s="71"/>
      <c r="AJ1539" s="71"/>
      <c r="AK1539" s="71"/>
      <c r="AL1539" s="71"/>
      <c r="AM1539" s="71"/>
      <c r="AN1539" s="71"/>
      <c r="AO1539" s="71"/>
      <c r="AP1539" s="71"/>
      <c r="AQ1539" s="71"/>
      <c r="AR1539" s="71"/>
      <c r="AS1539" s="71"/>
      <c r="AT1539" s="71"/>
      <c r="AU1539" s="71"/>
      <c r="AV1539" s="71"/>
      <c r="AW1539" s="71"/>
      <c r="AX1539" s="71"/>
      <c r="AY1539" s="71"/>
      <c r="AZ1539" s="71"/>
      <c r="BA1539" s="71"/>
    </row>
    <row r="1540" spans="1:53" x14ac:dyDescent="0.75">
      <c r="A1540" s="71"/>
      <c r="B1540" s="71"/>
      <c r="C1540" s="71"/>
      <c r="D1540" s="71"/>
      <c r="E1540" s="71"/>
      <c r="F1540" s="71"/>
      <c r="G1540" s="71"/>
      <c r="H1540" s="71"/>
      <c r="I1540" s="71"/>
      <c r="J1540" s="71"/>
      <c r="K1540" s="71"/>
      <c r="L1540" s="71"/>
      <c r="M1540" s="71"/>
      <c r="N1540" s="71"/>
      <c r="O1540" s="71"/>
      <c r="P1540" s="71"/>
      <c r="Q1540" s="71"/>
      <c r="R1540" s="71"/>
      <c r="S1540" s="71"/>
      <c r="T1540" s="71"/>
      <c r="U1540" s="71"/>
      <c r="V1540" s="71"/>
      <c r="W1540" s="71"/>
      <c r="X1540" s="71"/>
      <c r="Y1540" s="71"/>
      <c r="Z1540" s="71"/>
      <c r="AE1540" s="71"/>
      <c r="AF1540" s="71"/>
      <c r="AG1540" s="71"/>
      <c r="AH1540" s="71"/>
      <c r="AI1540" s="71"/>
      <c r="AJ1540" s="71"/>
      <c r="AK1540" s="71"/>
      <c r="AL1540" s="71"/>
      <c r="AM1540" s="71"/>
      <c r="AN1540" s="71"/>
      <c r="AO1540" s="71"/>
      <c r="AP1540" s="71"/>
      <c r="AQ1540" s="71"/>
      <c r="AR1540" s="71"/>
      <c r="AS1540" s="71"/>
      <c r="AT1540" s="71"/>
      <c r="AU1540" s="71"/>
      <c r="AV1540" s="71"/>
      <c r="AW1540" s="71"/>
      <c r="AX1540" s="71"/>
      <c r="AY1540" s="71"/>
      <c r="AZ1540" s="71"/>
      <c r="BA1540" s="71"/>
    </row>
    <row r="1541" spans="1:53" x14ac:dyDescent="0.75">
      <c r="A1541" s="71"/>
      <c r="B1541" s="71"/>
      <c r="C1541" s="71"/>
      <c r="D1541" s="71"/>
      <c r="E1541" s="71"/>
      <c r="F1541" s="71"/>
      <c r="G1541" s="71"/>
      <c r="H1541" s="71"/>
      <c r="I1541" s="71"/>
      <c r="J1541" s="71"/>
      <c r="K1541" s="71"/>
      <c r="L1541" s="71"/>
      <c r="M1541" s="71"/>
      <c r="N1541" s="71"/>
      <c r="O1541" s="71"/>
      <c r="P1541" s="71"/>
      <c r="Q1541" s="71"/>
      <c r="R1541" s="71"/>
      <c r="S1541" s="71"/>
      <c r="T1541" s="71"/>
      <c r="U1541" s="71"/>
      <c r="V1541" s="71"/>
      <c r="W1541" s="71"/>
      <c r="X1541" s="71"/>
      <c r="Y1541" s="71"/>
      <c r="Z1541" s="71"/>
      <c r="AE1541" s="71"/>
      <c r="AF1541" s="71"/>
      <c r="AG1541" s="71"/>
      <c r="AH1541" s="71"/>
      <c r="AI1541" s="71"/>
      <c r="AJ1541" s="71"/>
      <c r="AK1541" s="71"/>
      <c r="AL1541" s="71"/>
      <c r="AM1541" s="71"/>
      <c r="AN1541" s="71"/>
      <c r="AO1541" s="71"/>
      <c r="AP1541" s="71"/>
      <c r="AQ1541" s="71"/>
      <c r="AR1541" s="71"/>
      <c r="AS1541" s="71"/>
      <c r="AT1541" s="71"/>
      <c r="AU1541" s="71"/>
      <c r="AV1541" s="71"/>
      <c r="AW1541" s="71"/>
      <c r="AX1541" s="71"/>
      <c r="AY1541" s="71"/>
      <c r="AZ1541" s="71"/>
      <c r="BA1541" s="71"/>
    </row>
    <row r="1542" spans="1:53" x14ac:dyDescent="0.75">
      <c r="A1542" s="71"/>
      <c r="B1542" s="71"/>
      <c r="C1542" s="71"/>
      <c r="D1542" s="71"/>
      <c r="E1542" s="71"/>
      <c r="F1542" s="71"/>
      <c r="G1542" s="71"/>
      <c r="H1542" s="71"/>
      <c r="I1542" s="71"/>
      <c r="J1542" s="71"/>
      <c r="K1542" s="71"/>
      <c r="L1542" s="71"/>
      <c r="M1542" s="71"/>
      <c r="N1542" s="71"/>
      <c r="O1542" s="71"/>
      <c r="P1542" s="71"/>
      <c r="Q1542" s="71"/>
      <c r="R1542" s="71"/>
      <c r="S1542" s="71"/>
      <c r="T1542" s="71"/>
      <c r="U1542" s="71"/>
      <c r="V1542" s="71"/>
      <c r="W1542" s="71"/>
      <c r="X1542" s="71"/>
      <c r="Y1542" s="71"/>
      <c r="Z1542" s="71"/>
      <c r="AE1542" s="71"/>
      <c r="AF1542" s="71"/>
      <c r="AG1542" s="71"/>
      <c r="AH1542" s="71"/>
      <c r="AI1542" s="71"/>
      <c r="AJ1542" s="71"/>
      <c r="AK1542" s="71"/>
      <c r="AL1542" s="71"/>
      <c r="AM1542" s="71"/>
      <c r="AN1542" s="71"/>
      <c r="AO1542" s="71"/>
      <c r="AP1542" s="71"/>
      <c r="AQ1542" s="71"/>
      <c r="AR1542" s="71"/>
      <c r="AS1542" s="71"/>
      <c r="AT1542" s="71"/>
      <c r="AU1542" s="71"/>
      <c r="AV1542" s="71"/>
      <c r="AW1542" s="71"/>
      <c r="AX1542" s="71"/>
      <c r="AY1542" s="71"/>
      <c r="AZ1542" s="71"/>
      <c r="BA1542" s="71"/>
    </row>
    <row r="1543" spans="1:53" x14ac:dyDescent="0.75">
      <c r="A1543" s="71"/>
      <c r="B1543" s="71"/>
      <c r="C1543" s="71"/>
      <c r="D1543" s="71"/>
      <c r="E1543" s="71"/>
      <c r="F1543" s="71"/>
      <c r="G1543" s="71"/>
      <c r="H1543" s="71"/>
      <c r="I1543" s="71"/>
      <c r="J1543" s="71"/>
      <c r="K1543" s="71"/>
      <c r="L1543" s="71"/>
      <c r="M1543" s="71"/>
      <c r="N1543" s="71"/>
      <c r="O1543" s="71"/>
      <c r="P1543" s="71"/>
      <c r="Q1543" s="71"/>
      <c r="R1543" s="71"/>
      <c r="S1543" s="71"/>
      <c r="T1543" s="71"/>
      <c r="U1543" s="71"/>
      <c r="V1543" s="71"/>
      <c r="W1543" s="71"/>
      <c r="X1543" s="71"/>
      <c r="Y1543" s="71"/>
      <c r="Z1543" s="71"/>
      <c r="AE1543" s="71"/>
      <c r="AF1543" s="71"/>
      <c r="AG1543" s="71"/>
      <c r="AH1543" s="71"/>
      <c r="AI1543" s="71"/>
      <c r="AJ1543" s="71"/>
      <c r="AK1543" s="71"/>
      <c r="AL1543" s="71"/>
      <c r="AM1543" s="71"/>
      <c r="AN1543" s="71"/>
      <c r="AO1543" s="71"/>
      <c r="AP1543" s="71"/>
      <c r="AQ1543" s="71"/>
      <c r="AR1543" s="71"/>
      <c r="AS1543" s="71"/>
      <c r="AT1543" s="71"/>
      <c r="AU1543" s="71"/>
      <c r="AV1543" s="71"/>
      <c r="AW1543" s="71"/>
      <c r="AX1543" s="71"/>
      <c r="AY1543" s="71"/>
      <c r="AZ1543" s="71"/>
      <c r="BA1543" s="71"/>
    </row>
    <row r="1544" spans="1:53" x14ac:dyDescent="0.75">
      <c r="A1544" s="71"/>
      <c r="B1544" s="71"/>
      <c r="C1544" s="71"/>
      <c r="D1544" s="71"/>
      <c r="E1544" s="71"/>
      <c r="F1544" s="71"/>
      <c r="G1544" s="71"/>
      <c r="H1544" s="71"/>
      <c r="I1544" s="71"/>
      <c r="J1544" s="71"/>
      <c r="K1544" s="71"/>
      <c r="L1544" s="71"/>
      <c r="M1544" s="71"/>
      <c r="N1544" s="71"/>
      <c r="O1544" s="71"/>
      <c r="P1544" s="71"/>
      <c r="Q1544" s="71"/>
      <c r="R1544" s="71"/>
      <c r="S1544" s="71"/>
      <c r="T1544" s="71"/>
      <c r="U1544" s="71"/>
      <c r="V1544" s="71"/>
      <c r="W1544" s="71"/>
      <c r="X1544" s="71"/>
      <c r="Y1544" s="71"/>
      <c r="Z1544" s="71"/>
      <c r="AE1544" s="71"/>
      <c r="AF1544" s="71"/>
      <c r="AG1544" s="71"/>
      <c r="AH1544" s="71"/>
      <c r="AI1544" s="71"/>
      <c r="AJ1544" s="71"/>
      <c r="AK1544" s="71"/>
      <c r="AL1544" s="71"/>
      <c r="AM1544" s="71"/>
      <c r="AN1544" s="71"/>
      <c r="AO1544" s="71"/>
      <c r="AP1544" s="71"/>
      <c r="AQ1544" s="71"/>
      <c r="AR1544" s="71"/>
      <c r="AS1544" s="71"/>
      <c r="AT1544" s="71"/>
      <c r="AU1544" s="71"/>
      <c r="AV1544" s="71"/>
      <c r="AW1544" s="71"/>
      <c r="AX1544" s="71"/>
      <c r="AY1544" s="71"/>
      <c r="AZ1544" s="71"/>
      <c r="BA1544" s="71"/>
    </row>
    <row r="1545" spans="1:53" x14ac:dyDescent="0.75">
      <c r="A1545" s="71"/>
      <c r="B1545" s="71"/>
      <c r="C1545" s="71"/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71"/>
      <c r="Q1545" s="71"/>
      <c r="R1545" s="71"/>
      <c r="S1545" s="71"/>
      <c r="T1545" s="71"/>
      <c r="U1545" s="71"/>
      <c r="V1545" s="71"/>
      <c r="W1545" s="71"/>
      <c r="X1545" s="71"/>
      <c r="Y1545" s="71"/>
      <c r="Z1545" s="71"/>
      <c r="AE1545" s="71"/>
      <c r="AF1545" s="71"/>
      <c r="AG1545" s="71"/>
      <c r="AH1545" s="71"/>
      <c r="AI1545" s="71"/>
      <c r="AJ1545" s="71"/>
      <c r="AK1545" s="71"/>
      <c r="AL1545" s="71"/>
      <c r="AM1545" s="71"/>
      <c r="AN1545" s="71"/>
      <c r="AO1545" s="71"/>
      <c r="AP1545" s="71"/>
      <c r="AQ1545" s="71"/>
      <c r="AR1545" s="71"/>
      <c r="AS1545" s="71"/>
      <c r="AT1545" s="71"/>
      <c r="AU1545" s="71"/>
      <c r="AV1545" s="71"/>
      <c r="AW1545" s="71"/>
      <c r="AX1545" s="71"/>
      <c r="AY1545" s="71"/>
      <c r="AZ1545" s="71"/>
      <c r="BA1545" s="71"/>
    </row>
    <row r="1546" spans="1:53" x14ac:dyDescent="0.75">
      <c r="A1546" s="71"/>
      <c r="B1546" s="71"/>
      <c r="C1546" s="71"/>
      <c r="D1546" s="71"/>
      <c r="E1546" s="71"/>
      <c r="F1546" s="71"/>
      <c r="G1546" s="71"/>
      <c r="H1546" s="71"/>
      <c r="I1546" s="71"/>
      <c r="J1546" s="71"/>
      <c r="K1546" s="71"/>
      <c r="L1546" s="71"/>
      <c r="M1546" s="71"/>
      <c r="N1546" s="71"/>
      <c r="O1546" s="71"/>
      <c r="P1546" s="71"/>
      <c r="Q1546" s="71"/>
      <c r="R1546" s="71"/>
      <c r="S1546" s="71"/>
      <c r="T1546" s="71"/>
      <c r="U1546" s="71"/>
      <c r="V1546" s="71"/>
      <c r="W1546" s="71"/>
      <c r="X1546" s="71"/>
      <c r="Y1546" s="71"/>
      <c r="Z1546" s="71"/>
      <c r="AE1546" s="71"/>
      <c r="AF1546" s="71"/>
      <c r="AG1546" s="71"/>
      <c r="AH1546" s="71"/>
      <c r="AI1546" s="71"/>
      <c r="AJ1546" s="71"/>
      <c r="AK1546" s="71"/>
      <c r="AL1546" s="71"/>
      <c r="AM1546" s="71"/>
      <c r="AN1546" s="71"/>
      <c r="AO1546" s="71"/>
      <c r="AP1546" s="71"/>
      <c r="AQ1546" s="71"/>
      <c r="AR1546" s="71"/>
      <c r="AS1546" s="71"/>
      <c r="AT1546" s="71"/>
      <c r="AU1546" s="71"/>
      <c r="AV1546" s="71"/>
      <c r="AW1546" s="71"/>
      <c r="AX1546" s="71"/>
      <c r="AY1546" s="71"/>
      <c r="AZ1546" s="71"/>
      <c r="BA1546" s="71"/>
    </row>
    <row r="1547" spans="1:53" x14ac:dyDescent="0.75">
      <c r="A1547" s="71"/>
      <c r="B1547" s="71"/>
      <c r="C1547" s="71"/>
      <c r="D1547" s="71"/>
      <c r="E1547" s="71"/>
      <c r="F1547" s="71"/>
      <c r="G1547" s="71"/>
      <c r="H1547" s="71"/>
      <c r="I1547" s="71"/>
      <c r="J1547" s="71"/>
      <c r="K1547" s="71"/>
      <c r="L1547" s="71"/>
      <c r="M1547" s="71"/>
      <c r="N1547" s="71"/>
      <c r="O1547" s="71"/>
      <c r="P1547" s="71"/>
      <c r="Q1547" s="71"/>
      <c r="R1547" s="71"/>
      <c r="S1547" s="71"/>
      <c r="T1547" s="71"/>
      <c r="U1547" s="71"/>
      <c r="V1547" s="71"/>
      <c r="W1547" s="71"/>
      <c r="X1547" s="71"/>
      <c r="Y1547" s="71"/>
      <c r="Z1547" s="71"/>
      <c r="AE1547" s="71"/>
      <c r="AF1547" s="71"/>
      <c r="AG1547" s="71"/>
      <c r="AH1547" s="71"/>
      <c r="AI1547" s="71"/>
      <c r="AJ1547" s="71"/>
      <c r="AK1547" s="71"/>
      <c r="AL1547" s="71"/>
      <c r="AM1547" s="71"/>
      <c r="AN1547" s="71"/>
      <c r="AO1547" s="71"/>
      <c r="AP1547" s="71"/>
      <c r="AQ1547" s="71"/>
      <c r="AR1547" s="71"/>
      <c r="AS1547" s="71"/>
      <c r="AT1547" s="71"/>
      <c r="AU1547" s="71"/>
      <c r="AV1547" s="71"/>
      <c r="AW1547" s="71"/>
      <c r="AX1547" s="71"/>
      <c r="AY1547" s="71"/>
      <c r="AZ1547" s="71"/>
      <c r="BA1547" s="71"/>
    </row>
    <row r="1548" spans="1:53" x14ac:dyDescent="0.75">
      <c r="A1548" s="71"/>
      <c r="B1548" s="71"/>
      <c r="C1548" s="71"/>
      <c r="D1548" s="71"/>
      <c r="E1548" s="71"/>
      <c r="F1548" s="71"/>
      <c r="G1548" s="71"/>
      <c r="H1548" s="71"/>
      <c r="I1548" s="71"/>
      <c r="J1548" s="71"/>
      <c r="K1548" s="71"/>
      <c r="L1548" s="71"/>
      <c r="M1548" s="71"/>
      <c r="N1548" s="71"/>
      <c r="O1548" s="71"/>
      <c r="P1548" s="71"/>
      <c r="Q1548" s="71"/>
      <c r="R1548" s="71"/>
      <c r="S1548" s="71"/>
      <c r="T1548" s="71"/>
      <c r="U1548" s="71"/>
      <c r="V1548" s="71"/>
      <c r="W1548" s="71"/>
      <c r="X1548" s="71"/>
      <c r="Y1548" s="71"/>
      <c r="Z1548" s="71"/>
      <c r="AE1548" s="71"/>
      <c r="AF1548" s="71"/>
      <c r="AG1548" s="71"/>
      <c r="AH1548" s="71"/>
      <c r="AI1548" s="71"/>
      <c r="AJ1548" s="71"/>
      <c r="AK1548" s="71"/>
      <c r="AL1548" s="71"/>
      <c r="AM1548" s="71"/>
      <c r="AN1548" s="71"/>
      <c r="AO1548" s="71"/>
      <c r="AP1548" s="71"/>
      <c r="AQ1548" s="71"/>
      <c r="AR1548" s="71"/>
      <c r="AS1548" s="71"/>
      <c r="AT1548" s="71"/>
      <c r="AU1548" s="71"/>
      <c r="AV1548" s="71"/>
      <c r="AW1548" s="71"/>
      <c r="AX1548" s="71"/>
      <c r="AY1548" s="71"/>
      <c r="AZ1548" s="71"/>
      <c r="BA1548" s="71"/>
    </row>
    <row r="1549" spans="1:53" x14ac:dyDescent="0.75">
      <c r="A1549" s="71"/>
      <c r="B1549" s="71"/>
      <c r="C1549" s="71"/>
      <c r="D1549" s="71"/>
      <c r="E1549" s="71"/>
      <c r="F1549" s="71"/>
      <c r="G1549" s="71"/>
      <c r="H1549" s="71"/>
      <c r="I1549" s="71"/>
      <c r="J1549" s="71"/>
      <c r="K1549" s="71"/>
      <c r="L1549" s="71"/>
      <c r="M1549" s="71"/>
      <c r="N1549" s="71"/>
      <c r="O1549" s="71"/>
      <c r="P1549" s="71"/>
      <c r="Q1549" s="71"/>
      <c r="R1549" s="71"/>
      <c r="S1549" s="71"/>
      <c r="T1549" s="71"/>
      <c r="U1549" s="71"/>
      <c r="V1549" s="71"/>
      <c r="W1549" s="71"/>
      <c r="X1549" s="71"/>
      <c r="Y1549" s="71"/>
      <c r="Z1549" s="71"/>
      <c r="AE1549" s="71"/>
      <c r="AF1549" s="71"/>
      <c r="AG1549" s="71"/>
      <c r="AH1549" s="71"/>
      <c r="AI1549" s="71"/>
      <c r="AJ1549" s="71"/>
      <c r="AK1549" s="71"/>
      <c r="AL1549" s="71"/>
      <c r="AM1549" s="71"/>
      <c r="AN1549" s="71"/>
      <c r="AO1549" s="71"/>
      <c r="AP1549" s="71"/>
      <c r="AQ1549" s="71"/>
      <c r="AR1549" s="71"/>
      <c r="AS1549" s="71"/>
      <c r="AT1549" s="71"/>
      <c r="AU1549" s="71"/>
      <c r="AV1549" s="71"/>
      <c r="AW1549" s="71"/>
      <c r="AX1549" s="71"/>
      <c r="AY1549" s="71"/>
      <c r="AZ1549" s="71"/>
      <c r="BA1549" s="71"/>
    </row>
    <row r="1550" spans="1:53" x14ac:dyDescent="0.75">
      <c r="A1550" s="71"/>
      <c r="B1550" s="71"/>
      <c r="C1550" s="71"/>
      <c r="D1550" s="71"/>
      <c r="E1550" s="71"/>
      <c r="F1550" s="71"/>
      <c r="G1550" s="71"/>
      <c r="H1550" s="71"/>
      <c r="I1550" s="71"/>
      <c r="J1550" s="71"/>
      <c r="K1550" s="71"/>
      <c r="L1550" s="71"/>
      <c r="M1550" s="71"/>
      <c r="N1550" s="71"/>
      <c r="O1550" s="71"/>
      <c r="P1550" s="71"/>
      <c r="Q1550" s="71"/>
      <c r="R1550" s="71"/>
      <c r="S1550" s="71"/>
      <c r="T1550" s="71"/>
      <c r="U1550" s="71"/>
      <c r="V1550" s="71"/>
      <c r="W1550" s="71"/>
      <c r="X1550" s="71"/>
      <c r="Y1550" s="71"/>
      <c r="Z1550" s="71"/>
      <c r="AE1550" s="71"/>
      <c r="AF1550" s="71"/>
      <c r="AG1550" s="71"/>
      <c r="AH1550" s="71"/>
      <c r="AI1550" s="71"/>
      <c r="AJ1550" s="71"/>
      <c r="AK1550" s="71"/>
      <c r="AL1550" s="71"/>
      <c r="AM1550" s="71"/>
      <c r="AN1550" s="71"/>
      <c r="AO1550" s="71"/>
      <c r="AP1550" s="71"/>
      <c r="AQ1550" s="71"/>
      <c r="AR1550" s="71"/>
      <c r="AS1550" s="71"/>
      <c r="AT1550" s="71"/>
      <c r="AU1550" s="71"/>
      <c r="AV1550" s="71"/>
      <c r="AW1550" s="71"/>
      <c r="AX1550" s="71"/>
      <c r="AY1550" s="71"/>
      <c r="AZ1550" s="71"/>
      <c r="BA1550" s="71"/>
    </row>
    <row r="1551" spans="1:53" x14ac:dyDescent="0.75">
      <c r="A1551" s="71"/>
      <c r="B1551" s="71"/>
      <c r="C1551" s="71"/>
      <c r="D1551" s="71"/>
      <c r="E1551" s="71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P1551" s="71"/>
      <c r="Q1551" s="71"/>
      <c r="R1551" s="71"/>
      <c r="S1551" s="71"/>
      <c r="T1551" s="71"/>
      <c r="U1551" s="71"/>
      <c r="V1551" s="71"/>
      <c r="W1551" s="71"/>
      <c r="X1551" s="71"/>
      <c r="Y1551" s="71"/>
      <c r="Z1551" s="71"/>
      <c r="AE1551" s="71"/>
      <c r="AF1551" s="71"/>
      <c r="AG1551" s="71"/>
      <c r="AH1551" s="71"/>
      <c r="AI1551" s="71"/>
      <c r="AJ1551" s="71"/>
      <c r="AK1551" s="71"/>
      <c r="AL1551" s="71"/>
      <c r="AM1551" s="71"/>
      <c r="AN1551" s="71"/>
      <c r="AO1551" s="71"/>
      <c r="AP1551" s="71"/>
      <c r="AQ1551" s="71"/>
      <c r="AR1551" s="71"/>
      <c r="AS1551" s="71"/>
      <c r="AT1551" s="71"/>
      <c r="AU1551" s="71"/>
      <c r="AV1551" s="71"/>
      <c r="AW1551" s="71"/>
      <c r="AX1551" s="71"/>
      <c r="AY1551" s="71"/>
      <c r="AZ1551" s="71"/>
      <c r="BA1551" s="71"/>
    </row>
    <row r="1552" spans="1:53" x14ac:dyDescent="0.75">
      <c r="A1552" s="71"/>
      <c r="B1552" s="71"/>
      <c r="C1552" s="71"/>
      <c r="D1552" s="71"/>
      <c r="E1552" s="71"/>
      <c r="F1552" s="71"/>
      <c r="G1552" s="71"/>
      <c r="H1552" s="71"/>
      <c r="I1552" s="71"/>
      <c r="J1552" s="71"/>
      <c r="K1552" s="71"/>
      <c r="L1552" s="71"/>
      <c r="M1552" s="71"/>
      <c r="N1552" s="71"/>
      <c r="O1552" s="71"/>
      <c r="P1552" s="71"/>
      <c r="Q1552" s="71"/>
      <c r="R1552" s="71"/>
      <c r="S1552" s="71"/>
      <c r="T1552" s="71"/>
      <c r="U1552" s="71"/>
      <c r="V1552" s="71"/>
      <c r="W1552" s="71"/>
      <c r="X1552" s="71"/>
      <c r="Y1552" s="71"/>
      <c r="Z1552" s="71"/>
      <c r="AE1552" s="71"/>
      <c r="AF1552" s="71"/>
      <c r="AG1552" s="71"/>
      <c r="AH1552" s="71"/>
      <c r="AI1552" s="71"/>
      <c r="AJ1552" s="71"/>
      <c r="AK1552" s="71"/>
      <c r="AL1552" s="71"/>
      <c r="AM1552" s="71"/>
      <c r="AN1552" s="71"/>
      <c r="AO1552" s="71"/>
      <c r="AP1552" s="71"/>
      <c r="AQ1552" s="71"/>
      <c r="AR1552" s="71"/>
      <c r="AS1552" s="71"/>
      <c r="AT1552" s="71"/>
      <c r="AU1552" s="71"/>
      <c r="AV1552" s="71"/>
      <c r="AW1552" s="71"/>
      <c r="AX1552" s="71"/>
      <c r="AY1552" s="71"/>
      <c r="AZ1552" s="71"/>
      <c r="BA1552" s="71"/>
    </row>
    <row r="1553" spans="1:53" x14ac:dyDescent="0.75">
      <c r="A1553" s="71"/>
      <c r="B1553" s="71"/>
      <c r="C1553" s="71"/>
      <c r="D1553" s="71"/>
      <c r="E1553" s="71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P1553" s="71"/>
      <c r="Q1553" s="71"/>
      <c r="R1553" s="71"/>
      <c r="S1553" s="71"/>
      <c r="T1553" s="71"/>
      <c r="U1553" s="71"/>
      <c r="V1553" s="71"/>
      <c r="W1553" s="71"/>
      <c r="X1553" s="71"/>
      <c r="Y1553" s="71"/>
      <c r="Z1553" s="71"/>
      <c r="AE1553" s="71"/>
      <c r="AF1553" s="71"/>
      <c r="AG1553" s="71"/>
      <c r="AH1553" s="71"/>
      <c r="AI1553" s="71"/>
      <c r="AJ1553" s="71"/>
      <c r="AK1553" s="71"/>
      <c r="AL1553" s="71"/>
      <c r="AM1553" s="71"/>
      <c r="AN1553" s="71"/>
      <c r="AO1553" s="71"/>
      <c r="AP1553" s="71"/>
      <c r="AQ1553" s="71"/>
      <c r="AR1553" s="71"/>
      <c r="AS1553" s="71"/>
      <c r="AT1553" s="71"/>
      <c r="AU1553" s="71"/>
      <c r="AV1553" s="71"/>
      <c r="AW1553" s="71"/>
      <c r="AX1553" s="71"/>
      <c r="AY1553" s="71"/>
      <c r="AZ1553" s="71"/>
      <c r="BA1553" s="71"/>
    </row>
    <row r="1554" spans="1:53" x14ac:dyDescent="0.75">
      <c r="A1554" s="71"/>
      <c r="B1554" s="71"/>
      <c r="C1554" s="71"/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71"/>
      <c r="S1554" s="71"/>
      <c r="T1554" s="71"/>
      <c r="U1554" s="71"/>
      <c r="V1554" s="71"/>
      <c r="W1554" s="71"/>
      <c r="X1554" s="71"/>
      <c r="Y1554" s="71"/>
      <c r="Z1554" s="71"/>
      <c r="AE1554" s="71"/>
      <c r="AF1554" s="71"/>
      <c r="AG1554" s="71"/>
      <c r="AH1554" s="71"/>
      <c r="AI1554" s="71"/>
      <c r="AJ1554" s="71"/>
      <c r="AK1554" s="71"/>
      <c r="AL1554" s="71"/>
      <c r="AM1554" s="71"/>
      <c r="AN1554" s="71"/>
      <c r="AO1554" s="71"/>
      <c r="AP1554" s="71"/>
      <c r="AQ1554" s="71"/>
      <c r="AR1554" s="71"/>
      <c r="AS1554" s="71"/>
      <c r="AT1554" s="71"/>
      <c r="AU1554" s="71"/>
      <c r="AV1554" s="71"/>
      <c r="AW1554" s="71"/>
      <c r="AX1554" s="71"/>
      <c r="AY1554" s="71"/>
      <c r="AZ1554" s="71"/>
      <c r="BA1554" s="71"/>
    </row>
    <row r="1555" spans="1:53" x14ac:dyDescent="0.75">
      <c r="A1555" s="71"/>
      <c r="B1555" s="71"/>
      <c r="C1555" s="71"/>
      <c r="D1555" s="71"/>
      <c r="E1555" s="71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P1555" s="71"/>
      <c r="Q1555" s="71"/>
      <c r="R1555" s="71"/>
      <c r="S1555" s="71"/>
      <c r="T1555" s="71"/>
      <c r="U1555" s="71"/>
      <c r="V1555" s="71"/>
      <c r="W1555" s="71"/>
      <c r="X1555" s="71"/>
      <c r="Y1555" s="71"/>
      <c r="Z1555" s="71"/>
      <c r="AE1555" s="71"/>
      <c r="AF1555" s="71"/>
      <c r="AG1555" s="71"/>
      <c r="AH1555" s="71"/>
      <c r="AI1555" s="71"/>
      <c r="AJ1555" s="71"/>
      <c r="AK1555" s="71"/>
      <c r="AL1555" s="71"/>
      <c r="AM1555" s="71"/>
      <c r="AN1555" s="71"/>
      <c r="AO1555" s="71"/>
      <c r="AP1555" s="71"/>
      <c r="AQ1555" s="71"/>
      <c r="AR1555" s="71"/>
      <c r="AS1555" s="71"/>
      <c r="AT1555" s="71"/>
      <c r="AU1555" s="71"/>
      <c r="AV1555" s="71"/>
      <c r="AW1555" s="71"/>
      <c r="AX1555" s="71"/>
      <c r="AY1555" s="71"/>
      <c r="AZ1555" s="71"/>
      <c r="BA1555" s="71"/>
    </row>
    <row r="1556" spans="1:53" x14ac:dyDescent="0.75">
      <c r="A1556" s="71"/>
      <c r="B1556" s="71"/>
      <c r="C1556" s="71"/>
      <c r="D1556" s="71"/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P1556" s="71"/>
      <c r="Q1556" s="71"/>
      <c r="R1556" s="71"/>
      <c r="S1556" s="71"/>
      <c r="T1556" s="71"/>
      <c r="U1556" s="71"/>
      <c r="V1556" s="71"/>
      <c r="W1556" s="71"/>
      <c r="X1556" s="71"/>
      <c r="Y1556" s="71"/>
      <c r="Z1556" s="71"/>
      <c r="AE1556" s="71"/>
      <c r="AF1556" s="71"/>
      <c r="AG1556" s="71"/>
      <c r="AH1556" s="71"/>
      <c r="AI1556" s="71"/>
      <c r="AJ1556" s="71"/>
      <c r="AK1556" s="71"/>
      <c r="AL1556" s="71"/>
      <c r="AM1556" s="71"/>
      <c r="AN1556" s="71"/>
      <c r="AO1556" s="71"/>
      <c r="AP1556" s="71"/>
      <c r="AQ1556" s="71"/>
      <c r="AR1556" s="71"/>
      <c r="AS1556" s="71"/>
      <c r="AT1556" s="71"/>
      <c r="AU1556" s="71"/>
      <c r="AV1556" s="71"/>
      <c r="AW1556" s="71"/>
      <c r="AX1556" s="71"/>
      <c r="AY1556" s="71"/>
      <c r="AZ1556" s="71"/>
      <c r="BA1556" s="71"/>
    </row>
    <row r="1557" spans="1:53" x14ac:dyDescent="0.75">
      <c r="A1557" s="71"/>
      <c r="B1557" s="71"/>
      <c r="C1557" s="71"/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71"/>
      <c r="Q1557" s="71"/>
      <c r="R1557" s="71"/>
      <c r="S1557" s="71"/>
      <c r="T1557" s="71"/>
      <c r="U1557" s="71"/>
      <c r="V1557" s="71"/>
      <c r="W1557" s="71"/>
      <c r="X1557" s="71"/>
      <c r="Y1557" s="71"/>
      <c r="Z1557" s="71"/>
      <c r="AE1557" s="71"/>
      <c r="AF1557" s="71"/>
      <c r="AG1557" s="71"/>
      <c r="AH1557" s="71"/>
      <c r="AI1557" s="71"/>
      <c r="AJ1557" s="71"/>
      <c r="AK1557" s="71"/>
      <c r="AL1557" s="71"/>
      <c r="AM1557" s="71"/>
      <c r="AN1557" s="71"/>
      <c r="AO1557" s="71"/>
      <c r="AP1557" s="71"/>
      <c r="AQ1557" s="71"/>
      <c r="AR1557" s="71"/>
      <c r="AS1557" s="71"/>
      <c r="AT1557" s="71"/>
      <c r="AU1557" s="71"/>
      <c r="AV1557" s="71"/>
      <c r="AW1557" s="71"/>
      <c r="AX1557" s="71"/>
      <c r="AY1557" s="71"/>
      <c r="AZ1557" s="71"/>
      <c r="BA1557" s="71"/>
    </row>
    <row r="1558" spans="1:53" x14ac:dyDescent="0.75">
      <c r="A1558" s="71"/>
      <c r="B1558" s="71"/>
      <c r="C1558" s="71"/>
      <c r="D1558" s="71"/>
      <c r="E1558" s="71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P1558" s="71"/>
      <c r="Q1558" s="71"/>
      <c r="R1558" s="71"/>
      <c r="S1558" s="71"/>
      <c r="T1558" s="71"/>
      <c r="U1558" s="71"/>
      <c r="V1558" s="71"/>
      <c r="W1558" s="71"/>
      <c r="X1558" s="71"/>
      <c r="Y1558" s="71"/>
      <c r="Z1558" s="71"/>
      <c r="AE1558" s="71"/>
      <c r="AF1558" s="71"/>
      <c r="AG1558" s="71"/>
      <c r="AH1558" s="71"/>
      <c r="AI1558" s="71"/>
      <c r="AJ1558" s="71"/>
      <c r="AK1558" s="71"/>
      <c r="AL1558" s="71"/>
      <c r="AM1558" s="71"/>
      <c r="AN1558" s="71"/>
      <c r="AO1558" s="71"/>
      <c r="AP1558" s="71"/>
      <c r="AQ1558" s="71"/>
      <c r="AR1558" s="71"/>
      <c r="AS1558" s="71"/>
      <c r="AT1558" s="71"/>
      <c r="AU1558" s="71"/>
      <c r="AV1558" s="71"/>
      <c r="AW1558" s="71"/>
      <c r="AX1558" s="71"/>
      <c r="AY1558" s="71"/>
      <c r="AZ1558" s="71"/>
      <c r="BA1558" s="71"/>
    </row>
    <row r="1559" spans="1:53" x14ac:dyDescent="0.75">
      <c r="A1559" s="71"/>
      <c r="B1559" s="71"/>
      <c r="C1559" s="71"/>
      <c r="D1559" s="71"/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P1559" s="71"/>
      <c r="Q1559" s="71"/>
      <c r="R1559" s="71"/>
      <c r="S1559" s="71"/>
      <c r="T1559" s="71"/>
      <c r="U1559" s="71"/>
      <c r="V1559" s="71"/>
      <c r="W1559" s="71"/>
      <c r="X1559" s="71"/>
      <c r="Y1559" s="71"/>
      <c r="Z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  <c r="AQ1559" s="71"/>
      <c r="AR1559" s="71"/>
      <c r="AS1559" s="71"/>
      <c r="AT1559" s="71"/>
      <c r="AU1559" s="71"/>
      <c r="AV1559" s="71"/>
      <c r="AW1559" s="71"/>
      <c r="AX1559" s="71"/>
      <c r="AY1559" s="71"/>
      <c r="AZ1559" s="71"/>
      <c r="BA1559" s="71"/>
    </row>
    <row r="1560" spans="1:53" x14ac:dyDescent="0.75">
      <c r="A1560" s="71"/>
      <c r="B1560" s="71"/>
      <c r="C1560" s="71"/>
      <c r="D1560" s="71"/>
      <c r="E1560" s="71"/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71"/>
      <c r="Y1560" s="71"/>
      <c r="Z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  <c r="AT1560" s="71"/>
      <c r="AU1560" s="71"/>
      <c r="AV1560" s="71"/>
      <c r="AW1560" s="71"/>
      <c r="AX1560" s="71"/>
      <c r="AY1560" s="71"/>
      <c r="AZ1560" s="71"/>
      <c r="BA1560" s="71"/>
    </row>
    <row r="1561" spans="1:53" x14ac:dyDescent="0.75">
      <c r="A1561" s="71"/>
      <c r="B1561" s="71"/>
      <c r="C1561" s="71"/>
      <c r="D1561" s="71"/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P1561" s="71"/>
      <c r="Q1561" s="71"/>
      <c r="R1561" s="71"/>
      <c r="S1561" s="71"/>
      <c r="T1561" s="71"/>
      <c r="U1561" s="71"/>
      <c r="V1561" s="71"/>
      <c r="W1561" s="71"/>
      <c r="X1561" s="71"/>
      <c r="Y1561" s="71"/>
      <c r="Z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</row>
    <row r="1562" spans="1:53" x14ac:dyDescent="0.75">
      <c r="A1562" s="71"/>
      <c r="B1562" s="71"/>
      <c r="C1562" s="71"/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1"/>
      <c r="S1562" s="71"/>
      <c r="T1562" s="71"/>
      <c r="U1562" s="71"/>
      <c r="V1562" s="71"/>
      <c r="W1562" s="71"/>
      <c r="X1562" s="71"/>
      <c r="Y1562" s="71"/>
      <c r="Z1562" s="71"/>
      <c r="AE1562" s="71"/>
      <c r="AF1562" s="71"/>
      <c r="AG1562" s="71"/>
      <c r="AH1562" s="71"/>
      <c r="AI1562" s="71"/>
      <c r="AJ1562" s="71"/>
      <c r="AK1562" s="71"/>
      <c r="AL1562" s="71"/>
      <c r="AM1562" s="71"/>
      <c r="AN1562" s="71"/>
      <c r="AO1562" s="71"/>
      <c r="AP1562" s="71"/>
      <c r="AQ1562" s="71"/>
      <c r="AR1562" s="71"/>
      <c r="AS1562" s="71"/>
      <c r="AT1562" s="71"/>
      <c r="AU1562" s="71"/>
      <c r="AV1562" s="71"/>
      <c r="AW1562" s="71"/>
      <c r="AX1562" s="71"/>
      <c r="AY1562" s="71"/>
      <c r="AZ1562" s="71"/>
      <c r="BA1562" s="71"/>
    </row>
    <row r="1563" spans="1:53" x14ac:dyDescent="0.75">
      <c r="A1563" s="71"/>
      <c r="B1563" s="71"/>
      <c r="C1563" s="71"/>
      <c r="D1563" s="71"/>
      <c r="E1563" s="71"/>
      <c r="F1563" s="71"/>
      <c r="G1563" s="71"/>
      <c r="H1563" s="71"/>
      <c r="I1563" s="71"/>
      <c r="J1563" s="71"/>
      <c r="K1563" s="71"/>
      <c r="L1563" s="71"/>
      <c r="M1563" s="71"/>
      <c r="N1563" s="71"/>
      <c r="O1563" s="71"/>
      <c r="P1563" s="71"/>
      <c r="Q1563" s="71"/>
      <c r="R1563" s="71"/>
      <c r="S1563" s="71"/>
      <c r="T1563" s="71"/>
      <c r="U1563" s="71"/>
      <c r="V1563" s="71"/>
      <c r="W1563" s="71"/>
      <c r="X1563" s="71"/>
      <c r="Y1563" s="71"/>
      <c r="Z1563" s="71"/>
      <c r="AE1563" s="71"/>
      <c r="AF1563" s="71"/>
      <c r="AG1563" s="71"/>
      <c r="AH1563" s="71"/>
      <c r="AI1563" s="71"/>
      <c r="AJ1563" s="71"/>
      <c r="AK1563" s="71"/>
      <c r="AL1563" s="71"/>
      <c r="AM1563" s="71"/>
      <c r="AN1563" s="71"/>
      <c r="AO1563" s="71"/>
      <c r="AP1563" s="71"/>
      <c r="AQ1563" s="71"/>
      <c r="AR1563" s="71"/>
      <c r="AS1563" s="71"/>
      <c r="AT1563" s="71"/>
      <c r="AU1563" s="71"/>
      <c r="AV1563" s="71"/>
      <c r="AW1563" s="71"/>
      <c r="AX1563" s="71"/>
      <c r="AY1563" s="71"/>
      <c r="AZ1563" s="71"/>
      <c r="BA1563" s="71"/>
    </row>
    <row r="1564" spans="1:53" x14ac:dyDescent="0.75">
      <c r="A1564" s="71"/>
      <c r="B1564" s="71"/>
      <c r="C1564" s="71"/>
      <c r="D1564" s="71"/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P1564" s="71"/>
      <c r="Q1564" s="71"/>
      <c r="R1564" s="71"/>
      <c r="S1564" s="71"/>
      <c r="T1564" s="71"/>
      <c r="U1564" s="71"/>
      <c r="V1564" s="71"/>
      <c r="W1564" s="71"/>
      <c r="X1564" s="71"/>
      <c r="Y1564" s="71"/>
      <c r="Z1564" s="71"/>
      <c r="AE1564" s="71"/>
      <c r="AF1564" s="71"/>
      <c r="AG1564" s="71"/>
      <c r="AH1564" s="71"/>
      <c r="AI1564" s="71"/>
      <c r="AJ1564" s="71"/>
      <c r="AK1564" s="71"/>
      <c r="AL1564" s="71"/>
      <c r="AM1564" s="71"/>
      <c r="AN1564" s="71"/>
      <c r="AO1564" s="71"/>
      <c r="AP1564" s="71"/>
      <c r="AQ1564" s="71"/>
      <c r="AR1564" s="71"/>
      <c r="AS1564" s="71"/>
      <c r="AT1564" s="71"/>
      <c r="AU1564" s="71"/>
      <c r="AV1564" s="71"/>
      <c r="AW1564" s="71"/>
      <c r="AX1564" s="71"/>
      <c r="AY1564" s="71"/>
      <c r="AZ1564" s="71"/>
      <c r="BA1564" s="71"/>
    </row>
    <row r="1565" spans="1:53" x14ac:dyDescent="0.75">
      <c r="A1565" s="71"/>
      <c r="B1565" s="71"/>
      <c r="C1565" s="71"/>
      <c r="D1565" s="71"/>
      <c r="E1565" s="71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P1565" s="71"/>
      <c r="Q1565" s="71"/>
      <c r="R1565" s="71"/>
      <c r="S1565" s="71"/>
      <c r="T1565" s="71"/>
      <c r="U1565" s="71"/>
      <c r="V1565" s="71"/>
      <c r="W1565" s="71"/>
      <c r="X1565" s="71"/>
      <c r="Y1565" s="71"/>
      <c r="Z1565" s="71"/>
      <c r="AE1565" s="71"/>
      <c r="AF1565" s="71"/>
      <c r="AG1565" s="71"/>
      <c r="AH1565" s="71"/>
      <c r="AI1565" s="71"/>
      <c r="AJ1565" s="71"/>
      <c r="AK1565" s="71"/>
      <c r="AL1565" s="71"/>
      <c r="AM1565" s="71"/>
      <c r="AN1565" s="71"/>
      <c r="AO1565" s="71"/>
      <c r="AP1565" s="71"/>
      <c r="AQ1565" s="71"/>
      <c r="AR1565" s="71"/>
      <c r="AS1565" s="71"/>
      <c r="AT1565" s="71"/>
      <c r="AU1565" s="71"/>
      <c r="AV1565" s="71"/>
      <c r="AW1565" s="71"/>
      <c r="AX1565" s="71"/>
      <c r="AY1565" s="71"/>
      <c r="AZ1565" s="71"/>
      <c r="BA1565" s="71"/>
    </row>
    <row r="1566" spans="1:53" x14ac:dyDescent="0.75">
      <c r="A1566" s="71"/>
      <c r="B1566" s="71"/>
      <c r="C1566" s="71"/>
      <c r="D1566" s="71"/>
      <c r="E1566" s="71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P1566" s="71"/>
      <c r="Q1566" s="71"/>
      <c r="R1566" s="71"/>
      <c r="S1566" s="71"/>
      <c r="T1566" s="71"/>
      <c r="U1566" s="71"/>
      <c r="V1566" s="71"/>
      <c r="W1566" s="71"/>
      <c r="X1566" s="71"/>
      <c r="Y1566" s="71"/>
      <c r="Z1566" s="71"/>
      <c r="AE1566" s="71"/>
      <c r="AF1566" s="71"/>
      <c r="AG1566" s="71"/>
      <c r="AH1566" s="71"/>
      <c r="AI1566" s="71"/>
      <c r="AJ1566" s="71"/>
      <c r="AK1566" s="71"/>
      <c r="AL1566" s="71"/>
      <c r="AM1566" s="71"/>
      <c r="AN1566" s="71"/>
      <c r="AO1566" s="71"/>
      <c r="AP1566" s="71"/>
      <c r="AQ1566" s="71"/>
      <c r="AR1566" s="71"/>
      <c r="AS1566" s="71"/>
      <c r="AT1566" s="71"/>
      <c r="AU1566" s="71"/>
      <c r="AV1566" s="71"/>
      <c r="AW1566" s="71"/>
      <c r="AX1566" s="71"/>
      <c r="AY1566" s="71"/>
      <c r="AZ1566" s="71"/>
      <c r="BA1566" s="71"/>
    </row>
    <row r="1567" spans="1:53" x14ac:dyDescent="0.75">
      <c r="A1567" s="71"/>
      <c r="B1567" s="71"/>
      <c r="C1567" s="71"/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  <c r="X1567" s="71"/>
      <c r="Y1567" s="71"/>
      <c r="Z1567" s="71"/>
      <c r="AE1567" s="71"/>
      <c r="AF1567" s="71"/>
      <c r="AG1567" s="71"/>
      <c r="AH1567" s="71"/>
      <c r="AI1567" s="71"/>
      <c r="AJ1567" s="71"/>
      <c r="AK1567" s="71"/>
      <c r="AL1567" s="71"/>
      <c r="AM1567" s="71"/>
      <c r="AN1567" s="71"/>
      <c r="AO1567" s="71"/>
      <c r="AP1567" s="71"/>
      <c r="AQ1567" s="71"/>
      <c r="AR1567" s="71"/>
      <c r="AS1567" s="71"/>
      <c r="AT1567" s="71"/>
      <c r="AU1567" s="71"/>
      <c r="AV1567" s="71"/>
      <c r="AW1567" s="71"/>
      <c r="AX1567" s="71"/>
      <c r="AY1567" s="71"/>
      <c r="AZ1567" s="71"/>
      <c r="BA1567" s="71"/>
    </row>
    <row r="1568" spans="1:53" x14ac:dyDescent="0.75">
      <c r="A1568" s="71"/>
      <c r="B1568" s="71"/>
      <c r="C1568" s="71"/>
      <c r="D1568" s="71"/>
      <c r="E1568" s="71"/>
      <c r="F1568" s="71"/>
      <c r="G1568" s="71"/>
      <c r="H1568" s="71"/>
      <c r="I1568" s="71"/>
      <c r="J1568" s="71"/>
      <c r="K1568" s="71"/>
      <c r="L1568" s="71"/>
      <c r="M1568" s="71"/>
      <c r="N1568" s="71"/>
      <c r="O1568" s="71"/>
      <c r="P1568" s="71"/>
      <c r="Q1568" s="71"/>
      <c r="R1568" s="71"/>
      <c r="S1568" s="71"/>
      <c r="T1568" s="71"/>
      <c r="U1568" s="71"/>
      <c r="V1568" s="71"/>
      <c r="W1568" s="71"/>
      <c r="X1568" s="71"/>
      <c r="Y1568" s="71"/>
      <c r="Z1568" s="71"/>
      <c r="AE1568" s="71"/>
      <c r="AF1568" s="71"/>
      <c r="AG1568" s="71"/>
      <c r="AH1568" s="71"/>
      <c r="AI1568" s="71"/>
      <c r="AJ1568" s="71"/>
      <c r="AK1568" s="71"/>
      <c r="AL1568" s="71"/>
      <c r="AM1568" s="71"/>
      <c r="AN1568" s="71"/>
      <c r="AO1568" s="71"/>
      <c r="AP1568" s="71"/>
      <c r="AQ1568" s="71"/>
      <c r="AR1568" s="71"/>
      <c r="AS1568" s="71"/>
      <c r="AT1568" s="71"/>
      <c r="AU1568" s="71"/>
      <c r="AV1568" s="71"/>
      <c r="AW1568" s="71"/>
      <c r="AX1568" s="71"/>
      <c r="AY1568" s="71"/>
      <c r="AZ1568" s="71"/>
      <c r="BA1568" s="71"/>
    </row>
    <row r="1569" spans="1:53" x14ac:dyDescent="0.75">
      <c r="A1569" s="71"/>
      <c r="B1569" s="71"/>
      <c r="C1569" s="71"/>
      <c r="D1569" s="71"/>
      <c r="E1569" s="71"/>
      <c r="F1569" s="71"/>
      <c r="G1569" s="71"/>
      <c r="H1569" s="71"/>
      <c r="I1569" s="71"/>
      <c r="J1569" s="71"/>
      <c r="K1569" s="71"/>
      <c r="L1569" s="71"/>
      <c r="M1569" s="71"/>
      <c r="N1569" s="71"/>
      <c r="O1569" s="71"/>
      <c r="P1569" s="71"/>
      <c r="Q1569" s="71"/>
      <c r="R1569" s="71"/>
      <c r="S1569" s="71"/>
      <c r="T1569" s="71"/>
      <c r="U1569" s="71"/>
      <c r="V1569" s="71"/>
      <c r="W1569" s="71"/>
      <c r="X1569" s="71"/>
      <c r="Y1569" s="71"/>
      <c r="Z1569" s="71"/>
      <c r="AE1569" s="71"/>
      <c r="AF1569" s="71"/>
      <c r="AG1569" s="71"/>
      <c r="AH1569" s="71"/>
      <c r="AI1569" s="71"/>
      <c r="AJ1569" s="71"/>
      <c r="AK1569" s="71"/>
      <c r="AL1569" s="71"/>
      <c r="AM1569" s="71"/>
      <c r="AN1569" s="71"/>
      <c r="AO1569" s="71"/>
      <c r="AP1569" s="71"/>
      <c r="AQ1569" s="71"/>
      <c r="AR1569" s="71"/>
      <c r="AS1569" s="71"/>
      <c r="AT1569" s="71"/>
      <c r="AU1569" s="71"/>
      <c r="AV1569" s="71"/>
      <c r="AW1569" s="71"/>
      <c r="AX1569" s="71"/>
      <c r="AY1569" s="71"/>
      <c r="AZ1569" s="71"/>
      <c r="BA1569" s="71"/>
    </row>
    <row r="1570" spans="1:53" x14ac:dyDescent="0.75">
      <c r="A1570" s="71"/>
      <c r="B1570" s="71"/>
      <c r="C1570" s="71"/>
      <c r="D1570" s="71"/>
      <c r="E1570" s="71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P1570" s="71"/>
      <c r="Q1570" s="71"/>
      <c r="R1570" s="71"/>
      <c r="S1570" s="71"/>
      <c r="T1570" s="71"/>
      <c r="U1570" s="71"/>
      <c r="V1570" s="71"/>
      <c r="W1570" s="71"/>
      <c r="X1570" s="71"/>
      <c r="Y1570" s="71"/>
      <c r="Z1570" s="71"/>
      <c r="AE1570" s="71"/>
      <c r="AF1570" s="71"/>
      <c r="AG1570" s="71"/>
      <c r="AH1570" s="71"/>
      <c r="AI1570" s="71"/>
      <c r="AJ1570" s="71"/>
      <c r="AK1570" s="71"/>
      <c r="AL1570" s="71"/>
      <c r="AM1570" s="71"/>
      <c r="AN1570" s="71"/>
      <c r="AO1570" s="71"/>
      <c r="AP1570" s="71"/>
      <c r="AQ1570" s="71"/>
      <c r="AR1570" s="71"/>
      <c r="AS1570" s="71"/>
      <c r="AT1570" s="71"/>
      <c r="AU1570" s="71"/>
      <c r="AV1570" s="71"/>
      <c r="AW1570" s="71"/>
      <c r="AX1570" s="71"/>
      <c r="AY1570" s="71"/>
      <c r="AZ1570" s="71"/>
      <c r="BA1570" s="71"/>
    </row>
    <row r="1571" spans="1:53" x14ac:dyDescent="0.75">
      <c r="A1571" s="71"/>
      <c r="B1571" s="71"/>
      <c r="C1571" s="71"/>
      <c r="D1571" s="71"/>
      <c r="E1571" s="71"/>
      <c r="F1571" s="71"/>
      <c r="G1571" s="71"/>
      <c r="H1571" s="71"/>
      <c r="I1571" s="71"/>
      <c r="J1571" s="71"/>
      <c r="K1571" s="71"/>
      <c r="L1571" s="71"/>
      <c r="M1571" s="71"/>
      <c r="N1571" s="71"/>
      <c r="O1571" s="71"/>
      <c r="P1571" s="71"/>
      <c r="Q1571" s="71"/>
      <c r="R1571" s="71"/>
      <c r="S1571" s="71"/>
      <c r="T1571" s="71"/>
      <c r="U1571" s="71"/>
      <c r="V1571" s="71"/>
      <c r="W1571" s="71"/>
      <c r="X1571" s="71"/>
      <c r="Y1571" s="71"/>
      <c r="Z1571" s="71"/>
      <c r="AE1571" s="71"/>
      <c r="AF1571" s="71"/>
      <c r="AG1571" s="71"/>
      <c r="AH1571" s="71"/>
      <c r="AI1571" s="71"/>
      <c r="AJ1571" s="71"/>
      <c r="AK1571" s="71"/>
      <c r="AL1571" s="71"/>
      <c r="AM1571" s="71"/>
      <c r="AN1571" s="71"/>
      <c r="AO1571" s="71"/>
      <c r="AP1571" s="71"/>
      <c r="AQ1571" s="71"/>
      <c r="AR1571" s="71"/>
      <c r="AS1571" s="71"/>
      <c r="AT1571" s="71"/>
      <c r="AU1571" s="71"/>
      <c r="AV1571" s="71"/>
      <c r="AW1571" s="71"/>
      <c r="AX1571" s="71"/>
      <c r="AY1571" s="71"/>
      <c r="AZ1571" s="71"/>
      <c r="BA1571" s="71"/>
    </row>
    <row r="1572" spans="1:53" x14ac:dyDescent="0.75">
      <c r="A1572" s="71"/>
      <c r="B1572" s="71"/>
      <c r="C1572" s="71"/>
      <c r="D1572" s="71"/>
      <c r="E1572" s="71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P1572" s="71"/>
      <c r="Q1572" s="71"/>
      <c r="R1572" s="71"/>
      <c r="S1572" s="71"/>
      <c r="T1572" s="71"/>
      <c r="U1572" s="71"/>
      <c r="V1572" s="71"/>
      <c r="W1572" s="71"/>
      <c r="X1572" s="71"/>
      <c r="Y1572" s="71"/>
      <c r="Z1572" s="71"/>
      <c r="AE1572" s="71"/>
      <c r="AF1572" s="71"/>
      <c r="AG1572" s="71"/>
      <c r="AH1572" s="71"/>
      <c r="AI1572" s="71"/>
      <c r="AJ1572" s="71"/>
      <c r="AK1572" s="71"/>
      <c r="AL1572" s="71"/>
      <c r="AM1572" s="71"/>
      <c r="AN1572" s="71"/>
      <c r="AO1572" s="71"/>
      <c r="AP1572" s="71"/>
      <c r="AQ1572" s="71"/>
      <c r="AR1572" s="71"/>
      <c r="AS1572" s="71"/>
      <c r="AT1572" s="71"/>
      <c r="AU1572" s="71"/>
      <c r="AV1572" s="71"/>
      <c r="AW1572" s="71"/>
      <c r="AX1572" s="71"/>
      <c r="AY1572" s="71"/>
      <c r="AZ1572" s="71"/>
      <c r="BA1572" s="71"/>
    </row>
    <row r="1573" spans="1:53" x14ac:dyDescent="0.75">
      <c r="A1573" s="71"/>
      <c r="B1573" s="71"/>
      <c r="C1573" s="71"/>
      <c r="D1573" s="71"/>
      <c r="E1573" s="71"/>
      <c r="F1573" s="71"/>
      <c r="G1573" s="71"/>
      <c r="H1573" s="71"/>
      <c r="I1573" s="71"/>
      <c r="J1573" s="71"/>
      <c r="K1573" s="71"/>
      <c r="L1573" s="71"/>
      <c r="M1573" s="71"/>
      <c r="N1573" s="71"/>
      <c r="O1573" s="71"/>
      <c r="P1573" s="71"/>
      <c r="Q1573" s="71"/>
      <c r="R1573" s="71"/>
      <c r="S1573" s="71"/>
      <c r="T1573" s="71"/>
      <c r="U1573" s="71"/>
      <c r="V1573" s="71"/>
      <c r="W1573" s="71"/>
      <c r="X1573" s="71"/>
      <c r="Y1573" s="71"/>
      <c r="Z1573" s="71"/>
      <c r="AE1573" s="71"/>
      <c r="AF1573" s="71"/>
      <c r="AG1573" s="71"/>
      <c r="AH1573" s="71"/>
      <c r="AI1573" s="71"/>
      <c r="AJ1573" s="71"/>
      <c r="AK1573" s="71"/>
      <c r="AL1573" s="71"/>
      <c r="AM1573" s="71"/>
      <c r="AN1573" s="71"/>
      <c r="AO1573" s="71"/>
      <c r="AP1573" s="71"/>
      <c r="AQ1573" s="71"/>
      <c r="AR1573" s="71"/>
      <c r="AS1573" s="71"/>
      <c r="AT1573" s="71"/>
      <c r="AU1573" s="71"/>
      <c r="AV1573" s="71"/>
      <c r="AW1573" s="71"/>
      <c r="AX1573" s="71"/>
      <c r="AY1573" s="71"/>
      <c r="AZ1573" s="71"/>
      <c r="BA1573" s="71"/>
    </row>
    <row r="1574" spans="1:53" x14ac:dyDescent="0.75">
      <c r="A1574" s="71"/>
      <c r="B1574" s="71"/>
      <c r="C1574" s="71"/>
      <c r="D1574" s="71"/>
      <c r="E1574" s="71"/>
      <c r="F1574" s="71"/>
      <c r="G1574" s="71"/>
      <c r="H1574" s="71"/>
      <c r="I1574" s="71"/>
      <c r="J1574" s="71"/>
      <c r="K1574" s="71"/>
      <c r="L1574" s="71"/>
      <c r="M1574" s="71"/>
      <c r="N1574" s="71"/>
      <c r="O1574" s="71"/>
      <c r="P1574" s="71"/>
      <c r="Q1574" s="71"/>
      <c r="R1574" s="71"/>
      <c r="S1574" s="71"/>
      <c r="T1574" s="71"/>
      <c r="U1574" s="71"/>
      <c r="V1574" s="71"/>
      <c r="W1574" s="71"/>
      <c r="X1574" s="71"/>
      <c r="Y1574" s="71"/>
      <c r="Z1574" s="71"/>
      <c r="AE1574" s="71"/>
      <c r="AF1574" s="71"/>
      <c r="AG1574" s="71"/>
      <c r="AH1574" s="71"/>
      <c r="AI1574" s="71"/>
      <c r="AJ1574" s="71"/>
      <c r="AK1574" s="71"/>
      <c r="AL1574" s="71"/>
      <c r="AM1574" s="71"/>
      <c r="AN1574" s="71"/>
      <c r="AO1574" s="71"/>
      <c r="AP1574" s="71"/>
      <c r="AQ1574" s="71"/>
      <c r="AR1574" s="71"/>
      <c r="AS1574" s="71"/>
      <c r="AT1574" s="71"/>
      <c r="AU1574" s="71"/>
      <c r="AV1574" s="71"/>
      <c r="AW1574" s="71"/>
      <c r="AX1574" s="71"/>
      <c r="AY1574" s="71"/>
      <c r="AZ1574" s="71"/>
      <c r="BA1574" s="71"/>
    </row>
    <row r="1575" spans="1:53" x14ac:dyDescent="0.75">
      <c r="A1575" s="71"/>
      <c r="B1575" s="71"/>
      <c r="C1575" s="71"/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P1575" s="71"/>
      <c r="Q1575" s="71"/>
      <c r="R1575" s="71"/>
      <c r="S1575" s="71"/>
      <c r="T1575" s="71"/>
      <c r="U1575" s="71"/>
      <c r="V1575" s="71"/>
      <c r="W1575" s="71"/>
      <c r="X1575" s="71"/>
      <c r="Y1575" s="71"/>
      <c r="Z1575" s="71"/>
      <c r="AE1575" s="71"/>
      <c r="AF1575" s="71"/>
      <c r="AG1575" s="71"/>
      <c r="AH1575" s="71"/>
      <c r="AI1575" s="71"/>
      <c r="AJ1575" s="71"/>
      <c r="AK1575" s="71"/>
      <c r="AL1575" s="71"/>
      <c r="AM1575" s="71"/>
      <c r="AN1575" s="71"/>
      <c r="AO1575" s="71"/>
      <c r="AP1575" s="71"/>
      <c r="AQ1575" s="71"/>
      <c r="AR1575" s="71"/>
      <c r="AS1575" s="71"/>
      <c r="AT1575" s="71"/>
      <c r="AU1575" s="71"/>
      <c r="AV1575" s="71"/>
      <c r="AW1575" s="71"/>
      <c r="AX1575" s="71"/>
      <c r="AY1575" s="71"/>
      <c r="AZ1575" s="71"/>
      <c r="BA1575" s="71"/>
    </row>
    <row r="1576" spans="1:53" x14ac:dyDescent="0.75">
      <c r="A1576" s="71"/>
      <c r="B1576" s="71"/>
      <c r="C1576" s="71"/>
      <c r="D1576" s="71"/>
      <c r="E1576" s="71"/>
      <c r="F1576" s="71"/>
      <c r="G1576" s="71"/>
      <c r="H1576" s="71"/>
      <c r="I1576" s="71"/>
      <c r="J1576" s="71"/>
      <c r="K1576" s="71"/>
      <c r="L1576" s="71"/>
      <c r="M1576" s="71"/>
      <c r="N1576" s="71"/>
      <c r="O1576" s="71"/>
      <c r="P1576" s="71"/>
      <c r="Q1576" s="71"/>
      <c r="R1576" s="71"/>
      <c r="S1576" s="71"/>
      <c r="T1576" s="71"/>
      <c r="U1576" s="71"/>
      <c r="V1576" s="71"/>
      <c r="W1576" s="71"/>
      <c r="X1576" s="71"/>
      <c r="Y1576" s="71"/>
      <c r="Z1576" s="71"/>
      <c r="AE1576" s="71"/>
      <c r="AF1576" s="71"/>
      <c r="AG1576" s="71"/>
      <c r="AH1576" s="71"/>
      <c r="AI1576" s="71"/>
      <c r="AJ1576" s="71"/>
      <c r="AK1576" s="71"/>
      <c r="AL1576" s="71"/>
      <c r="AM1576" s="71"/>
      <c r="AN1576" s="71"/>
      <c r="AO1576" s="71"/>
      <c r="AP1576" s="71"/>
      <c r="AQ1576" s="71"/>
      <c r="AR1576" s="71"/>
      <c r="AS1576" s="71"/>
      <c r="AT1576" s="71"/>
      <c r="AU1576" s="71"/>
      <c r="AV1576" s="71"/>
      <c r="AW1576" s="71"/>
      <c r="AX1576" s="71"/>
      <c r="AY1576" s="71"/>
      <c r="AZ1576" s="71"/>
      <c r="BA1576" s="71"/>
    </row>
    <row r="1577" spans="1:53" x14ac:dyDescent="0.75">
      <c r="A1577" s="71"/>
      <c r="B1577" s="71"/>
      <c r="C1577" s="71"/>
      <c r="D1577" s="71"/>
      <c r="E1577" s="71"/>
      <c r="F1577" s="71"/>
      <c r="G1577" s="71"/>
      <c r="H1577" s="71"/>
      <c r="I1577" s="71"/>
      <c r="J1577" s="71"/>
      <c r="K1577" s="71"/>
      <c r="L1577" s="71"/>
      <c r="M1577" s="71"/>
      <c r="N1577" s="71"/>
      <c r="O1577" s="71"/>
      <c r="P1577" s="71"/>
      <c r="Q1577" s="71"/>
      <c r="R1577" s="71"/>
      <c r="S1577" s="71"/>
      <c r="T1577" s="71"/>
      <c r="U1577" s="71"/>
      <c r="V1577" s="71"/>
      <c r="W1577" s="71"/>
      <c r="X1577" s="71"/>
      <c r="Y1577" s="71"/>
      <c r="Z1577" s="71"/>
      <c r="AE1577" s="71"/>
      <c r="AF1577" s="71"/>
      <c r="AG1577" s="71"/>
      <c r="AH1577" s="71"/>
      <c r="AI1577" s="71"/>
      <c r="AJ1577" s="71"/>
      <c r="AK1577" s="71"/>
      <c r="AL1577" s="71"/>
      <c r="AM1577" s="71"/>
      <c r="AN1577" s="71"/>
      <c r="AO1577" s="71"/>
      <c r="AP1577" s="71"/>
      <c r="AQ1577" s="71"/>
      <c r="AR1577" s="71"/>
      <c r="AS1577" s="71"/>
      <c r="AT1577" s="71"/>
      <c r="AU1577" s="71"/>
      <c r="AV1577" s="71"/>
      <c r="AW1577" s="71"/>
      <c r="AX1577" s="71"/>
      <c r="AY1577" s="71"/>
      <c r="AZ1577" s="71"/>
      <c r="BA1577" s="71"/>
    </row>
    <row r="1578" spans="1:53" x14ac:dyDescent="0.75">
      <c r="A1578" s="71"/>
      <c r="B1578" s="71"/>
      <c r="C1578" s="71"/>
      <c r="D1578" s="71"/>
      <c r="E1578" s="71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P1578" s="71"/>
      <c r="Q1578" s="71"/>
      <c r="R1578" s="71"/>
      <c r="S1578" s="71"/>
      <c r="T1578" s="71"/>
      <c r="U1578" s="71"/>
      <c r="V1578" s="71"/>
      <c r="W1578" s="71"/>
      <c r="X1578" s="71"/>
      <c r="Y1578" s="71"/>
      <c r="Z1578" s="71"/>
      <c r="AE1578" s="71"/>
      <c r="AF1578" s="71"/>
      <c r="AG1578" s="71"/>
      <c r="AH1578" s="71"/>
      <c r="AI1578" s="71"/>
      <c r="AJ1578" s="71"/>
      <c r="AK1578" s="71"/>
      <c r="AL1578" s="71"/>
      <c r="AM1578" s="71"/>
      <c r="AN1578" s="71"/>
      <c r="AO1578" s="71"/>
      <c r="AP1578" s="71"/>
      <c r="AQ1578" s="71"/>
      <c r="AR1578" s="71"/>
      <c r="AS1578" s="71"/>
      <c r="AT1578" s="71"/>
      <c r="AU1578" s="71"/>
      <c r="AV1578" s="71"/>
      <c r="AW1578" s="71"/>
      <c r="AX1578" s="71"/>
      <c r="AY1578" s="71"/>
      <c r="AZ1578" s="71"/>
      <c r="BA1578" s="71"/>
    </row>
    <row r="1579" spans="1:53" x14ac:dyDescent="0.75">
      <c r="A1579" s="71"/>
      <c r="B1579" s="71"/>
      <c r="C1579" s="71"/>
      <c r="D1579" s="71"/>
      <c r="E1579" s="71"/>
      <c r="F1579" s="71"/>
      <c r="G1579" s="71"/>
      <c r="H1579" s="71"/>
      <c r="I1579" s="71"/>
      <c r="J1579" s="71"/>
      <c r="K1579" s="71"/>
      <c r="L1579" s="71"/>
      <c r="M1579" s="71"/>
      <c r="N1579" s="71"/>
      <c r="O1579" s="71"/>
      <c r="P1579" s="71"/>
      <c r="Q1579" s="71"/>
      <c r="R1579" s="71"/>
      <c r="S1579" s="71"/>
      <c r="T1579" s="71"/>
      <c r="U1579" s="71"/>
      <c r="V1579" s="71"/>
      <c r="W1579" s="71"/>
      <c r="X1579" s="71"/>
      <c r="Y1579" s="71"/>
      <c r="Z1579" s="71"/>
      <c r="AE1579" s="71"/>
      <c r="AF1579" s="71"/>
      <c r="AG1579" s="71"/>
      <c r="AH1579" s="71"/>
      <c r="AI1579" s="71"/>
      <c r="AJ1579" s="71"/>
      <c r="AK1579" s="71"/>
      <c r="AL1579" s="71"/>
      <c r="AM1579" s="71"/>
      <c r="AN1579" s="71"/>
      <c r="AO1579" s="71"/>
      <c r="AP1579" s="71"/>
      <c r="AQ1579" s="71"/>
      <c r="AR1579" s="71"/>
      <c r="AS1579" s="71"/>
      <c r="AT1579" s="71"/>
      <c r="AU1579" s="71"/>
      <c r="AV1579" s="71"/>
      <c r="AW1579" s="71"/>
      <c r="AX1579" s="71"/>
      <c r="AY1579" s="71"/>
      <c r="AZ1579" s="71"/>
      <c r="BA1579" s="71"/>
    </row>
    <row r="1580" spans="1:53" x14ac:dyDescent="0.75">
      <c r="A1580" s="71"/>
      <c r="B1580" s="71"/>
      <c r="C1580" s="71"/>
      <c r="D1580" s="71"/>
      <c r="E1580" s="71"/>
      <c r="F1580" s="71"/>
      <c r="G1580" s="71"/>
      <c r="H1580" s="71"/>
      <c r="I1580" s="71"/>
      <c r="J1580" s="71"/>
      <c r="K1580" s="71"/>
      <c r="L1580" s="71"/>
      <c r="M1580" s="71"/>
      <c r="N1580" s="71"/>
      <c r="O1580" s="71"/>
      <c r="P1580" s="71"/>
      <c r="Q1580" s="71"/>
      <c r="R1580" s="71"/>
      <c r="S1580" s="71"/>
      <c r="T1580" s="71"/>
      <c r="U1580" s="71"/>
      <c r="V1580" s="71"/>
      <c r="W1580" s="71"/>
      <c r="X1580" s="71"/>
      <c r="Y1580" s="71"/>
      <c r="Z1580" s="71"/>
      <c r="AE1580" s="71"/>
      <c r="AF1580" s="71"/>
      <c r="AG1580" s="71"/>
      <c r="AH1580" s="71"/>
      <c r="AI1580" s="71"/>
      <c r="AJ1580" s="71"/>
      <c r="AK1580" s="71"/>
      <c r="AL1580" s="71"/>
      <c r="AM1580" s="71"/>
      <c r="AN1580" s="71"/>
      <c r="AO1580" s="71"/>
      <c r="AP1580" s="71"/>
      <c r="AQ1580" s="71"/>
      <c r="AR1580" s="71"/>
      <c r="AS1580" s="71"/>
      <c r="AT1580" s="71"/>
      <c r="AU1580" s="71"/>
      <c r="AV1580" s="71"/>
      <c r="AW1580" s="71"/>
      <c r="AX1580" s="71"/>
      <c r="AY1580" s="71"/>
      <c r="AZ1580" s="71"/>
      <c r="BA1580" s="71"/>
    </row>
    <row r="1581" spans="1:53" x14ac:dyDescent="0.75">
      <c r="A1581" s="71"/>
      <c r="B1581" s="71"/>
      <c r="C1581" s="71"/>
      <c r="D1581" s="71"/>
      <c r="E1581" s="71"/>
      <c r="F1581" s="71"/>
      <c r="G1581" s="71"/>
      <c r="H1581" s="71"/>
      <c r="I1581" s="71"/>
      <c r="J1581" s="71"/>
      <c r="K1581" s="71"/>
      <c r="L1581" s="71"/>
      <c r="M1581" s="71"/>
      <c r="N1581" s="71"/>
      <c r="O1581" s="71"/>
      <c r="P1581" s="71"/>
      <c r="Q1581" s="71"/>
      <c r="R1581" s="71"/>
      <c r="S1581" s="71"/>
      <c r="T1581" s="71"/>
      <c r="U1581" s="71"/>
      <c r="V1581" s="71"/>
      <c r="W1581" s="71"/>
      <c r="X1581" s="71"/>
      <c r="Y1581" s="71"/>
      <c r="Z1581" s="71"/>
      <c r="AE1581" s="71"/>
      <c r="AF1581" s="71"/>
      <c r="AG1581" s="71"/>
      <c r="AH1581" s="71"/>
      <c r="AI1581" s="71"/>
      <c r="AJ1581" s="71"/>
      <c r="AK1581" s="71"/>
      <c r="AL1581" s="71"/>
      <c r="AM1581" s="71"/>
      <c r="AN1581" s="71"/>
      <c r="AO1581" s="71"/>
      <c r="AP1581" s="71"/>
      <c r="AQ1581" s="71"/>
      <c r="AR1581" s="71"/>
      <c r="AS1581" s="71"/>
      <c r="AT1581" s="71"/>
      <c r="AU1581" s="71"/>
      <c r="AV1581" s="71"/>
      <c r="AW1581" s="71"/>
      <c r="AX1581" s="71"/>
      <c r="AY1581" s="71"/>
      <c r="AZ1581" s="71"/>
      <c r="BA1581" s="71"/>
    </row>
    <row r="1582" spans="1:53" x14ac:dyDescent="0.75">
      <c r="A1582" s="71"/>
      <c r="B1582" s="71"/>
      <c r="C1582" s="71"/>
      <c r="D1582" s="71"/>
      <c r="E1582" s="71"/>
      <c r="F1582" s="71"/>
      <c r="G1582" s="71"/>
      <c r="H1582" s="71"/>
      <c r="I1582" s="71"/>
      <c r="J1582" s="71"/>
      <c r="K1582" s="71"/>
      <c r="L1582" s="71"/>
      <c r="M1582" s="71"/>
      <c r="N1582" s="71"/>
      <c r="O1582" s="71"/>
      <c r="P1582" s="71"/>
      <c r="Q1582" s="71"/>
      <c r="R1582" s="71"/>
      <c r="S1582" s="71"/>
      <c r="T1582" s="71"/>
      <c r="U1582" s="71"/>
      <c r="V1582" s="71"/>
      <c r="W1582" s="71"/>
      <c r="X1582" s="71"/>
      <c r="Y1582" s="71"/>
      <c r="Z1582" s="71"/>
      <c r="AE1582" s="71"/>
      <c r="AF1582" s="71"/>
      <c r="AG1582" s="71"/>
      <c r="AH1582" s="71"/>
      <c r="AI1582" s="71"/>
      <c r="AJ1582" s="71"/>
      <c r="AK1582" s="71"/>
      <c r="AL1582" s="71"/>
      <c r="AM1582" s="71"/>
      <c r="AN1582" s="71"/>
      <c r="AO1582" s="71"/>
      <c r="AP1582" s="71"/>
      <c r="AQ1582" s="71"/>
      <c r="AR1582" s="71"/>
      <c r="AS1582" s="71"/>
      <c r="AT1582" s="71"/>
      <c r="AU1582" s="71"/>
      <c r="AV1582" s="71"/>
      <c r="AW1582" s="71"/>
      <c r="AX1582" s="71"/>
      <c r="AY1582" s="71"/>
      <c r="AZ1582" s="71"/>
      <c r="BA1582" s="71"/>
    </row>
    <row r="1583" spans="1:53" x14ac:dyDescent="0.75">
      <c r="A1583" s="71"/>
      <c r="B1583" s="71"/>
      <c r="C1583" s="71"/>
      <c r="D1583" s="71"/>
      <c r="E1583" s="71"/>
      <c r="F1583" s="71"/>
      <c r="G1583" s="71"/>
      <c r="H1583" s="71"/>
      <c r="I1583" s="71"/>
      <c r="J1583" s="71"/>
      <c r="K1583" s="71"/>
      <c r="L1583" s="71"/>
      <c r="M1583" s="71"/>
      <c r="N1583" s="71"/>
      <c r="O1583" s="71"/>
      <c r="P1583" s="71"/>
      <c r="Q1583" s="71"/>
      <c r="R1583" s="71"/>
      <c r="S1583" s="71"/>
      <c r="T1583" s="71"/>
      <c r="U1583" s="71"/>
      <c r="V1583" s="71"/>
      <c r="W1583" s="71"/>
      <c r="X1583" s="71"/>
      <c r="Y1583" s="71"/>
      <c r="Z1583" s="71"/>
      <c r="AE1583" s="71"/>
      <c r="AF1583" s="71"/>
      <c r="AG1583" s="71"/>
      <c r="AH1583" s="71"/>
      <c r="AI1583" s="71"/>
      <c r="AJ1583" s="71"/>
      <c r="AK1583" s="71"/>
      <c r="AL1583" s="71"/>
      <c r="AM1583" s="71"/>
      <c r="AN1583" s="71"/>
      <c r="AO1583" s="71"/>
      <c r="AP1583" s="71"/>
      <c r="AQ1583" s="71"/>
      <c r="AR1583" s="71"/>
      <c r="AS1583" s="71"/>
      <c r="AT1583" s="71"/>
      <c r="AU1583" s="71"/>
      <c r="AV1583" s="71"/>
      <c r="AW1583" s="71"/>
      <c r="AX1583" s="71"/>
      <c r="AY1583" s="71"/>
      <c r="AZ1583" s="71"/>
      <c r="BA1583" s="71"/>
    </row>
    <row r="1584" spans="1:53" x14ac:dyDescent="0.75">
      <c r="A1584" s="71"/>
      <c r="B1584" s="71"/>
      <c r="C1584" s="71"/>
      <c r="D1584" s="71"/>
      <c r="E1584" s="71"/>
      <c r="F1584" s="71"/>
      <c r="G1584" s="71"/>
      <c r="H1584" s="71"/>
      <c r="I1584" s="71"/>
      <c r="J1584" s="71"/>
      <c r="K1584" s="71"/>
      <c r="L1584" s="71"/>
      <c r="M1584" s="71"/>
      <c r="N1584" s="71"/>
      <c r="O1584" s="71"/>
      <c r="P1584" s="71"/>
      <c r="Q1584" s="71"/>
      <c r="R1584" s="71"/>
      <c r="S1584" s="71"/>
      <c r="T1584" s="71"/>
      <c r="U1584" s="71"/>
      <c r="V1584" s="71"/>
      <c r="W1584" s="71"/>
      <c r="X1584" s="71"/>
      <c r="Y1584" s="71"/>
      <c r="Z1584" s="71"/>
      <c r="AE1584" s="71"/>
      <c r="AF1584" s="71"/>
      <c r="AG1584" s="71"/>
      <c r="AH1584" s="71"/>
      <c r="AI1584" s="71"/>
      <c r="AJ1584" s="71"/>
      <c r="AK1584" s="71"/>
      <c r="AL1584" s="71"/>
      <c r="AM1584" s="71"/>
      <c r="AN1584" s="71"/>
      <c r="AO1584" s="71"/>
      <c r="AP1584" s="71"/>
      <c r="AQ1584" s="71"/>
      <c r="AR1584" s="71"/>
      <c r="AS1584" s="71"/>
      <c r="AT1584" s="71"/>
      <c r="AU1584" s="71"/>
      <c r="AV1584" s="71"/>
      <c r="AW1584" s="71"/>
      <c r="AX1584" s="71"/>
      <c r="AY1584" s="71"/>
      <c r="AZ1584" s="71"/>
      <c r="BA1584" s="71"/>
    </row>
    <row r="1585" spans="1:53" x14ac:dyDescent="0.75">
      <c r="A1585" s="71"/>
      <c r="B1585" s="71"/>
      <c r="C1585" s="71"/>
      <c r="D1585" s="71"/>
      <c r="E1585" s="71"/>
      <c r="F1585" s="71"/>
      <c r="G1585" s="71"/>
      <c r="H1585" s="71"/>
      <c r="I1585" s="71"/>
      <c r="J1585" s="71"/>
      <c r="K1585" s="71"/>
      <c r="L1585" s="71"/>
      <c r="M1585" s="71"/>
      <c r="N1585" s="71"/>
      <c r="O1585" s="71"/>
      <c r="P1585" s="71"/>
      <c r="Q1585" s="71"/>
      <c r="R1585" s="71"/>
      <c r="S1585" s="71"/>
      <c r="T1585" s="71"/>
      <c r="U1585" s="71"/>
      <c r="V1585" s="71"/>
      <c r="W1585" s="71"/>
      <c r="X1585" s="71"/>
      <c r="Y1585" s="71"/>
      <c r="Z1585" s="71"/>
      <c r="AE1585" s="71"/>
      <c r="AF1585" s="71"/>
      <c r="AG1585" s="71"/>
      <c r="AH1585" s="71"/>
      <c r="AI1585" s="71"/>
      <c r="AJ1585" s="71"/>
      <c r="AK1585" s="71"/>
      <c r="AL1585" s="71"/>
      <c r="AM1585" s="71"/>
      <c r="AN1585" s="71"/>
      <c r="AO1585" s="71"/>
      <c r="AP1585" s="71"/>
      <c r="AQ1585" s="71"/>
      <c r="AR1585" s="71"/>
      <c r="AS1585" s="71"/>
      <c r="AT1585" s="71"/>
      <c r="AU1585" s="71"/>
      <c r="AV1585" s="71"/>
      <c r="AW1585" s="71"/>
      <c r="AX1585" s="71"/>
      <c r="AY1585" s="71"/>
      <c r="AZ1585" s="71"/>
      <c r="BA1585" s="71"/>
    </row>
    <row r="1586" spans="1:53" x14ac:dyDescent="0.75">
      <c r="A1586" s="71"/>
      <c r="B1586" s="71"/>
      <c r="C1586" s="71"/>
      <c r="D1586" s="71"/>
      <c r="E1586" s="71"/>
      <c r="F1586" s="71"/>
      <c r="G1586" s="71"/>
      <c r="H1586" s="71"/>
      <c r="I1586" s="71"/>
      <c r="J1586" s="71"/>
      <c r="K1586" s="71"/>
      <c r="L1586" s="71"/>
      <c r="M1586" s="71"/>
      <c r="N1586" s="71"/>
      <c r="O1586" s="71"/>
      <c r="P1586" s="71"/>
      <c r="Q1586" s="71"/>
      <c r="R1586" s="71"/>
      <c r="S1586" s="71"/>
      <c r="T1586" s="71"/>
      <c r="U1586" s="71"/>
      <c r="V1586" s="71"/>
      <c r="W1586" s="71"/>
      <c r="X1586" s="71"/>
      <c r="Y1586" s="71"/>
      <c r="Z1586" s="71"/>
      <c r="AE1586" s="71"/>
      <c r="AF1586" s="71"/>
      <c r="AG1586" s="71"/>
      <c r="AH1586" s="71"/>
      <c r="AI1586" s="71"/>
      <c r="AJ1586" s="71"/>
      <c r="AK1586" s="71"/>
      <c r="AL1586" s="71"/>
      <c r="AM1586" s="71"/>
      <c r="AN1586" s="71"/>
      <c r="AO1586" s="71"/>
      <c r="AP1586" s="71"/>
      <c r="AQ1586" s="71"/>
      <c r="AR1586" s="71"/>
      <c r="AS1586" s="71"/>
      <c r="AT1586" s="71"/>
      <c r="AU1586" s="71"/>
      <c r="AV1586" s="71"/>
      <c r="AW1586" s="71"/>
      <c r="AX1586" s="71"/>
      <c r="AY1586" s="71"/>
      <c r="AZ1586" s="71"/>
      <c r="BA1586" s="71"/>
    </row>
    <row r="1587" spans="1:53" x14ac:dyDescent="0.75">
      <c r="A1587" s="71"/>
      <c r="B1587" s="71"/>
      <c r="C1587" s="71"/>
      <c r="D1587" s="71"/>
      <c r="E1587" s="71"/>
      <c r="F1587" s="71"/>
      <c r="G1587" s="71"/>
      <c r="H1587" s="71"/>
      <c r="I1587" s="71"/>
      <c r="J1587" s="71"/>
      <c r="K1587" s="71"/>
      <c r="L1587" s="71"/>
      <c r="M1587" s="71"/>
      <c r="N1587" s="71"/>
      <c r="O1587" s="71"/>
      <c r="P1587" s="71"/>
      <c r="Q1587" s="71"/>
      <c r="R1587" s="71"/>
      <c r="S1587" s="71"/>
      <c r="T1587" s="71"/>
      <c r="U1587" s="71"/>
      <c r="V1587" s="71"/>
      <c r="W1587" s="71"/>
      <c r="X1587" s="71"/>
      <c r="Y1587" s="71"/>
      <c r="Z1587" s="71"/>
      <c r="AE1587" s="71"/>
      <c r="AF1587" s="71"/>
      <c r="AG1587" s="71"/>
      <c r="AH1587" s="71"/>
      <c r="AI1587" s="71"/>
      <c r="AJ1587" s="71"/>
      <c r="AK1587" s="71"/>
      <c r="AL1587" s="71"/>
      <c r="AM1587" s="71"/>
      <c r="AN1587" s="71"/>
      <c r="AO1587" s="71"/>
      <c r="AP1587" s="71"/>
      <c r="AQ1587" s="71"/>
      <c r="AR1587" s="71"/>
      <c r="AS1587" s="71"/>
      <c r="AT1587" s="71"/>
      <c r="AU1587" s="71"/>
      <c r="AV1587" s="71"/>
      <c r="AW1587" s="71"/>
      <c r="AX1587" s="71"/>
      <c r="AY1587" s="71"/>
      <c r="AZ1587" s="71"/>
      <c r="BA1587" s="71"/>
    </row>
    <row r="1588" spans="1:53" x14ac:dyDescent="0.75">
      <c r="A1588" s="71"/>
      <c r="B1588" s="71"/>
      <c r="C1588" s="71"/>
      <c r="D1588" s="71"/>
      <c r="E1588" s="71"/>
      <c r="F1588" s="71"/>
      <c r="G1588" s="71"/>
      <c r="H1588" s="71"/>
      <c r="I1588" s="71"/>
      <c r="J1588" s="71"/>
      <c r="K1588" s="71"/>
      <c r="L1588" s="71"/>
      <c r="M1588" s="71"/>
      <c r="N1588" s="71"/>
      <c r="O1588" s="71"/>
      <c r="P1588" s="71"/>
      <c r="Q1588" s="71"/>
      <c r="R1588" s="71"/>
      <c r="S1588" s="71"/>
      <c r="T1588" s="71"/>
      <c r="U1588" s="71"/>
      <c r="V1588" s="71"/>
      <c r="W1588" s="71"/>
      <c r="X1588" s="71"/>
      <c r="Y1588" s="71"/>
      <c r="Z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  <c r="AQ1588" s="71"/>
      <c r="AR1588" s="71"/>
      <c r="AS1588" s="71"/>
      <c r="AT1588" s="71"/>
      <c r="AU1588" s="71"/>
      <c r="AV1588" s="71"/>
      <c r="AW1588" s="71"/>
      <c r="AX1588" s="71"/>
      <c r="AY1588" s="71"/>
      <c r="AZ1588" s="71"/>
      <c r="BA1588" s="71"/>
    </row>
    <row r="1589" spans="1:53" x14ac:dyDescent="0.75">
      <c r="A1589" s="71"/>
      <c r="B1589" s="71"/>
      <c r="C1589" s="71"/>
      <c r="D1589" s="71"/>
      <c r="E1589" s="71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P1589" s="71"/>
      <c r="Q1589" s="71"/>
      <c r="R1589" s="71"/>
      <c r="S1589" s="71"/>
      <c r="T1589" s="71"/>
      <c r="U1589" s="71"/>
      <c r="V1589" s="71"/>
      <c r="W1589" s="71"/>
      <c r="X1589" s="71"/>
      <c r="Y1589" s="71"/>
      <c r="Z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  <c r="AT1589" s="71"/>
      <c r="AU1589" s="71"/>
      <c r="AV1589" s="71"/>
      <c r="AW1589" s="71"/>
      <c r="AX1589" s="71"/>
      <c r="AY1589" s="71"/>
      <c r="AZ1589" s="71"/>
      <c r="BA1589" s="71"/>
    </row>
    <row r="1590" spans="1:53" x14ac:dyDescent="0.75">
      <c r="A1590" s="71"/>
      <c r="B1590" s="71"/>
      <c r="C1590" s="71"/>
      <c r="D1590" s="71"/>
      <c r="E1590" s="71"/>
      <c r="F1590" s="71"/>
      <c r="G1590" s="71"/>
      <c r="H1590" s="71"/>
      <c r="I1590" s="71"/>
      <c r="J1590" s="71"/>
      <c r="K1590" s="71"/>
      <c r="L1590" s="71"/>
      <c r="M1590" s="71"/>
      <c r="N1590" s="71"/>
      <c r="O1590" s="71"/>
      <c r="P1590" s="71"/>
      <c r="Q1590" s="71"/>
      <c r="R1590" s="71"/>
      <c r="S1590" s="71"/>
      <c r="T1590" s="71"/>
      <c r="U1590" s="71"/>
      <c r="V1590" s="71"/>
      <c r="W1590" s="71"/>
      <c r="X1590" s="71"/>
      <c r="Y1590" s="71"/>
      <c r="Z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</row>
    <row r="1591" spans="1:53" x14ac:dyDescent="0.75">
      <c r="A1591" s="71"/>
      <c r="B1591" s="71"/>
      <c r="C1591" s="71"/>
      <c r="D1591" s="71"/>
      <c r="E1591" s="71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P1591" s="71"/>
      <c r="Q1591" s="71"/>
      <c r="R1591" s="71"/>
      <c r="S1591" s="71"/>
      <c r="T1591" s="71"/>
      <c r="U1591" s="71"/>
      <c r="V1591" s="71"/>
      <c r="W1591" s="71"/>
      <c r="X1591" s="71"/>
      <c r="Y1591" s="71"/>
      <c r="Z1591" s="71"/>
      <c r="AE1591" s="71"/>
      <c r="AF1591" s="71"/>
      <c r="AG1591" s="71"/>
      <c r="AH1591" s="71"/>
      <c r="AI1591" s="71"/>
      <c r="AJ1591" s="71"/>
      <c r="AK1591" s="71"/>
      <c r="AL1591" s="71"/>
      <c r="AM1591" s="71"/>
      <c r="AN1591" s="71"/>
      <c r="AO1591" s="71"/>
      <c r="AP1591" s="71"/>
      <c r="AQ1591" s="71"/>
      <c r="AR1591" s="71"/>
      <c r="AS1591" s="71"/>
      <c r="AT1591" s="71"/>
      <c r="AU1591" s="71"/>
      <c r="AV1591" s="71"/>
      <c r="AW1591" s="71"/>
      <c r="AX1591" s="71"/>
      <c r="AY1591" s="71"/>
      <c r="AZ1591" s="71"/>
      <c r="BA1591" s="71"/>
    </row>
    <row r="1592" spans="1:53" x14ac:dyDescent="0.75">
      <c r="A1592" s="71"/>
      <c r="B1592" s="71"/>
      <c r="C1592" s="71"/>
      <c r="D1592" s="71"/>
      <c r="E1592" s="71"/>
      <c r="F1592" s="71"/>
      <c r="G1592" s="71"/>
      <c r="H1592" s="71"/>
      <c r="I1592" s="71"/>
      <c r="J1592" s="71"/>
      <c r="K1592" s="71"/>
      <c r="L1592" s="71"/>
      <c r="M1592" s="71"/>
      <c r="N1592" s="71"/>
      <c r="O1592" s="71"/>
      <c r="P1592" s="71"/>
      <c r="Q1592" s="71"/>
      <c r="R1592" s="71"/>
      <c r="S1592" s="71"/>
      <c r="T1592" s="71"/>
      <c r="U1592" s="71"/>
      <c r="V1592" s="71"/>
      <c r="W1592" s="71"/>
      <c r="X1592" s="71"/>
      <c r="Y1592" s="71"/>
      <c r="Z1592" s="71"/>
      <c r="AE1592" s="71"/>
      <c r="AF1592" s="71"/>
      <c r="AG1592" s="71"/>
      <c r="AH1592" s="71"/>
      <c r="AI1592" s="71"/>
      <c r="AJ1592" s="71"/>
      <c r="AK1592" s="71"/>
      <c r="AL1592" s="71"/>
      <c r="AM1592" s="71"/>
      <c r="AN1592" s="71"/>
      <c r="AO1592" s="71"/>
      <c r="AP1592" s="71"/>
      <c r="AQ1592" s="71"/>
      <c r="AR1592" s="71"/>
      <c r="AS1592" s="71"/>
      <c r="AT1592" s="71"/>
      <c r="AU1592" s="71"/>
      <c r="AV1592" s="71"/>
      <c r="AW1592" s="71"/>
      <c r="AX1592" s="71"/>
      <c r="AY1592" s="71"/>
      <c r="AZ1592" s="71"/>
      <c r="BA1592" s="71"/>
    </row>
    <row r="1593" spans="1:53" x14ac:dyDescent="0.75">
      <c r="A1593" s="71"/>
      <c r="B1593" s="71"/>
      <c r="C1593" s="71"/>
      <c r="D1593" s="71"/>
      <c r="E1593" s="71"/>
      <c r="F1593" s="71"/>
      <c r="G1593" s="71"/>
      <c r="H1593" s="71"/>
      <c r="I1593" s="71"/>
      <c r="J1593" s="71"/>
      <c r="K1593" s="71"/>
      <c r="L1593" s="71"/>
      <c r="M1593" s="71"/>
      <c r="N1593" s="71"/>
      <c r="O1593" s="71"/>
      <c r="P1593" s="71"/>
      <c r="Q1593" s="71"/>
      <c r="R1593" s="71"/>
      <c r="S1593" s="71"/>
      <c r="T1593" s="71"/>
      <c r="U1593" s="71"/>
      <c r="V1593" s="71"/>
      <c r="W1593" s="71"/>
      <c r="X1593" s="71"/>
      <c r="Y1593" s="71"/>
      <c r="Z1593" s="71"/>
      <c r="AE1593" s="71"/>
      <c r="AF1593" s="71"/>
      <c r="AG1593" s="71"/>
      <c r="AH1593" s="71"/>
      <c r="AI1593" s="71"/>
      <c r="AJ1593" s="71"/>
      <c r="AK1593" s="71"/>
      <c r="AL1593" s="71"/>
      <c r="AM1593" s="71"/>
      <c r="AN1593" s="71"/>
      <c r="AO1593" s="71"/>
      <c r="AP1593" s="71"/>
      <c r="AQ1593" s="71"/>
      <c r="AR1593" s="71"/>
      <c r="AS1593" s="71"/>
      <c r="AT1593" s="71"/>
      <c r="AU1593" s="71"/>
      <c r="AV1593" s="71"/>
      <c r="AW1593" s="71"/>
      <c r="AX1593" s="71"/>
      <c r="AY1593" s="71"/>
      <c r="AZ1593" s="71"/>
      <c r="BA1593" s="71"/>
    </row>
    <row r="1594" spans="1:53" x14ac:dyDescent="0.75">
      <c r="A1594" s="71"/>
      <c r="B1594" s="71"/>
      <c r="C1594" s="71"/>
      <c r="D1594" s="71"/>
      <c r="E1594" s="71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P1594" s="71"/>
      <c r="Q1594" s="71"/>
      <c r="R1594" s="71"/>
      <c r="S1594" s="71"/>
      <c r="T1594" s="71"/>
      <c r="U1594" s="71"/>
      <c r="V1594" s="71"/>
      <c r="W1594" s="71"/>
      <c r="X1594" s="71"/>
      <c r="Y1594" s="71"/>
      <c r="Z1594" s="71"/>
      <c r="AE1594" s="71"/>
      <c r="AF1594" s="71"/>
      <c r="AG1594" s="71"/>
      <c r="AH1594" s="71"/>
      <c r="AI1594" s="71"/>
      <c r="AJ1594" s="71"/>
      <c r="AK1594" s="71"/>
      <c r="AL1594" s="71"/>
      <c r="AM1594" s="71"/>
      <c r="AN1594" s="71"/>
      <c r="AO1594" s="71"/>
      <c r="AP1594" s="71"/>
      <c r="AQ1594" s="71"/>
      <c r="AR1594" s="71"/>
      <c r="AS1594" s="71"/>
      <c r="AT1594" s="71"/>
      <c r="AU1594" s="71"/>
      <c r="AV1594" s="71"/>
      <c r="AW1594" s="71"/>
      <c r="AX1594" s="71"/>
      <c r="AY1594" s="71"/>
      <c r="AZ1594" s="71"/>
      <c r="BA1594" s="71"/>
    </row>
    <row r="1595" spans="1:53" x14ac:dyDescent="0.75">
      <c r="A1595" s="71"/>
      <c r="B1595" s="71"/>
      <c r="C1595" s="71"/>
      <c r="D1595" s="71"/>
      <c r="E1595" s="71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P1595" s="71"/>
      <c r="Q1595" s="71"/>
      <c r="R1595" s="71"/>
      <c r="S1595" s="71"/>
      <c r="T1595" s="71"/>
      <c r="U1595" s="71"/>
      <c r="V1595" s="71"/>
      <c r="W1595" s="71"/>
      <c r="X1595" s="71"/>
      <c r="Y1595" s="71"/>
      <c r="Z1595" s="71"/>
      <c r="AE1595" s="71"/>
      <c r="AF1595" s="71"/>
      <c r="AG1595" s="71"/>
      <c r="AH1595" s="71"/>
      <c r="AI1595" s="71"/>
      <c r="AJ1595" s="71"/>
      <c r="AK1595" s="71"/>
      <c r="AL1595" s="71"/>
      <c r="AM1595" s="71"/>
      <c r="AN1595" s="71"/>
      <c r="AO1595" s="71"/>
      <c r="AP1595" s="71"/>
      <c r="AQ1595" s="71"/>
      <c r="AR1595" s="71"/>
      <c r="AS1595" s="71"/>
      <c r="AT1595" s="71"/>
      <c r="AU1595" s="71"/>
      <c r="AV1595" s="71"/>
      <c r="AW1595" s="71"/>
      <c r="AX1595" s="71"/>
      <c r="AY1595" s="71"/>
      <c r="AZ1595" s="71"/>
      <c r="BA1595" s="71"/>
    </row>
    <row r="1596" spans="1:53" x14ac:dyDescent="0.75">
      <c r="A1596" s="71"/>
      <c r="B1596" s="71"/>
      <c r="C1596" s="71"/>
      <c r="D1596" s="71"/>
      <c r="E1596" s="71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P1596" s="71"/>
      <c r="Q1596" s="71"/>
      <c r="R1596" s="71"/>
      <c r="S1596" s="71"/>
      <c r="T1596" s="71"/>
      <c r="U1596" s="71"/>
      <c r="V1596" s="71"/>
      <c r="W1596" s="71"/>
      <c r="X1596" s="71"/>
      <c r="Y1596" s="71"/>
      <c r="Z1596" s="71"/>
      <c r="AE1596" s="71"/>
      <c r="AF1596" s="71"/>
      <c r="AG1596" s="71"/>
      <c r="AH1596" s="71"/>
      <c r="AI1596" s="71"/>
      <c r="AJ1596" s="71"/>
      <c r="AK1596" s="71"/>
      <c r="AL1596" s="71"/>
      <c r="AM1596" s="71"/>
      <c r="AN1596" s="71"/>
      <c r="AO1596" s="71"/>
      <c r="AP1596" s="71"/>
      <c r="AQ1596" s="71"/>
      <c r="AR1596" s="71"/>
      <c r="AS1596" s="71"/>
      <c r="AT1596" s="71"/>
      <c r="AU1596" s="71"/>
      <c r="AV1596" s="71"/>
      <c r="AW1596" s="71"/>
      <c r="AX1596" s="71"/>
      <c r="AY1596" s="71"/>
      <c r="AZ1596" s="71"/>
      <c r="BA1596" s="71"/>
    </row>
    <row r="1597" spans="1:53" x14ac:dyDescent="0.75">
      <c r="A1597" s="71"/>
      <c r="B1597" s="71"/>
      <c r="C1597" s="71"/>
      <c r="D1597" s="71"/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71"/>
      <c r="S1597" s="71"/>
      <c r="T1597" s="71"/>
      <c r="U1597" s="71"/>
      <c r="V1597" s="71"/>
      <c r="W1597" s="71"/>
      <c r="X1597" s="71"/>
      <c r="Y1597" s="71"/>
      <c r="Z1597" s="71"/>
      <c r="AE1597" s="71"/>
      <c r="AF1597" s="71"/>
      <c r="AG1597" s="71"/>
      <c r="AH1597" s="71"/>
      <c r="AI1597" s="71"/>
      <c r="AJ1597" s="71"/>
      <c r="AK1597" s="71"/>
      <c r="AL1597" s="71"/>
      <c r="AM1597" s="71"/>
      <c r="AN1597" s="71"/>
      <c r="AO1597" s="71"/>
      <c r="AP1597" s="71"/>
      <c r="AQ1597" s="71"/>
      <c r="AR1597" s="71"/>
      <c r="AS1597" s="71"/>
      <c r="AT1597" s="71"/>
      <c r="AU1597" s="71"/>
      <c r="AV1597" s="71"/>
      <c r="AW1597" s="71"/>
      <c r="AX1597" s="71"/>
      <c r="AY1597" s="71"/>
      <c r="AZ1597" s="71"/>
      <c r="BA1597" s="71"/>
    </row>
    <row r="1598" spans="1:53" x14ac:dyDescent="0.75">
      <c r="A1598" s="71"/>
      <c r="B1598" s="71"/>
      <c r="C1598" s="71"/>
      <c r="D1598" s="71"/>
      <c r="E1598" s="71"/>
      <c r="F1598" s="71"/>
      <c r="G1598" s="71"/>
      <c r="H1598" s="71"/>
      <c r="I1598" s="71"/>
      <c r="J1598" s="71"/>
      <c r="K1598" s="71"/>
      <c r="L1598" s="71"/>
      <c r="M1598" s="71"/>
      <c r="N1598" s="71"/>
      <c r="O1598" s="71"/>
      <c r="P1598" s="71"/>
      <c r="Q1598" s="71"/>
      <c r="R1598" s="71"/>
      <c r="S1598" s="71"/>
      <c r="T1598" s="71"/>
      <c r="U1598" s="71"/>
      <c r="V1598" s="71"/>
      <c r="W1598" s="71"/>
      <c r="X1598" s="71"/>
      <c r="Y1598" s="71"/>
      <c r="Z1598" s="71"/>
      <c r="AE1598" s="71"/>
      <c r="AF1598" s="71"/>
      <c r="AG1598" s="71"/>
      <c r="AH1598" s="71"/>
      <c r="AI1598" s="71"/>
      <c r="AJ1598" s="71"/>
      <c r="AK1598" s="71"/>
      <c r="AL1598" s="71"/>
      <c r="AM1598" s="71"/>
      <c r="AN1598" s="71"/>
      <c r="AO1598" s="71"/>
      <c r="AP1598" s="71"/>
      <c r="AQ1598" s="71"/>
      <c r="AR1598" s="71"/>
      <c r="AS1598" s="71"/>
      <c r="AT1598" s="71"/>
      <c r="AU1598" s="71"/>
      <c r="AV1598" s="71"/>
      <c r="AW1598" s="71"/>
      <c r="AX1598" s="71"/>
      <c r="AY1598" s="71"/>
      <c r="AZ1598" s="71"/>
      <c r="BA1598" s="71"/>
    </row>
    <row r="1599" spans="1:53" x14ac:dyDescent="0.75">
      <c r="A1599" s="71"/>
      <c r="B1599" s="71"/>
      <c r="C1599" s="71"/>
      <c r="D1599" s="71"/>
      <c r="E1599" s="71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P1599" s="71"/>
      <c r="Q1599" s="71"/>
      <c r="R1599" s="71"/>
      <c r="S1599" s="71"/>
      <c r="T1599" s="71"/>
      <c r="U1599" s="71"/>
      <c r="V1599" s="71"/>
      <c r="W1599" s="71"/>
      <c r="X1599" s="71"/>
      <c r="Y1599" s="71"/>
      <c r="Z1599" s="71"/>
      <c r="AE1599" s="71"/>
      <c r="AF1599" s="71"/>
      <c r="AG1599" s="71"/>
      <c r="AH1599" s="71"/>
      <c r="AI1599" s="71"/>
      <c r="AJ1599" s="71"/>
      <c r="AK1599" s="71"/>
      <c r="AL1599" s="71"/>
      <c r="AM1599" s="71"/>
      <c r="AN1599" s="71"/>
      <c r="AO1599" s="71"/>
      <c r="AP1599" s="71"/>
      <c r="AQ1599" s="71"/>
      <c r="AR1599" s="71"/>
      <c r="AS1599" s="71"/>
      <c r="AT1599" s="71"/>
      <c r="AU1599" s="71"/>
      <c r="AV1599" s="71"/>
      <c r="AW1599" s="71"/>
      <c r="AX1599" s="71"/>
      <c r="AY1599" s="71"/>
      <c r="AZ1599" s="71"/>
      <c r="BA1599" s="71"/>
    </row>
    <row r="1600" spans="1:53" x14ac:dyDescent="0.75">
      <c r="A1600" s="71"/>
      <c r="B1600" s="71"/>
      <c r="C1600" s="71"/>
      <c r="D1600" s="71"/>
      <c r="E1600" s="71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71"/>
      <c r="Y1600" s="71"/>
      <c r="Z1600" s="71"/>
      <c r="AE1600" s="71"/>
      <c r="AF1600" s="71"/>
      <c r="AG1600" s="71"/>
      <c r="AH1600" s="71"/>
      <c r="AI1600" s="71"/>
      <c r="AJ1600" s="71"/>
      <c r="AK1600" s="71"/>
      <c r="AL1600" s="71"/>
      <c r="AM1600" s="71"/>
      <c r="AN1600" s="71"/>
      <c r="AO1600" s="71"/>
      <c r="AP1600" s="71"/>
      <c r="AQ1600" s="71"/>
      <c r="AR1600" s="71"/>
      <c r="AS1600" s="71"/>
      <c r="AT1600" s="71"/>
      <c r="AU1600" s="71"/>
      <c r="AV1600" s="71"/>
      <c r="AW1600" s="71"/>
      <c r="AX1600" s="71"/>
      <c r="AY1600" s="71"/>
      <c r="AZ1600" s="71"/>
      <c r="BA1600" s="71"/>
    </row>
    <row r="1601" spans="1:53" x14ac:dyDescent="0.75">
      <c r="A1601" s="71"/>
      <c r="B1601" s="71"/>
      <c r="C1601" s="71"/>
      <c r="D1601" s="71"/>
      <c r="E1601" s="71"/>
      <c r="F1601" s="71"/>
      <c r="G1601" s="71"/>
      <c r="H1601" s="71"/>
      <c r="I1601" s="71"/>
      <c r="J1601" s="71"/>
      <c r="K1601" s="71"/>
      <c r="L1601" s="71"/>
      <c r="M1601" s="71"/>
      <c r="N1601" s="71"/>
      <c r="O1601" s="71"/>
      <c r="P1601" s="71"/>
      <c r="Q1601" s="71"/>
      <c r="R1601" s="71"/>
      <c r="S1601" s="71"/>
      <c r="T1601" s="71"/>
      <c r="U1601" s="71"/>
      <c r="V1601" s="71"/>
      <c r="W1601" s="71"/>
      <c r="X1601" s="71"/>
      <c r="Y1601" s="71"/>
      <c r="Z1601" s="71"/>
      <c r="AE1601" s="71"/>
      <c r="AF1601" s="71"/>
      <c r="AG1601" s="71"/>
      <c r="AH1601" s="71"/>
      <c r="AI1601" s="71"/>
      <c r="AJ1601" s="71"/>
      <c r="AK1601" s="71"/>
      <c r="AL1601" s="71"/>
      <c r="AM1601" s="71"/>
      <c r="AN1601" s="71"/>
      <c r="AO1601" s="71"/>
      <c r="AP1601" s="71"/>
      <c r="AQ1601" s="71"/>
      <c r="AR1601" s="71"/>
      <c r="AS1601" s="71"/>
      <c r="AT1601" s="71"/>
      <c r="AU1601" s="71"/>
      <c r="AV1601" s="71"/>
      <c r="AW1601" s="71"/>
      <c r="AX1601" s="71"/>
      <c r="AY1601" s="71"/>
      <c r="AZ1601" s="71"/>
      <c r="BA1601" s="71"/>
    </row>
    <row r="1602" spans="1:53" x14ac:dyDescent="0.75">
      <c r="A1602" s="71"/>
      <c r="B1602" s="71"/>
      <c r="C1602" s="71"/>
      <c r="D1602" s="71"/>
      <c r="E1602" s="71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P1602" s="71"/>
      <c r="Q1602" s="71"/>
      <c r="R1602" s="71"/>
      <c r="S1602" s="71"/>
      <c r="T1602" s="71"/>
      <c r="U1602" s="71"/>
      <c r="V1602" s="71"/>
      <c r="W1602" s="71"/>
      <c r="X1602" s="71"/>
      <c r="Y1602" s="71"/>
      <c r="Z1602" s="71"/>
      <c r="AE1602" s="71"/>
      <c r="AF1602" s="71"/>
      <c r="AG1602" s="71"/>
      <c r="AH1602" s="71"/>
      <c r="AI1602" s="71"/>
      <c r="AJ1602" s="71"/>
      <c r="AK1602" s="71"/>
      <c r="AL1602" s="71"/>
      <c r="AM1602" s="71"/>
      <c r="AN1602" s="71"/>
      <c r="AO1602" s="71"/>
      <c r="AP1602" s="71"/>
      <c r="AQ1602" s="71"/>
      <c r="AR1602" s="71"/>
      <c r="AS1602" s="71"/>
      <c r="AT1602" s="71"/>
      <c r="AU1602" s="71"/>
      <c r="AV1602" s="71"/>
      <c r="AW1602" s="71"/>
      <c r="AX1602" s="71"/>
      <c r="AY1602" s="71"/>
      <c r="AZ1602" s="71"/>
      <c r="BA1602" s="71"/>
    </row>
    <row r="1603" spans="1:53" x14ac:dyDescent="0.75">
      <c r="A1603" s="71"/>
      <c r="B1603" s="71"/>
      <c r="C1603" s="71"/>
      <c r="D1603" s="71"/>
      <c r="E1603" s="71"/>
      <c r="F1603" s="71"/>
      <c r="G1603" s="71"/>
      <c r="H1603" s="71"/>
      <c r="I1603" s="71"/>
      <c r="J1603" s="71"/>
      <c r="K1603" s="71"/>
      <c r="L1603" s="71"/>
      <c r="M1603" s="71"/>
      <c r="N1603" s="71"/>
      <c r="O1603" s="71"/>
      <c r="P1603" s="71"/>
      <c r="Q1603" s="71"/>
      <c r="R1603" s="71"/>
      <c r="S1603" s="71"/>
      <c r="T1603" s="71"/>
      <c r="U1603" s="71"/>
      <c r="V1603" s="71"/>
      <c r="W1603" s="71"/>
      <c r="X1603" s="71"/>
      <c r="Y1603" s="71"/>
      <c r="Z1603" s="71"/>
      <c r="AE1603" s="71"/>
      <c r="AF1603" s="71"/>
      <c r="AG1603" s="71"/>
      <c r="AH1603" s="71"/>
      <c r="AI1603" s="71"/>
      <c r="AJ1603" s="71"/>
      <c r="AK1603" s="71"/>
      <c r="AL1603" s="71"/>
      <c r="AM1603" s="71"/>
      <c r="AN1603" s="71"/>
      <c r="AO1603" s="71"/>
      <c r="AP1603" s="71"/>
      <c r="AQ1603" s="71"/>
      <c r="AR1603" s="71"/>
      <c r="AS1603" s="71"/>
      <c r="AT1603" s="71"/>
      <c r="AU1603" s="71"/>
      <c r="AV1603" s="71"/>
      <c r="AW1603" s="71"/>
      <c r="AX1603" s="71"/>
      <c r="AY1603" s="71"/>
      <c r="AZ1603" s="71"/>
      <c r="BA1603" s="71"/>
    </row>
    <row r="1604" spans="1:53" x14ac:dyDescent="0.75">
      <c r="A1604" s="71"/>
      <c r="B1604" s="71"/>
      <c r="C1604" s="71"/>
      <c r="D1604" s="71"/>
      <c r="E1604" s="71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P1604" s="71"/>
      <c r="Q1604" s="71"/>
      <c r="R1604" s="71"/>
      <c r="S1604" s="71"/>
      <c r="T1604" s="71"/>
      <c r="U1604" s="71"/>
      <c r="V1604" s="71"/>
      <c r="W1604" s="71"/>
      <c r="X1604" s="71"/>
      <c r="Y1604" s="71"/>
      <c r="Z1604" s="71"/>
      <c r="AE1604" s="71"/>
      <c r="AF1604" s="71"/>
      <c r="AG1604" s="71"/>
      <c r="AH1604" s="71"/>
      <c r="AI1604" s="71"/>
      <c r="AJ1604" s="71"/>
      <c r="AK1604" s="71"/>
      <c r="AL1604" s="71"/>
      <c r="AM1604" s="71"/>
      <c r="AN1604" s="71"/>
      <c r="AO1604" s="71"/>
      <c r="AP1604" s="71"/>
      <c r="AQ1604" s="71"/>
      <c r="AR1604" s="71"/>
      <c r="AS1604" s="71"/>
      <c r="AT1604" s="71"/>
      <c r="AU1604" s="71"/>
      <c r="AV1604" s="71"/>
      <c r="AW1604" s="71"/>
      <c r="AX1604" s="71"/>
      <c r="AY1604" s="71"/>
      <c r="AZ1604" s="71"/>
      <c r="BA1604" s="71"/>
    </row>
    <row r="1605" spans="1:53" x14ac:dyDescent="0.75">
      <c r="A1605" s="71"/>
      <c r="B1605" s="71"/>
      <c r="C1605" s="71"/>
      <c r="D1605" s="71"/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1"/>
      <c r="S1605" s="71"/>
      <c r="T1605" s="71"/>
      <c r="U1605" s="71"/>
      <c r="V1605" s="71"/>
      <c r="W1605" s="71"/>
      <c r="X1605" s="71"/>
      <c r="Y1605" s="71"/>
      <c r="Z1605" s="71"/>
      <c r="AE1605" s="71"/>
      <c r="AF1605" s="71"/>
      <c r="AG1605" s="71"/>
      <c r="AH1605" s="71"/>
      <c r="AI1605" s="71"/>
      <c r="AJ1605" s="71"/>
      <c r="AK1605" s="71"/>
      <c r="AL1605" s="71"/>
      <c r="AM1605" s="71"/>
      <c r="AN1605" s="71"/>
      <c r="AO1605" s="71"/>
      <c r="AP1605" s="71"/>
      <c r="AQ1605" s="71"/>
      <c r="AR1605" s="71"/>
      <c r="AS1605" s="71"/>
      <c r="AT1605" s="71"/>
      <c r="AU1605" s="71"/>
      <c r="AV1605" s="71"/>
      <c r="AW1605" s="71"/>
      <c r="AX1605" s="71"/>
      <c r="AY1605" s="71"/>
      <c r="AZ1605" s="71"/>
      <c r="BA1605" s="71"/>
    </row>
    <row r="1606" spans="1:53" x14ac:dyDescent="0.75">
      <c r="A1606" s="71"/>
      <c r="B1606" s="71"/>
      <c r="C1606" s="71"/>
      <c r="D1606" s="71"/>
      <c r="E1606" s="71"/>
      <c r="F1606" s="71"/>
      <c r="G1606" s="71"/>
      <c r="H1606" s="71"/>
      <c r="I1606" s="71"/>
      <c r="J1606" s="71"/>
      <c r="K1606" s="71"/>
      <c r="L1606" s="71"/>
      <c r="M1606" s="71"/>
      <c r="N1606" s="71"/>
      <c r="O1606" s="71"/>
      <c r="P1606" s="71"/>
      <c r="Q1606" s="71"/>
      <c r="R1606" s="71"/>
      <c r="S1606" s="71"/>
      <c r="T1606" s="71"/>
      <c r="U1606" s="71"/>
      <c r="V1606" s="71"/>
      <c r="W1606" s="71"/>
      <c r="X1606" s="71"/>
      <c r="Y1606" s="71"/>
      <c r="Z1606" s="71"/>
      <c r="AE1606" s="71"/>
      <c r="AF1606" s="71"/>
      <c r="AG1606" s="71"/>
      <c r="AH1606" s="71"/>
      <c r="AI1606" s="71"/>
      <c r="AJ1606" s="71"/>
      <c r="AK1606" s="71"/>
      <c r="AL1606" s="71"/>
      <c r="AM1606" s="71"/>
      <c r="AN1606" s="71"/>
      <c r="AO1606" s="71"/>
      <c r="AP1606" s="71"/>
      <c r="AQ1606" s="71"/>
      <c r="AR1606" s="71"/>
      <c r="AS1606" s="71"/>
      <c r="AT1606" s="71"/>
      <c r="AU1606" s="71"/>
      <c r="AV1606" s="71"/>
      <c r="AW1606" s="71"/>
      <c r="AX1606" s="71"/>
      <c r="AY1606" s="71"/>
      <c r="AZ1606" s="71"/>
      <c r="BA1606" s="71"/>
    </row>
    <row r="1607" spans="1:53" x14ac:dyDescent="0.75">
      <c r="A1607" s="71"/>
      <c r="B1607" s="71"/>
      <c r="C1607" s="71"/>
      <c r="D1607" s="71"/>
      <c r="E1607" s="71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P1607" s="71"/>
      <c r="Q1607" s="71"/>
      <c r="R1607" s="71"/>
      <c r="S1607" s="71"/>
      <c r="T1607" s="71"/>
      <c r="U1607" s="71"/>
      <c r="V1607" s="71"/>
      <c r="W1607" s="71"/>
      <c r="X1607" s="71"/>
      <c r="Y1607" s="71"/>
      <c r="Z1607" s="71"/>
      <c r="AE1607" s="71"/>
      <c r="AF1607" s="71"/>
      <c r="AG1607" s="71"/>
      <c r="AH1607" s="71"/>
      <c r="AI1607" s="71"/>
      <c r="AJ1607" s="71"/>
      <c r="AK1607" s="71"/>
      <c r="AL1607" s="71"/>
      <c r="AM1607" s="71"/>
      <c r="AN1607" s="71"/>
      <c r="AO1607" s="71"/>
      <c r="AP1607" s="71"/>
      <c r="AQ1607" s="71"/>
      <c r="AR1607" s="71"/>
      <c r="AS1607" s="71"/>
      <c r="AT1607" s="71"/>
      <c r="AU1607" s="71"/>
      <c r="AV1607" s="71"/>
      <c r="AW1607" s="71"/>
      <c r="AX1607" s="71"/>
      <c r="AY1607" s="71"/>
      <c r="AZ1607" s="71"/>
      <c r="BA1607" s="71"/>
    </row>
    <row r="1608" spans="1:53" x14ac:dyDescent="0.75">
      <c r="A1608" s="71"/>
      <c r="B1608" s="71"/>
      <c r="C1608" s="71"/>
      <c r="D1608" s="71"/>
      <c r="E1608" s="71"/>
      <c r="F1608" s="71"/>
      <c r="G1608" s="71"/>
      <c r="H1608" s="71"/>
      <c r="I1608" s="71"/>
      <c r="J1608" s="71"/>
      <c r="K1608" s="71"/>
      <c r="L1608" s="71"/>
      <c r="M1608" s="71"/>
      <c r="N1608" s="71"/>
      <c r="O1608" s="71"/>
      <c r="P1608" s="71"/>
      <c r="Q1608" s="71"/>
      <c r="R1608" s="71"/>
      <c r="S1608" s="71"/>
      <c r="T1608" s="71"/>
      <c r="U1608" s="71"/>
      <c r="V1608" s="71"/>
      <c r="W1608" s="71"/>
      <c r="X1608" s="71"/>
      <c r="Y1608" s="71"/>
      <c r="Z1608" s="71"/>
      <c r="AE1608" s="71"/>
      <c r="AF1608" s="71"/>
      <c r="AG1608" s="71"/>
      <c r="AH1608" s="71"/>
      <c r="AI1608" s="71"/>
      <c r="AJ1608" s="71"/>
      <c r="AK1608" s="71"/>
      <c r="AL1608" s="71"/>
      <c r="AM1608" s="71"/>
      <c r="AN1608" s="71"/>
      <c r="AO1608" s="71"/>
      <c r="AP1608" s="71"/>
      <c r="AQ1608" s="71"/>
      <c r="AR1608" s="71"/>
      <c r="AS1608" s="71"/>
      <c r="AT1608" s="71"/>
      <c r="AU1608" s="71"/>
      <c r="AV1608" s="71"/>
      <c r="AW1608" s="71"/>
      <c r="AX1608" s="71"/>
      <c r="AY1608" s="71"/>
      <c r="AZ1608" s="71"/>
      <c r="BA1608" s="71"/>
    </row>
    <row r="1609" spans="1:53" x14ac:dyDescent="0.75">
      <c r="A1609" s="71"/>
      <c r="B1609" s="71"/>
      <c r="C1609" s="71"/>
      <c r="D1609" s="71"/>
      <c r="E1609" s="71"/>
      <c r="F1609" s="71"/>
      <c r="G1609" s="71"/>
      <c r="H1609" s="71"/>
      <c r="I1609" s="71"/>
      <c r="J1609" s="71"/>
      <c r="K1609" s="71"/>
      <c r="L1609" s="71"/>
      <c r="M1609" s="71"/>
      <c r="N1609" s="71"/>
      <c r="O1609" s="71"/>
      <c r="P1609" s="71"/>
      <c r="Q1609" s="71"/>
      <c r="R1609" s="71"/>
      <c r="S1609" s="71"/>
      <c r="T1609" s="71"/>
      <c r="U1609" s="71"/>
      <c r="V1609" s="71"/>
      <c r="W1609" s="71"/>
      <c r="X1609" s="71"/>
      <c r="Y1609" s="71"/>
      <c r="Z1609" s="71"/>
      <c r="AE1609" s="71"/>
      <c r="AF1609" s="71"/>
      <c r="AG1609" s="71"/>
      <c r="AH1609" s="71"/>
      <c r="AI1609" s="71"/>
      <c r="AJ1609" s="71"/>
      <c r="AK1609" s="71"/>
      <c r="AL1609" s="71"/>
      <c r="AM1609" s="71"/>
      <c r="AN1609" s="71"/>
      <c r="AO1609" s="71"/>
      <c r="AP1609" s="71"/>
      <c r="AQ1609" s="71"/>
      <c r="AR1609" s="71"/>
      <c r="AS1609" s="71"/>
      <c r="AT1609" s="71"/>
      <c r="AU1609" s="71"/>
      <c r="AV1609" s="71"/>
      <c r="AW1609" s="71"/>
      <c r="AX1609" s="71"/>
      <c r="AY1609" s="71"/>
      <c r="AZ1609" s="71"/>
      <c r="BA1609" s="71"/>
    </row>
    <row r="1610" spans="1:53" x14ac:dyDescent="0.75">
      <c r="A1610" s="71"/>
      <c r="B1610" s="71"/>
      <c r="C1610" s="71"/>
      <c r="D1610" s="71"/>
      <c r="E1610" s="71"/>
      <c r="F1610" s="71"/>
      <c r="G1610" s="71"/>
      <c r="H1610" s="71"/>
      <c r="I1610" s="71"/>
      <c r="J1610" s="71"/>
      <c r="K1610" s="71"/>
      <c r="L1610" s="71"/>
      <c r="M1610" s="71"/>
      <c r="N1610" s="71"/>
      <c r="O1610" s="71"/>
      <c r="P1610" s="71"/>
      <c r="Q1610" s="71"/>
      <c r="R1610" s="71"/>
      <c r="S1610" s="71"/>
      <c r="T1610" s="71"/>
      <c r="U1610" s="71"/>
      <c r="V1610" s="71"/>
      <c r="W1610" s="71"/>
      <c r="X1610" s="71"/>
      <c r="Y1610" s="71"/>
      <c r="Z1610" s="71"/>
      <c r="AE1610" s="71"/>
      <c r="AF1610" s="71"/>
      <c r="AG1610" s="71"/>
      <c r="AH1610" s="71"/>
      <c r="AI1610" s="71"/>
      <c r="AJ1610" s="71"/>
      <c r="AK1610" s="71"/>
      <c r="AL1610" s="71"/>
      <c r="AM1610" s="71"/>
      <c r="AN1610" s="71"/>
      <c r="AO1610" s="71"/>
      <c r="AP1610" s="71"/>
      <c r="AQ1610" s="71"/>
      <c r="AR1610" s="71"/>
      <c r="AS1610" s="71"/>
      <c r="AT1610" s="71"/>
      <c r="AU1610" s="71"/>
      <c r="AV1610" s="71"/>
      <c r="AW1610" s="71"/>
      <c r="AX1610" s="71"/>
      <c r="AY1610" s="71"/>
      <c r="AZ1610" s="71"/>
      <c r="BA1610" s="71"/>
    </row>
    <row r="1611" spans="1:53" x14ac:dyDescent="0.75">
      <c r="A1611" s="71"/>
      <c r="B1611" s="71"/>
      <c r="C1611" s="71"/>
      <c r="D1611" s="71"/>
      <c r="E1611" s="71"/>
      <c r="F1611" s="71"/>
      <c r="G1611" s="71"/>
      <c r="H1611" s="71"/>
      <c r="I1611" s="71"/>
      <c r="J1611" s="71"/>
      <c r="K1611" s="71"/>
      <c r="L1611" s="71"/>
      <c r="M1611" s="71"/>
      <c r="N1611" s="71"/>
      <c r="O1611" s="71"/>
      <c r="P1611" s="71"/>
      <c r="Q1611" s="71"/>
      <c r="R1611" s="71"/>
      <c r="S1611" s="71"/>
      <c r="T1611" s="71"/>
      <c r="U1611" s="71"/>
      <c r="V1611" s="71"/>
      <c r="W1611" s="71"/>
      <c r="X1611" s="71"/>
      <c r="Y1611" s="71"/>
      <c r="Z1611" s="71"/>
      <c r="AE1611" s="71"/>
      <c r="AF1611" s="71"/>
      <c r="AG1611" s="71"/>
      <c r="AH1611" s="71"/>
      <c r="AI1611" s="71"/>
      <c r="AJ1611" s="71"/>
      <c r="AK1611" s="71"/>
      <c r="AL1611" s="71"/>
      <c r="AM1611" s="71"/>
      <c r="AN1611" s="71"/>
      <c r="AO1611" s="71"/>
      <c r="AP1611" s="71"/>
      <c r="AQ1611" s="71"/>
      <c r="AR1611" s="71"/>
      <c r="AS1611" s="71"/>
      <c r="AT1611" s="71"/>
      <c r="AU1611" s="71"/>
      <c r="AV1611" s="71"/>
      <c r="AW1611" s="71"/>
      <c r="AX1611" s="71"/>
      <c r="AY1611" s="71"/>
      <c r="AZ1611" s="71"/>
      <c r="BA1611" s="71"/>
    </row>
    <row r="1612" spans="1:53" x14ac:dyDescent="0.75">
      <c r="A1612" s="71"/>
      <c r="B1612" s="71"/>
      <c r="C1612" s="71"/>
      <c r="D1612" s="71"/>
      <c r="E1612" s="71"/>
      <c r="F1612" s="71"/>
      <c r="G1612" s="71"/>
      <c r="H1612" s="71"/>
      <c r="I1612" s="71"/>
      <c r="J1612" s="71"/>
      <c r="K1612" s="71"/>
      <c r="L1612" s="71"/>
      <c r="M1612" s="71"/>
      <c r="N1612" s="71"/>
      <c r="O1612" s="71"/>
      <c r="P1612" s="71"/>
      <c r="Q1612" s="71"/>
      <c r="R1612" s="71"/>
      <c r="S1612" s="71"/>
      <c r="T1612" s="71"/>
      <c r="U1612" s="71"/>
      <c r="V1612" s="71"/>
      <c r="W1612" s="71"/>
      <c r="X1612" s="71"/>
      <c r="Y1612" s="71"/>
      <c r="Z1612" s="71"/>
      <c r="AE1612" s="71"/>
      <c r="AF1612" s="71"/>
      <c r="AG1612" s="71"/>
      <c r="AH1612" s="71"/>
      <c r="AI1612" s="71"/>
      <c r="AJ1612" s="71"/>
      <c r="AK1612" s="71"/>
      <c r="AL1612" s="71"/>
      <c r="AM1612" s="71"/>
      <c r="AN1612" s="71"/>
      <c r="AO1612" s="71"/>
      <c r="AP1612" s="71"/>
      <c r="AQ1612" s="71"/>
      <c r="AR1612" s="71"/>
      <c r="AS1612" s="71"/>
      <c r="AT1612" s="71"/>
      <c r="AU1612" s="71"/>
      <c r="AV1612" s="71"/>
      <c r="AW1612" s="71"/>
      <c r="AX1612" s="71"/>
      <c r="AY1612" s="71"/>
      <c r="AZ1612" s="71"/>
      <c r="BA1612" s="71"/>
    </row>
    <row r="1613" spans="1:53" x14ac:dyDescent="0.75">
      <c r="A1613" s="71"/>
      <c r="B1613" s="71"/>
      <c r="C1613" s="71"/>
      <c r="D1613" s="71"/>
      <c r="E1613" s="71"/>
      <c r="F1613" s="71"/>
      <c r="G1613" s="71"/>
      <c r="H1613" s="71"/>
      <c r="I1613" s="71"/>
      <c r="J1613" s="71"/>
      <c r="K1613" s="71"/>
      <c r="L1613" s="71"/>
      <c r="M1613" s="71"/>
      <c r="N1613" s="71"/>
      <c r="O1613" s="71"/>
      <c r="P1613" s="71"/>
      <c r="Q1613" s="71"/>
      <c r="R1613" s="71"/>
      <c r="S1613" s="71"/>
      <c r="T1613" s="71"/>
      <c r="U1613" s="71"/>
      <c r="V1613" s="71"/>
      <c r="W1613" s="71"/>
      <c r="X1613" s="71"/>
      <c r="Y1613" s="71"/>
      <c r="Z1613" s="71"/>
      <c r="AE1613" s="71"/>
      <c r="AF1613" s="71"/>
      <c r="AG1613" s="71"/>
      <c r="AH1613" s="71"/>
      <c r="AI1613" s="71"/>
      <c r="AJ1613" s="71"/>
      <c r="AK1613" s="71"/>
      <c r="AL1613" s="71"/>
      <c r="AM1613" s="71"/>
      <c r="AN1613" s="71"/>
      <c r="AO1613" s="71"/>
      <c r="AP1613" s="71"/>
      <c r="AQ1613" s="71"/>
      <c r="AR1613" s="71"/>
      <c r="AS1613" s="71"/>
      <c r="AT1613" s="71"/>
      <c r="AU1613" s="71"/>
      <c r="AV1613" s="71"/>
      <c r="AW1613" s="71"/>
      <c r="AX1613" s="71"/>
      <c r="AY1613" s="71"/>
      <c r="AZ1613" s="71"/>
      <c r="BA1613" s="71"/>
    </row>
    <row r="1614" spans="1:53" x14ac:dyDescent="0.75">
      <c r="A1614" s="71"/>
      <c r="B1614" s="71"/>
      <c r="C1614" s="71"/>
      <c r="D1614" s="71"/>
      <c r="E1614" s="71"/>
      <c r="F1614" s="71"/>
      <c r="G1614" s="71"/>
      <c r="H1614" s="71"/>
      <c r="I1614" s="71"/>
      <c r="J1614" s="71"/>
      <c r="K1614" s="71"/>
      <c r="L1614" s="71"/>
      <c r="M1614" s="71"/>
      <c r="N1614" s="71"/>
      <c r="O1614" s="71"/>
      <c r="P1614" s="71"/>
      <c r="Q1614" s="71"/>
      <c r="R1614" s="71"/>
      <c r="S1614" s="71"/>
      <c r="T1614" s="71"/>
      <c r="U1614" s="71"/>
      <c r="V1614" s="71"/>
      <c r="W1614" s="71"/>
      <c r="X1614" s="71"/>
      <c r="Y1614" s="71"/>
      <c r="Z1614" s="71"/>
      <c r="AE1614" s="71"/>
      <c r="AF1614" s="71"/>
      <c r="AG1614" s="71"/>
      <c r="AH1614" s="71"/>
      <c r="AI1614" s="71"/>
      <c r="AJ1614" s="71"/>
      <c r="AK1614" s="71"/>
      <c r="AL1614" s="71"/>
      <c r="AM1614" s="71"/>
      <c r="AN1614" s="71"/>
      <c r="AO1614" s="71"/>
      <c r="AP1614" s="71"/>
      <c r="AQ1614" s="71"/>
      <c r="AR1614" s="71"/>
      <c r="AS1614" s="71"/>
      <c r="AT1614" s="71"/>
      <c r="AU1614" s="71"/>
      <c r="AV1614" s="71"/>
      <c r="AW1614" s="71"/>
      <c r="AX1614" s="71"/>
      <c r="AY1614" s="71"/>
      <c r="AZ1614" s="71"/>
      <c r="BA1614" s="71"/>
    </row>
    <row r="1615" spans="1:53" x14ac:dyDescent="0.75">
      <c r="A1615" s="71"/>
      <c r="B1615" s="71"/>
      <c r="C1615" s="71"/>
      <c r="D1615" s="71"/>
      <c r="E1615" s="71"/>
      <c r="F1615" s="71"/>
      <c r="G1615" s="71"/>
      <c r="H1615" s="71"/>
      <c r="I1615" s="71"/>
      <c r="J1615" s="71"/>
      <c r="K1615" s="71"/>
      <c r="L1615" s="71"/>
      <c r="M1615" s="71"/>
      <c r="N1615" s="71"/>
      <c r="O1615" s="71"/>
      <c r="P1615" s="71"/>
      <c r="Q1615" s="71"/>
      <c r="R1615" s="71"/>
      <c r="S1615" s="71"/>
      <c r="T1615" s="71"/>
      <c r="U1615" s="71"/>
      <c r="V1615" s="71"/>
      <c r="W1615" s="71"/>
      <c r="X1615" s="71"/>
      <c r="Y1615" s="71"/>
      <c r="Z1615" s="71"/>
      <c r="AE1615" s="71"/>
      <c r="AF1615" s="71"/>
      <c r="AG1615" s="71"/>
      <c r="AH1615" s="71"/>
      <c r="AI1615" s="71"/>
      <c r="AJ1615" s="71"/>
      <c r="AK1615" s="71"/>
      <c r="AL1615" s="71"/>
      <c r="AM1615" s="71"/>
      <c r="AN1615" s="71"/>
      <c r="AO1615" s="71"/>
      <c r="AP1615" s="71"/>
      <c r="AQ1615" s="71"/>
      <c r="AR1615" s="71"/>
      <c r="AS1615" s="71"/>
      <c r="AT1615" s="71"/>
      <c r="AU1615" s="71"/>
      <c r="AV1615" s="71"/>
      <c r="AW1615" s="71"/>
      <c r="AX1615" s="71"/>
      <c r="AY1615" s="71"/>
      <c r="AZ1615" s="71"/>
      <c r="BA1615" s="71"/>
    </row>
    <row r="1616" spans="1:53" x14ac:dyDescent="0.75">
      <c r="A1616" s="71"/>
      <c r="B1616" s="71"/>
      <c r="C1616" s="71"/>
      <c r="D1616" s="71"/>
      <c r="E1616" s="71"/>
      <c r="F1616" s="71"/>
      <c r="G1616" s="71"/>
      <c r="H1616" s="71"/>
      <c r="I1616" s="71"/>
      <c r="J1616" s="71"/>
      <c r="K1616" s="71"/>
      <c r="L1616" s="71"/>
      <c r="M1616" s="71"/>
      <c r="N1616" s="71"/>
      <c r="O1616" s="71"/>
      <c r="P1616" s="71"/>
      <c r="Q1616" s="71"/>
      <c r="R1616" s="71"/>
      <c r="S1616" s="71"/>
      <c r="T1616" s="71"/>
      <c r="U1616" s="71"/>
      <c r="V1616" s="71"/>
      <c r="W1616" s="71"/>
      <c r="X1616" s="71"/>
      <c r="Y1616" s="71"/>
      <c r="Z1616" s="71"/>
      <c r="AE1616" s="71"/>
      <c r="AF1616" s="71"/>
      <c r="AG1616" s="71"/>
      <c r="AH1616" s="71"/>
      <c r="AI1616" s="71"/>
      <c r="AJ1616" s="71"/>
      <c r="AK1616" s="71"/>
      <c r="AL1616" s="71"/>
      <c r="AM1616" s="71"/>
      <c r="AN1616" s="71"/>
      <c r="AO1616" s="71"/>
      <c r="AP1616" s="71"/>
      <c r="AQ1616" s="71"/>
      <c r="AR1616" s="71"/>
      <c r="AS1616" s="71"/>
      <c r="AT1616" s="71"/>
      <c r="AU1616" s="71"/>
      <c r="AV1616" s="71"/>
      <c r="AW1616" s="71"/>
      <c r="AX1616" s="71"/>
      <c r="AY1616" s="71"/>
      <c r="AZ1616" s="71"/>
      <c r="BA1616" s="71"/>
    </row>
    <row r="1617" spans="1:53" x14ac:dyDescent="0.75">
      <c r="A1617" s="71"/>
      <c r="B1617" s="71"/>
      <c r="C1617" s="71"/>
      <c r="D1617" s="71"/>
      <c r="E1617" s="71"/>
      <c r="F1617" s="71"/>
      <c r="G1617" s="71"/>
      <c r="H1617" s="71"/>
      <c r="I1617" s="71"/>
      <c r="J1617" s="71"/>
      <c r="K1617" s="71"/>
      <c r="L1617" s="71"/>
      <c r="M1617" s="71"/>
      <c r="N1617" s="71"/>
      <c r="O1617" s="71"/>
      <c r="P1617" s="71"/>
      <c r="Q1617" s="71"/>
      <c r="R1617" s="71"/>
      <c r="S1617" s="71"/>
      <c r="T1617" s="71"/>
      <c r="U1617" s="71"/>
      <c r="V1617" s="71"/>
      <c r="W1617" s="71"/>
      <c r="X1617" s="71"/>
      <c r="Y1617" s="71"/>
      <c r="Z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  <c r="AQ1617" s="71"/>
      <c r="AR1617" s="71"/>
      <c r="AS1617" s="71"/>
      <c r="AT1617" s="71"/>
      <c r="AU1617" s="71"/>
      <c r="AV1617" s="71"/>
      <c r="AW1617" s="71"/>
      <c r="AX1617" s="71"/>
      <c r="AY1617" s="71"/>
      <c r="AZ1617" s="71"/>
      <c r="BA1617" s="71"/>
    </row>
    <row r="1618" spans="1:53" x14ac:dyDescent="0.75">
      <c r="A1618" s="71"/>
      <c r="B1618" s="71"/>
      <c r="C1618" s="71"/>
      <c r="D1618" s="71"/>
      <c r="E1618" s="71"/>
      <c r="F1618" s="71"/>
      <c r="G1618" s="71"/>
      <c r="H1618" s="71"/>
      <c r="I1618" s="71"/>
      <c r="J1618" s="71"/>
      <c r="K1618" s="71"/>
      <c r="L1618" s="71"/>
      <c r="M1618" s="71"/>
      <c r="N1618" s="71"/>
      <c r="O1618" s="71"/>
      <c r="P1618" s="71"/>
      <c r="Q1618" s="71"/>
      <c r="R1618" s="71"/>
      <c r="S1618" s="71"/>
      <c r="T1618" s="71"/>
      <c r="U1618" s="71"/>
      <c r="V1618" s="71"/>
      <c r="W1618" s="71"/>
      <c r="X1618" s="71"/>
      <c r="Y1618" s="71"/>
      <c r="Z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  <c r="AT1618" s="71"/>
      <c r="AU1618" s="71"/>
      <c r="AV1618" s="71"/>
      <c r="AW1618" s="71"/>
      <c r="AX1618" s="71"/>
      <c r="AY1618" s="71"/>
      <c r="AZ1618" s="71"/>
      <c r="BA1618" s="71"/>
    </row>
    <row r="1619" spans="1:53" x14ac:dyDescent="0.75">
      <c r="A1619" s="71"/>
      <c r="B1619" s="71"/>
      <c r="C1619" s="71"/>
      <c r="D1619" s="71"/>
      <c r="E1619" s="71"/>
      <c r="F1619" s="71"/>
      <c r="G1619" s="71"/>
      <c r="H1619" s="71"/>
      <c r="I1619" s="71"/>
      <c r="J1619" s="71"/>
      <c r="K1619" s="71"/>
      <c r="L1619" s="71"/>
      <c r="M1619" s="71"/>
      <c r="N1619" s="71"/>
      <c r="O1619" s="71"/>
      <c r="P1619" s="71"/>
      <c r="Q1619" s="71"/>
      <c r="R1619" s="71"/>
      <c r="S1619" s="71"/>
      <c r="T1619" s="71"/>
      <c r="U1619" s="71"/>
      <c r="V1619" s="71"/>
      <c r="W1619" s="71"/>
      <c r="X1619" s="71"/>
      <c r="Y1619" s="71"/>
      <c r="Z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</row>
    <row r="1620" spans="1:53" x14ac:dyDescent="0.75">
      <c r="A1620" s="71"/>
      <c r="B1620" s="71"/>
      <c r="C1620" s="71"/>
      <c r="D1620" s="71"/>
      <c r="E1620" s="71"/>
      <c r="F1620" s="71"/>
      <c r="G1620" s="71"/>
      <c r="H1620" s="71"/>
      <c r="I1620" s="71"/>
      <c r="J1620" s="71"/>
      <c r="K1620" s="71"/>
      <c r="L1620" s="71"/>
      <c r="M1620" s="71"/>
      <c r="N1620" s="71"/>
      <c r="O1620" s="71"/>
      <c r="P1620" s="71"/>
      <c r="Q1620" s="71"/>
      <c r="R1620" s="71"/>
      <c r="S1620" s="71"/>
      <c r="T1620" s="71"/>
      <c r="U1620" s="71"/>
      <c r="V1620" s="71"/>
      <c r="W1620" s="71"/>
      <c r="X1620" s="71"/>
      <c r="Y1620" s="71"/>
      <c r="Z1620" s="71"/>
      <c r="AE1620" s="71"/>
      <c r="AF1620" s="71"/>
      <c r="AG1620" s="71"/>
      <c r="AH1620" s="71"/>
      <c r="AI1620" s="71"/>
      <c r="AJ1620" s="71"/>
      <c r="AK1620" s="71"/>
      <c r="AL1620" s="71"/>
      <c r="AM1620" s="71"/>
      <c r="AN1620" s="71"/>
      <c r="AO1620" s="71"/>
      <c r="AP1620" s="71"/>
      <c r="AQ1620" s="71"/>
      <c r="AR1620" s="71"/>
      <c r="AS1620" s="71"/>
      <c r="AT1620" s="71"/>
      <c r="AU1620" s="71"/>
      <c r="AV1620" s="71"/>
      <c r="AW1620" s="71"/>
      <c r="AX1620" s="71"/>
      <c r="AY1620" s="71"/>
      <c r="AZ1620" s="71"/>
      <c r="BA1620" s="71"/>
    </row>
    <row r="1621" spans="1:53" x14ac:dyDescent="0.75">
      <c r="A1621" s="71"/>
      <c r="B1621" s="71"/>
      <c r="C1621" s="71"/>
      <c r="D1621" s="71"/>
      <c r="E1621" s="71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P1621" s="71"/>
      <c r="Q1621" s="71"/>
      <c r="R1621" s="71"/>
      <c r="S1621" s="71"/>
      <c r="T1621" s="71"/>
      <c r="U1621" s="71"/>
      <c r="V1621" s="71"/>
      <c r="W1621" s="71"/>
      <c r="X1621" s="71"/>
      <c r="Y1621" s="71"/>
      <c r="Z1621" s="71"/>
      <c r="AE1621" s="71"/>
      <c r="AF1621" s="71"/>
      <c r="AG1621" s="71"/>
      <c r="AH1621" s="71"/>
      <c r="AI1621" s="71"/>
      <c r="AJ1621" s="71"/>
      <c r="AK1621" s="71"/>
      <c r="AL1621" s="71"/>
      <c r="AM1621" s="71"/>
      <c r="AN1621" s="71"/>
      <c r="AO1621" s="71"/>
      <c r="AP1621" s="71"/>
      <c r="AQ1621" s="71"/>
      <c r="AR1621" s="71"/>
      <c r="AS1621" s="71"/>
      <c r="AT1621" s="71"/>
      <c r="AU1621" s="71"/>
      <c r="AV1621" s="71"/>
      <c r="AW1621" s="71"/>
      <c r="AX1621" s="71"/>
      <c r="AY1621" s="71"/>
      <c r="AZ1621" s="71"/>
      <c r="BA1621" s="71"/>
    </row>
    <row r="1622" spans="1:53" x14ac:dyDescent="0.75">
      <c r="A1622" s="71"/>
      <c r="B1622" s="71"/>
      <c r="C1622" s="71"/>
      <c r="D1622" s="71"/>
      <c r="E1622" s="71"/>
      <c r="F1622" s="71"/>
      <c r="G1622" s="71"/>
      <c r="H1622" s="71"/>
      <c r="I1622" s="71"/>
      <c r="J1622" s="71"/>
      <c r="K1622" s="71"/>
      <c r="L1622" s="71"/>
      <c r="M1622" s="71"/>
      <c r="N1622" s="71"/>
      <c r="O1622" s="71"/>
      <c r="P1622" s="71"/>
      <c r="Q1622" s="71"/>
      <c r="R1622" s="71"/>
      <c r="S1622" s="71"/>
      <c r="T1622" s="71"/>
      <c r="U1622" s="71"/>
      <c r="V1622" s="71"/>
      <c r="W1622" s="71"/>
      <c r="X1622" s="71"/>
      <c r="Y1622" s="71"/>
      <c r="Z1622" s="71"/>
      <c r="AE1622" s="71"/>
      <c r="AF1622" s="71"/>
      <c r="AG1622" s="71"/>
      <c r="AH1622" s="71"/>
      <c r="AI1622" s="71"/>
      <c r="AJ1622" s="71"/>
      <c r="AK1622" s="71"/>
      <c r="AL1622" s="71"/>
      <c r="AM1622" s="71"/>
      <c r="AN1622" s="71"/>
      <c r="AO1622" s="71"/>
      <c r="AP1622" s="71"/>
      <c r="AQ1622" s="71"/>
      <c r="AR1622" s="71"/>
      <c r="AS1622" s="71"/>
      <c r="AT1622" s="71"/>
      <c r="AU1622" s="71"/>
      <c r="AV1622" s="71"/>
      <c r="AW1622" s="71"/>
      <c r="AX1622" s="71"/>
      <c r="AY1622" s="71"/>
      <c r="AZ1622" s="71"/>
      <c r="BA1622" s="71"/>
    </row>
    <row r="1623" spans="1:53" x14ac:dyDescent="0.75">
      <c r="A1623" s="71"/>
      <c r="B1623" s="71"/>
      <c r="C1623" s="71"/>
      <c r="D1623" s="71"/>
      <c r="E1623" s="71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  <c r="X1623" s="71"/>
      <c r="Y1623" s="71"/>
      <c r="Z1623" s="71"/>
      <c r="AE1623" s="71"/>
      <c r="AF1623" s="71"/>
      <c r="AG1623" s="71"/>
      <c r="AH1623" s="71"/>
      <c r="AI1623" s="71"/>
      <c r="AJ1623" s="71"/>
      <c r="AK1623" s="71"/>
      <c r="AL1623" s="71"/>
      <c r="AM1623" s="71"/>
      <c r="AN1623" s="71"/>
      <c r="AO1623" s="71"/>
      <c r="AP1623" s="71"/>
      <c r="AQ1623" s="71"/>
      <c r="AR1623" s="71"/>
      <c r="AS1623" s="71"/>
      <c r="AT1623" s="71"/>
      <c r="AU1623" s="71"/>
      <c r="AV1623" s="71"/>
      <c r="AW1623" s="71"/>
      <c r="AX1623" s="71"/>
      <c r="AY1623" s="71"/>
      <c r="AZ1623" s="71"/>
      <c r="BA1623" s="71"/>
    </row>
    <row r="1624" spans="1:53" x14ac:dyDescent="0.75">
      <c r="A1624" s="71"/>
      <c r="B1624" s="71"/>
      <c r="C1624" s="71"/>
      <c r="D1624" s="71"/>
      <c r="E1624" s="71"/>
      <c r="F1624" s="71"/>
      <c r="G1624" s="71"/>
      <c r="H1624" s="71"/>
      <c r="I1624" s="71"/>
      <c r="J1624" s="71"/>
      <c r="K1624" s="71"/>
      <c r="L1624" s="71"/>
      <c r="M1624" s="71"/>
      <c r="N1624" s="71"/>
      <c r="O1624" s="71"/>
      <c r="P1624" s="71"/>
      <c r="Q1624" s="71"/>
      <c r="R1624" s="71"/>
      <c r="S1624" s="71"/>
      <c r="T1624" s="71"/>
      <c r="U1624" s="71"/>
      <c r="V1624" s="71"/>
      <c r="W1624" s="71"/>
      <c r="X1624" s="71"/>
      <c r="Y1624" s="71"/>
      <c r="Z1624" s="71"/>
      <c r="AE1624" s="71"/>
      <c r="AF1624" s="71"/>
      <c r="AG1624" s="71"/>
      <c r="AH1624" s="71"/>
      <c r="AI1624" s="71"/>
      <c r="AJ1624" s="71"/>
      <c r="AK1624" s="71"/>
      <c r="AL1624" s="71"/>
      <c r="AM1624" s="71"/>
      <c r="AN1624" s="71"/>
      <c r="AO1624" s="71"/>
      <c r="AP1624" s="71"/>
      <c r="AQ1624" s="71"/>
      <c r="AR1624" s="71"/>
      <c r="AS1624" s="71"/>
      <c r="AT1624" s="71"/>
      <c r="AU1624" s="71"/>
      <c r="AV1624" s="71"/>
      <c r="AW1624" s="71"/>
      <c r="AX1624" s="71"/>
      <c r="AY1624" s="71"/>
      <c r="AZ1624" s="71"/>
      <c r="BA1624" s="71"/>
    </row>
    <row r="1625" spans="1:53" x14ac:dyDescent="0.75">
      <c r="A1625" s="71"/>
      <c r="B1625" s="71"/>
      <c r="C1625" s="71"/>
      <c r="D1625" s="71"/>
      <c r="E1625" s="71"/>
      <c r="F1625" s="71"/>
      <c r="G1625" s="71"/>
      <c r="H1625" s="71"/>
      <c r="I1625" s="71"/>
      <c r="J1625" s="71"/>
      <c r="K1625" s="71"/>
      <c r="L1625" s="71"/>
      <c r="M1625" s="71"/>
      <c r="N1625" s="71"/>
      <c r="O1625" s="71"/>
      <c r="P1625" s="71"/>
      <c r="Q1625" s="71"/>
      <c r="R1625" s="71"/>
      <c r="S1625" s="71"/>
      <c r="T1625" s="71"/>
      <c r="U1625" s="71"/>
      <c r="V1625" s="71"/>
      <c r="W1625" s="71"/>
      <c r="X1625" s="71"/>
      <c r="Y1625" s="71"/>
      <c r="Z1625" s="71"/>
      <c r="AE1625" s="71"/>
      <c r="AF1625" s="71"/>
      <c r="AG1625" s="71"/>
      <c r="AH1625" s="71"/>
      <c r="AI1625" s="71"/>
      <c r="AJ1625" s="71"/>
      <c r="AK1625" s="71"/>
      <c r="AL1625" s="71"/>
      <c r="AM1625" s="71"/>
      <c r="AN1625" s="71"/>
      <c r="AO1625" s="71"/>
      <c r="AP1625" s="71"/>
      <c r="AQ1625" s="71"/>
      <c r="AR1625" s="71"/>
      <c r="AS1625" s="71"/>
      <c r="AT1625" s="71"/>
      <c r="AU1625" s="71"/>
      <c r="AV1625" s="71"/>
      <c r="AW1625" s="71"/>
      <c r="AX1625" s="71"/>
      <c r="AY1625" s="71"/>
      <c r="AZ1625" s="71"/>
      <c r="BA1625" s="71"/>
    </row>
    <row r="1626" spans="1:53" x14ac:dyDescent="0.75">
      <c r="A1626" s="71"/>
      <c r="B1626" s="71"/>
      <c r="C1626" s="71"/>
      <c r="D1626" s="71"/>
      <c r="E1626" s="71"/>
      <c r="F1626" s="71"/>
      <c r="G1626" s="71"/>
      <c r="H1626" s="71"/>
      <c r="I1626" s="71"/>
      <c r="J1626" s="71"/>
      <c r="K1626" s="71"/>
      <c r="L1626" s="71"/>
      <c r="M1626" s="71"/>
      <c r="N1626" s="71"/>
      <c r="O1626" s="71"/>
      <c r="P1626" s="71"/>
      <c r="Q1626" s="71"/>
      <c r="R1626" s="71"/>
      <c r="S1626" s="71"/>
      <c r="T1626" s="71"/>
      <c r="U1626" s="71"/>
      <c r="V1626" s="71"/>
      <c r="W1626" s="71"/>
      <c r="X1626" s="71"/>
      <c r="Y1626" s="71"/>
      <c r="Z1626" s="71"/>
      <c r="AE1626" s="71"/>
      <c r="AF1626" s="71"/>
      <c r="AG1626" s="71"/>
      <c r="AH1626" s="71"/>
      <c r="AI1626" s="71"/>
      <c r="AJ1626" s="71"/>
      <c r="AK1626" s="71"/>
      <c r="AL1626" s="71"/>
      <c r="AM1626" s="71"/>
      <c r="AN1626" s="71"/>
      <c r="AO1626" s="71"/>
      <c r="AP1626" s="71"/>
      <c r="AQ1626" s="71"/>
      <c r="AR1626" s="71"/>
      <c r="AS1626" s="71"/>
      <c r="AT1626" s="71"/>
      <c r="AU1626" s="71"/>
      <c r="AV1626" s="71"/>
      <c r="AW1626" s="71"/>
      <c r="AX1626" s="71"/>
      <c r="AY1626" s="71"/>
      <c r="AZ1626" s="71"/>
      <c r="BA1626" s="71"/>
    </row>
    <row r="1627" spans="1:53" x14ac:dyDescent="0.75">
      <c r="A1627" s="71"/>
      <c r="B1627" s="71"/>
      <c r="C1627" s="71"/>
      <c r="D1627" s="71"/>
      <c r="E1627" s="71"/>
      <c r="F1627" s="71"/>
      <c r="G1627" s="71"/>
      <c r="H1627" s="71"/>
      <c r="I1627" s="71"/>
      <c r="J1627" s="71"/>
      <c r="K1627" s="71"/>
      <c r="L1627" s="71"/>
      <c r="M1627" s="71"/>
      <c r="N1627" s="71"/>
      <c r="O1627" s="71"/>
      <c r="P1627" s="71"/>
      <c r="Q1627" s="71"/>
      <c r="R1627" s="71"/>
      <c r="S1627" s="71"/>
      <c r="T1627" s="71"/>
      <c r="U1627" s="71"/>
      <c r="V1627" s="71"/>
      <c r="W1627" s="71"/>
      <c r="X1627" s="71"/>
      <c r="Y1627" s="71"/>
      <c r="Z1627" s="71"/>
      <c r="AE1627" s="71"/>
      <c r="AF1627" s="71"/>
      <c r="AG1627" s="71"/>
      <c r="AH1627" s="71"/>
      <c r="AI1627" s="71"/>
      <c r="AJ1627" s="71"/>
      <c r="AK1627" s="71"/>
      <c r="AL1627" s="71"/>
      <c r="AM1627" s="71"/>
      <c r="AN1627" s="71"/>
      <c r="AO1627" s="71"/>
      <c r="AP1627" s="71"/>
      <c r="AQ1627" s="71"/>
      <c r="AR1627" s="71"/>
      <c r="AS1627" s="71"/>
      <c r="AT1627" s="71"/>
      <c r="AU1627" s="71"/>
      <c r="AV1627" s="71"/>
      <c r="AW1627" s="71"/>
      <c r="AX1627" s="71"/>
      <c r="AY1627" s="71"/>
      <c r="AZ1627" s="71"/>
      <c r="BA1627" s="71"/>
    </row>
    <row r="1628" spans="1:53" x14ac:dyDescent="0.75">
      <c r="A1628" s="71"/>
      <c r="B1628" s="71"/>
      <c r="C1628" s="71"/>
      <c r="D1628" s="71"/>
      <c r="E1628" s="71"/>
      <c r="F1628" s="71"/>
      <c r="G1628" s="71"/>
      <c r="H1628" s="71"/>
      <c r="I1628" s="71"/>
      <c r="J1628" s="71"/>
      <c r="K1628" s="71"/>
      <c r="L1628" s="71"/>
      <c r="M1628" s="71"/>
      <c r="N1628" s="71"/>
      <c r="O1628" s="71"/>
      <c r="P1628" s="71"/>
      <c r="Q1628" s="71"/>
      <c r="R1628" s="71"/>
      <c r="S1628" s="71"/>
      <c r="T1628" s="71"/>
      <c r="U1628" s="71"/>
      <c r="V1628" s="71"/>
      <c r="W1628" s="71"/>
      <c r="X1628" s="71"/>
      <c r="Y1628" s="71"/>
      <c r="Z1628" s="71"/>
      <c r="AE1628" s="71"/>
      <c r="AF1628" s="71"/>
      <c r="AG1628" s="71"/>
      <c r="AH1628" s="71"/>
      <c r="AI1628" s="71"/>
      <c r="AJ1628" s="71"/>
      <c r="AK1628" s="71"/>
      <c r="AL1628" s="71"/>
      <c r="AM1628" s="71"/>
      <c r="AN1628" s="71"/>
      <c r="AO1628" s="71"/>
      <c r="AP1628" s="71"/>
      <c r="AQ1628" s="71"/>
      <c r="AR1628" s="71"/>
      <c r="AS1628" s="71"/>
      <c r="AT1628" s="71"/>
      <c r="AU1628" s="71"/>
      <c r="AV1628" s="71"/>
      <c r="AW1628" s="71"/>
      <c r="AX1628" s="71"/>
      <c r="AY1628" s="71"/>
      <c r="AZ1628" s="71"/>
      <c r="BA1628" s="71"/>
    </row>
    <row r="1629" spans="1:53" x14ac:dyDescent="0.75">
      <c r="A1629" s="71"/>
      <c r="B1629" s="71"/>
      <c r="C1629" s="71"/>
      <c r="D1629" s="71"/>
      <c r="E1629" s="71"/>
      <c r="F1629" s="71"/>
      <c r="G1629" s="71"/>
      <c r="H1629" s="71"/>
      <c r="I1629" s="71"/>
      <c r="J1629" s="71"/>
      <c r="K1629" s="71"/>
      <c r="L1629" s="71"/>
      <c r="M1629" s="71"/>
      <c r="N1629" s="71"/>
      <c r="O1629" s="71"/>
      <c r="P1629" s="71"/>
      <c r="Q1629" s="71"/>
      <c r="R1629" s="71"/>
      <c r="S1629" s="71"/>
      <c r="T1629" s="71"/>
      <c r="U1629" s="71"/>
      <c r="V1629" s="71"/>
      <c r="W1629" s="71"/>
      <c r="X1629" s="71"/>
      <c r="Y1629" s="71"/>
      <c r="Z1629" s="71"/>
      <c r="AE1629" s="71"/>
      <c r="AF1629" s="71"/>
      <c r="AG1629" s="71"/>
      <c r="AH1629" s="71"/>
      <c r="AI1629" s="71"/>
      <c r="AJ1629" s="71"/>
      <c r="AK1629" s="71"/>
      <c r="AL1629" s="71"/>
      <c r="AM1629" s="71"/>
      <c r="AN1629" s="71"/>
      <c r="AO1629" s="71"/>
      <c r="AP1629" s="71"/>
      <c r="AQ1629" s="71"/>
      <c r="AR1629" s="71"/>
      <c r="AS1629" s="71"/>
      <c r="AT1629" s="71"/>
      <c r="AU1629" s="71"/>
      <c r="AV1629" s="71"/>
      <c r="AW1629" s="71"/>
      <c r="AX1629" s="71"/>
      <c r="AY1629" s="71"/>
      <c r="AZ1629" s="71"/>
      <c r="BA1629" s="71"/>
    </row>
    <row r="1630" spans="1:53" x14ac:dyDescent="0.75">
      <c r="A1630" s="71"/>
      <c r="B1630" s="71"/>
      <c r="C1630" s="71"/>
      <c r="D1630" s="71"/>
      <c r="E1630" s="71"/>
      <c r="F1630" s="71"/>
      <c r="G1630" s="71"/>
      <c r="H1630" s="71"/>
      <c r="I1630" s="71"/>
      <c r="J1630" s="71"/>
      <c r="K1630" s="71"/>
      <c r="L1630" s="71"/>
      <c r="M1630" s="71"/>
      <c r="N1630" s="71"/>
      <c r="O1630" s="71"/>
      <c r="P1630" s="71"/>
      <c r="Q1630" s="71"/>
      <c r="R1630" s="71"/>
      <c r="S1630" s="71"/>
      <c r="T1630" s="71"/>
      <c r="U1630" s="71"/>
      <c r="V1630" s="71"/>
      <c r="W1630" s="71"/>
      <c r="X1630" s="71"/>
      <c r="Y1630" s="71"/>
      <c r="Z1630" s="71"/>
      <c r="AE1630" s="71"/>
      <c r="AF1630" s="71"/>
      <c r="AG1630" s="71"/>
      <c r="AH1630" s="71"/>
      <c r="AI1630" s="71"/>
      <c r="AJ1630" s="71"/>
      <c r="AK1630" s="71"/>
      <c r="AL1630" s="71"/>
      <c r="AM1630" s="71"/>
      <c r="AN1630" s="71"/>
      <c r="AO1630" s="71"/>
      <c r="AP1630" s="71"/>
      <c r="AQ1630" s="71"/>
      <c r="AR1630" s="71"/>
      <c r="AS1630" s="71"/>
      <c r="AT1630" s="71"/>
      <c r="AU1630" s="71"/>
      <c r="AV1630" s="71"/>
      <c r="AW1630" s="71"/>
      <c r="AX1630" s="71"/>
      <c r="AY1630" s="71"/>
      <c r="AZ1630" s="71"/>
      <c r="BA1630" s="71"/>
    </row>
    <row r="1631" spans="1:53" x14ac:dyDescent="0.75">
      <c r="A1631" s="71"/>
      <c r="B1631" s="71"/>
      <c r="C1631" s="71"/>
      <c r="D1631" s="71"/>
      <c r="E1631" s="71"/>
      <c r="F1631" s="71"/>
      <c r="G1631" s="71"/>
      <c r="H1631" s="71"/>
      <c r="I1631" s="71"/>
      <c r="J1631" s="71"/>
      <c r="K1631" s="71"/>
      <c r="L1631" s="71"/>
      <c r="M1631" s="71"/>
      <c r="N1631" s="71"/>
      <c r="O1631" s="71"/>
      <c r="P1631" s="71"/>
      <c r="Q1631" s="71"/>
      <c r="R1631" s="71"/>
      <c r="S1631" s="71"/>
      <c r="T1631" s="71"/>
      <c r="U1631" s="71"/>
      <c r="V1631" s="71"/>
      <c r="W1631" s="71"/>
      <c r="X1631" s="71"/>
      <c r="Y1631" s="71"/>
      <c r="Z1631" s="71"/>
      <c r="AE1631" s="71"/>
      <c r="AF1631" s="71"/>
      <c r="AG1631" s="71"/>
      <c r="AH1631" s="71"/>
      <c r="AI1631" s="71"/>
      <c r="AJ1631" s="71"/>
      <c r="AK1631" s="71"/>
      <c r="AL1631" s="71"/>
      <c r="AM1631" s="71"/>
      <c r="AN1631" s="71"/>
      <c r="AO1631" s="71"/>
      <c r="AP1631" s="71"/>
      <c r="AQ1631" s="71"/>
      <c r="AR1631" s="71"/>
      <c r="AS1631" s="71"/>
      <c r="AT1631" s="71"/>
      <c r="AU1631" s="71"/>
      <c r="AV1631" s="71"/>
      <c r="AW1631" s="71"/>
      <c r="AX1631" s="71"/>
      <c r="AY1631" s="71"/>
      <c r="AZ1631" s="71"/>
      <c r="BA1631" s="71"/>
    </row>
    <row r="1632" spans="1:53" x14ac:dyDescent="0.75">
      <c r="A1632" s="71"/>
      <c r="B1632" s="71"/>
      <c r="C1632" s="71"/>
      <c r="D1632" s="71"/>
      <c r="E1632" s="71"/>
      <c r="F1632" s="71"/>
      <c r="G1632" s="71"/>
      <c r="H1632" s="71"/>
      <c r="I1632" s="71"/>
      <c r="J1632" s="71"/>
      <c r="K1632" s="71"/>
      <c r="L1632" s="71"/>
      <c r="M1632" s="71"/>
      <c r="N1632" s="71"/>
      <c r="O1632" s="71"/>
      <c r="P1632" s="71"/>
      <c r="Q1632" s="71"/>
      <c r="R1632" s="71"/>
      <c r="S1632" s="71"/>
      <c r="T1632" s="71"/>
      <c r="U1632" s="71"/>
      <c r="V1632" s="71"/>
      <c r="W1632" s="71"/>
      <c r="X1632" s="71"/>
      <c r="Y1632" s="71"/>
      <c r="Z1632" s="71"/>
      <c r="AE1632" s="71"/>
      <c r="AF1632" s="71"/>
      <c r="AG1632" s="71"/>
      <c r="AH1632" s="71"/>
      <c r="AI1632" s="71"/>
      <c r="AJ1632" s="71"/>
      <c r="AK1632" s="71"/>
      <c r="AL1632" s="71"/>
      <c r="AM1632" s="71"/>
      <c r="AN1632" s="71"/>
      <c r="AO1632" s="71"/>
      <c r="AP1632" s="71"/>
      <c r="AQ1632" s="71"/>
      <c r="AR1632" s="71"/>
      <c r="AS1632" s="71"/>
      <c r="AT1632" s="71"/>
      <c r="AU1632" s="71"/>
      <c r="AV1632" s="71"/>
      <c r="AW1632" s="71"/>
      <c r="AX1632" s="71"/>
      <c r="AY1632" s="71"/>
      <c r="AZ1632" s="71"/>
      <c r="BA1632" s="71"/>
    </row>
    <row r="1633" spans="1:53" x14ac:dyDescent="0.75">
      <c r="A1633" s="71"/>
      <c r="B1633" s="71"/>
      <c r="C1633" s="71"/>
      <c r="D1633" s="71"/>
      <c r="E1633" s="71"/>
      <c r="F1633" s="71"/>
      <c r="G1633" s="71"/>
      <c r="H1633" s="71"/>
      <c r="I1633" s="71"/>
      <c r="J1633" s="71"/>
      <c r="K1633" s="71"/>
      <c r="L1633" s="71"/>
      <c r="M1633" s="71"/>
      <c r="N1633" s="71"/>
      <c r="O1633" s="71"/>
      <c r="P1633" s="71"/>
      <c r="Q1633" s="71"/>
      <c r="R1633" s="71"/>
      <c r="S1633" s="71"/>
      <c r="T1633" s="71"/>
      <c r="U1633" s="71"/>
      <c r="V1633" s="71"/>
      <c r="W1633" s="71"/>
      <c r="X1633" s="71"/>
      <c r="Y1633" s="71"/>
      <c r="Z1633" s="71"/>
      <c r="AE1633" s="71"/>
      <c r="AF1633" s="71"/>
      <c r="AG1633" s="71"/>
      <c r="AH1633" s="71"/>
      <c r="AI1633" s="71"/>
      <c r="AJ1633" s="71"/>
      <c r="AK1633" s="71"/>
      <c r="AL1633" s="71"/>
      <c r="AM1633" s="71"/>
      <c r="AN1633" s="71"/>
      <c r="AO1633" s="71"/>
      <c r="AP1633" s="71"/>
      <c r="AQ1633" s="71"/>
      <c r="AR1633" s="71"/>
      <c r="AS1633" s="71"/>
      <c r="AT1633" s="71"/>
      <c r="AU1633" s="71"/>
      <c r="AV1633" s="71"/>
      <c r="AW1633" s="71"/>
      <c r="AX1633" s="71"/>
      <c r="AY1633" s="71"/>
      <c r="AZ1633" s="71"/>
      <c r="BA1633" s="71"/>
    </row>
    <row r="1634" spans="1:53" x14ac:dyDescent="0.75">
      <c r="A1634" s="71"/>
      <c r="B1634" s="71"/>
      <c r="C1634" s="71"/>
      <c r="D1634" s="71"/>
      <c r="E1634" s="71"/>
      <c r="F1634" s="71"/>
      <c r="G1634" s="71"/>
      <c r="H1634" s="71"/>
      <c r="I1634" s="71"/>
      <c r="J1634" s="71"/>
      <c r="K1634" s="71"/>
      <c r="L1634" s="71"/>
      <c r="M1634" s="71"/>
      <c r="N1634" s="71"/>
      <c r="O1634" s="71"/>
      <c r="P1634" s="71"/>
      <c r="Q1634" s="71"/>
      <c r="R1634" s="71"/>
      <c r="S1634" s="71"/>
      <c r="T1634" s="71"/>
      <c r="U1634" s="71"/>
      <c r="V1634" s="71"/>
      <c r="W1634" s="71"/>
      <c r="X1634" s="71"/>
      <c r="Y1634" s="71"/>
      <c r="Z1634" s="71"/>
      <c r="AE1634" s="71"/>
      <c r="AF1634" s="71"/>
      <c r="AG1634" s="71"/>
      <c r="AH1634" s="71"/>
      <c r="AI1634" s="71"/>
      <c r="AJ1634" s="71"/>
      <c r="AK1634" s="71"/>
      <c r="AL1634" s="71"/>
      <c r="AM1634" s="71"/>
      <c r="AN1634" s="71"/>
      <c r="AO1634" s="71"/>
      <c r="AP1634" s="71"/>
      <c r="AQ1634" s="71"/>
      <c r="AR1634" s="71"/>
      <c r="AS1634" s="71"/>
      <c r="AT1634" s="71"/>
      <c r="AU1634" s="71"/>
      <c r="AV1634" s="71"/>
      <c r="AW1634" s="71"/>
      <c r="AX1634" s="71"/>
      <c r="AY1634" s="71"/>
      <c r="AZ1634" s="71"/>
      <c r="BA1634" s="71"/>
    </row>
    <row r="1635" spans="1:53" x14ac:dyDescent="0.75">
      <c r="A1635" s="71"/>
      <c r="B1635" s="71"/>
      <c r="C1635" s="71"/>
      <c r="D1635" s="71"/>
      <c r="E1635" s="71"/>
      <c r="F1635" s="71"/>
      <c r="G1635" s="71"/>
      <c r="H1635" s="71"/>
      <c r="I1635" s="71"/>
      <c r="J1635" s="71"/>
      <c r="K1635" s="71"/>
      <c r="L1635" s="71"/>
      <c r="M1635" s="71"/>
      <c r="N1635" s="71"/>
      <c r="O1635" s="71"/>
      <c r="P1635" s="71"/>
      <c r="Q1635" s="71"/>
      <c r="R1635" s="71"/>
      <c r="S1635" s="71"/>
      <c r="T1635" s="71"/>
      <c r="U1635" s="71"/>
      <c r="V1635" s="71"/>
      <c r="W1635" s="71"/>
      <c r="X1635" s="71"/>
      <c r="Y1635" s="71"/>
      <c r="Z1635" s="71"/>
      <c r="AE1635" s="71"/>
      <c r="AF1635" s="71"/>
      <c r="AG1635" s="71"/>
      <c r="AH1635" s="71"/>
      <c r="AI1635" s="71"/>
      <c r="AJ1635" s="71"/>
      <c r="AK1635" s="71"/>
      <c r="AL1635" s="71"/>
      <c r="AM1635" s="71"/>
      <c r="AN1635" s="71"/>
      <c r="AO1635" s="71"/>
      <c r="AP1635" s="71"/>
      <c r="AQ1635" s="71"/>
      <c r="AR1635" s="71"/>
      <c r="AS1635" s="71"/>
      <c r="AT1635" s="71"/>
      <c r="AU1635" s="71"/>
      <c r="AV1635" s="71"/>
      <c r="AW1635" s="71"/>
      <c r="AX1635" s="71"/>
      <c r="AY1635" s="71"/>
      <c r="AZ1635" s="71"/>
      <c r="BA1635" s="71"/>
    </row>
    <row r="1636" spans="1:53" x14ac:dyDescent="0.75">
      <c r="A1636" s="71"/>
      <c r="B1636" s="71"/>
      <c r="C1636" s="71"/>
      <c r="D1636" s="71"/>
      <c r="E1636" s="71"/>
      <c r="F1636" s="71"/>
      <c r="G1636" s="71"/>
      <c r="H1636" s="71"/>
      <c r="I1636" s="71"/>
      <c r="J1636" s="71"/>
      <c r="K1636" s="71"/>
      <c r="L1636" s="71"/>
      <c r="M1636" s="71"/>
      <c r="N1636" s="71"/>
      <c r="O1636" s="71"/>
      <c r="P1636" s="71"/>
      <c r="Q1636" s="71"/>
      <c r="R1636" s="71"/>
      <c r="S1636" s="71"/>
      <c r="T1636" s="71"/>
      <c r="U1636" s="71"/>
      <c r="V1636" s="71"/>
      <c r="W1636" s="71"/>
      <c r="X1636" s="71"/>
      <c r="Y1636" s="71"/>
      <c r="Z1636" s="71"/>
      <c r="AE1636" s="71"/>
      <c r="AF1636" s="71"/>
      <c r="AG1636" s="71"/>
      <c r="AH1636" s="71"/>
      <c r="AI1636" s="71"/>
      <c r="AJ1636" s="71"/>
      <c r="AK1636" s="71"/>
      <c r="AL1636" s="71"/>
      <c r="AM1636" s="71"/>
      <c r="AN1636" s="71"/>
      <c r="AO1636" s="71"/>
      <c r="AP1636" s="71"/>
      <c r="AQ1636" s="71"/>
      <c r="AR1636" s="71"/>
      <c r="AS1636" s="71"/>
      <c r="AT1636" s="71"/>
      <c r="AU1636" s="71"/>
      <c r="AV1636" s="71"/>
      <c r="AW1636" s="71"/>
      <c r="AX1636" s="71"/>
      <c r="AY1636" s="71"/>
      <c r="AZ1636" s="71"/>
      <c r="BA1636" s="71"/>
    </row>
    <row r="1637" spans="1:53" x14ac:dyDescent="0.75">
      <c r="A1637" s="71"/>
      <c r="B1637" s="71"/>
      <c r="C1637" s="71"/>
      <c r="D1637" s="71"/>
      <c r="E1637" s="71"/>
      <c r="F1637" s="71"/>
      <c r="G1637" s="71"/>
      <c r="H1637" s="71"/>
      <c r="I1637" s="71"/>
      <c r="J1637" s="71"/>
      <c r="K1637" s="71"/>
      <c r="L1637" s="71"/>
      <c r="M1637" s="71"/>
      <c r="N1637" s="71"/>
      <c r="O1637" s="71"/>
      <c r="P1637" s="71"/>
      <c r="Q1637" s="71"/>
      <c r="R1637" s="71"/>
      <c r="S1637" s="71"/>
      <c r="T1637" s="71"/>
      <c r="U1637" s="71"/>
      <c r="V1637" s="71"/>
      <c r="W1637" s="71"/>
      <c r="X1637" s="71"/>
      <c r="Y1637" s="71"/>
      <c r="Z1637" s="71"/>
      <c r="AE1637" s="71"/>
      <c r="AF1637" s="71"/>
      <c r="AG1637" s="71"/>
      <c r="AH1637" s="71"/>
      <c r="AI1637" s="71"/>
      <c r="AJ1637" s="71"/>
      <c r="AK1637" s="71"/>
      <c r="AL1637" s="71"/>
      <c r="AM1637" s="71"/>
      <c r="AN1637" s="71"/>
      <c r="AO1637" s="71"/>
      <c r="AP1637" s="71"/>
      <c r="AQ1637" s="71"/>
      <c r="AR1637" s="71"/>
      <c r="AS1637" s="71"/>
      <c r="AT1637" s="71"/>
      <c r="AU1637" s="71"/>
      <c r="AV1637" s="71"/>
      <c r="AW1637" s="71"/>
      <c r="AX1637" s="71"/>
      <c r="AY1637" s="71"/>
      <c r="AZ1637" s="71"/>
      <c r="BA1637" s="71"/>
    </row>
    <row r="1638" spans="1:53" x14ac:dyDescent="0.75">
      <c r="A1638" s="71"/>
      <c r="B1638" s="71"/>
      <c r="C1638" s="71"/>
      <c r="D1638" s="71"/>
      <c r="E1638" s="71"/>
      <c r="F1638" s="71"/>
      <c r="G1638" s="71"/>
      <c r="H1638" s="71"/>
      <c r="I1638" s="71"/>
      <c r="J1638" s="71"/>
      <c r="K1638" s="71"/>
      <c r="L1638" s="71"/>
      <c r="M1638" s="71"/>
      <c r="N1638" s="71"/>
      <c r="O1638" s="71"/>
      <c r="P1638" s="71"/>
      <c r="Q1638" s="71"/>
      <c r="R1638" s="71"/>
      <c r="S1638" s="71"/>
      <c r="T1638" s="71"/>
      <c r="U1638" s="71"/>
      <c r="V1638" s="71"/>
      <c r="W1638" s="71"/>
      <c r="X1638" s="71"/>
      <c r="Y1638" s="71"/>
      <c r="Z1638" s="71"/>
      <c r="AE1638" s="71"/>
      <c r="AF1638" s="71"/>
      <c r="AG1638" s="71"/>
      <c r="AH1638" s="71"/>
      <c r="AI1638" s="71"/>
      <c r="AJ1638" s="71"/>
      <c r="AK1638" s="71"/>
      <c r="AL1638" s="71"/>
      <c r="AM1638" s="71"/>
      <c r="AN1638" s="71"/>
      <c r="AO1638" s="71"/>
      <c r="AP1638" s="71"/>
      <c r="AQ1638" s="71"/>
      <c r="AR1638" s="71"/>
      <c r="AS1638" s="71"/>
      <c r="AT1638" s="71"/>
      <c r="AU1638" s="71"/>
      <c r="AV1638" s="71"/>
      <c r="AW1638" s="71"/>
      <c r="AX1638" s="71"/>
      <c r="AY1638" s="71"/>
      <c r="AZ1638" s="71"/>
      <c r="BA1638" s="71"/>
    </row>
    <row r="1639" spans="1:53" x14ac:dyDescent="0.75">
      <c r="A1639" s="71"/>
      <c r="B1639" s="71"/>
      <c r="C1639" s="71"/>
      <c r="D1639" s="71"/>
      <c r="E1639" s="71"/>
      <c r="F1639" s="71"/>
      <c r="G1639" s="71"/>
      <c r="H1639" s="71"/>
      <c r="I1639" s="71"/>
      <c r="J1639" s="71"/>
      <c r="K1639" s="71"/>
      <c r="L1639" s="71"/>
      <c r="M1639" s="71"/>
      <c r="N1639" s="71"/>
      <c r="O1639" s="71"/>
      <c r="P1639" s="71"/>
      <c r="Q1639" s="71"/>
      <c r="R1639" s="71"/>
      <c r="S1639" s="71"/>
      <c r="T1639" s="71"/>
      <c r="U1639" s="71"/>
      <c r="V1639" s="71"/>
      <c r="W1639" s="71"/>
      <c r="X1639" s="71"/>
      <c r="Y1639" s="71"/>
      <c r="Z1639" s="71"/>
      <c r="AE1639" s="71"/>
      <c r="AF1639" s="71"/>
      <c r="AG1639" s="71"/>
      <c r="AH1639" s="71"/>
      <c r="AI1639" s="71"/>
      <c r="AJ1639" s="71"/>
      <c r="AK1639" s="71"/>
      <c r="AL1639" s="71"/>
      <c r="AM1639" s="71"/>
      <c r="AN1639" s="71"/>
      <c r="AO1639" s="71"/>
      <c r="AP1639" s="71"/>
      <c r="AQ1639" s="71"/>
      <c r="AR1639" s="71"/>
      <c r="AS1639" s="71"/>
      <c r="AT1639" s="71"/>
      <c r="AU1639" s="71"/>
      <c r="AV1639" s="71"/>
      <c r="AW1639" s="71"/>
      <c r="AX1639" s="71"/>
      <c r="AY1639" s="71"/>
      <c r="AZ1639" s="71"/>
      <c r="BA1639" s="71"/>
    </row>
    <row r="1640" spans="1:53" x14ac:dyDescent="0.75">
      <c r="A1640" s="71"/>
      <c r="B1640" s="71"/>
      <c r="C1640" s="71"/>
      <c r="D1640" s="71"/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71"/>
      <c r="Y1640" s="71"/>
      <c r="Z1640" s="71"/>
      <c r="AE1640" s="71"/>
      <c r="AF1640" s="71"/>
      <c r="AG1640" s="71"/>
      <c r="AH1640" s="71"/>
      <c r="AI1640" s="71"/>
      <c r="AJ1640" s="71"/>
      <c r="AK1640" s="71"/>
      <c r="AL1640" s="71"/>
      <c r="AM1640" s="71"/>
      <c r="AN1640" s="71"/>
      <c r="AO1640" s="71"/>
      <c r="AP1640" s="71"/>
      <c r="AQ1640" s="71"/>
      <c r="AR1640" s="71"/>
      <c r="AS1640" s="71"/>
      <c r="AT1640" s="71"/>
      <c r="AU1640" s="71"/>
      <c r="AV1640" s="71"/>
      <c r="AW1640" s="71"/>
      <c r="AX1640" s="71"/>
      <c r="AY1640" s="71"/>
      <c r="AZ1640" s="71"/>
      <c r="BA1640" s="71"/>
    </row>
    <row r="1641" spans="1:53" x14ac:dyDescent="0.75">
      <c r="A1641" s="71"/>
      <c r="B1641" s="71"/>
      <c r="C1641" s="71"/>
      <c r="D1641" s="71"/>
      <c r="E1641" s="71"/>
      <c r="F1641" s="71"/>
      <c r="G1641" s="71"/>
      <c r="H1641" s="71"/>
      <c r="I1641" s="71"/>
      <c r="J1641" s="71"/>
      <c r="K1641" s="71"/>
      <c r="L1641" s="71"/>
      <c r="M1641" s="71"/>
      <c r="N1641" s="71"/>
      <c r="O1641" s="71"/>
      <c r="P1641" s="71"/>
      <c r="Q1641" s="71"/>
      <c r="R1641" s="71"/>
      <c r="S1641" s="71"/>
      <c r="T1641" s="71"/>
      <c r="U1641" s="71"/>
      <c r="V1641" s="71"/>
      <c r="W1641" s="71"/>
      <c r="X1641" s="71"/>
      <c r="Y1641" s="71"/>
      <c r="Z1641" s="71"/>
      <c r="AE1641" s="71"/>
      <c r="AF1641" s="71"/>
      <c r="AG1641" s="71"/>
      <c r="AH1641" s="71"/>
      <c r="AI1641" s="71"/>
      <c r="AJ1641" s="71"/>
      <c r="AK1641" s="71"/>
      <c r="AL1641" s="71"/>
      <c r="AM1641" s="71"/>
      <c r="AN1641" s="71"/>
      <c r="AO1641" s="71"/>
      <c r="AP1641" s="71"/>
      <c r="AQ1641" s="71"/>
      <c r="AR1641" s="71"/>
      <c r="AS1641" s="71"/>
      <c r="AT1641" s="71"/>
      <c r="AU1641" s="71"/>
      <c r="AV1641" s="71"/>
      <c r="AW1641" s="71"/>
      <c r="AX1641" s="71"/>
      <c r="AY1641" s="71"/>
      <c r="AZ1641" s="71"/>
      <c r="BA1641" s="71"/>
    </row>
    <row r="1642" spans="1:53" x14ac:dyDescent="0.75">
      <c r="A1642" s="71"/>
      <c r="B1642" s="71"/>
      <c r="C1642" s="71"/>
      <c r="D1642" s="71"/>
      <c r="E1642" s="71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P1642" s="71"/>
      <c r="Q1642" s="71"/>
      <c r="R1642" s="71"/>
      <c r="S1642" s="71"/>
      <c r="T1642" s="71"/>
      <c r="U1642" s="71"/>
      <c r="V1642" s="71"/>
      <c r="W1642" s="71"/>
      <c r="X1642" s="71"/>
      <c r="Y1642" s="71"/>
      <c r="Z1642" s="71"/>
      <c r="AE1642" s="71"/>
      <c r="AF1642" s="71"/>
      <c r="AG1642" s="71"/>
      <c r="AH1642" s="71"/>
      <c r="AI1642" s="71"/>
      <c r="AJ1642" s="71"/>
      <c r="AK1642" s="71"/>
      <c r="AL1642" s="71"/>
      <c r="AM1642" s="71"/>
      <c r="AN1642" s="71"/>
      <c r="AO1642" s="71"/>
      <c r="AP1642" s="71"/>
      <c r="AQ1642" s="71"/>
      <c r="AR1642" s="71"/>
      <c r="AS1642" s="71"/>
      <c r="AT1642" s="71"/>
      <c r="AU1642" s="71"/>
      <c r="AV1642" s="71"/>
      <c r="AW1642" s="71"/>
      <c r="AX1642" s="71"/>
      <c r="AY1642" s="71"/>
      <c r="AZ1642" s="71"/>
      <c r="BA1642" s="71"/>
    </row>
    <row r="1643" spans="1:53" x14ac:dyDescent="0.75">
      <c r="A1643" s="71"/>
      <c r="B1643" s="71"/>
      <c r="C1643" s="71"/>
      <c r="D1643" s="71"/>
      <c r="E1643" s="71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P1643" s="71"/>
      <c r="Q1643" s="71"/>
      <c r="R1643" s="71"/>
      <c r="S1643" s="71"/>
      <c r="T1643" s="71"/>
      <c r="U1643" s="71"/>
      <c r="V1643" s="71"/>
      <c r="W1643" s="71"/>
      <c r="X1643" s="71"/>
      <c r="Y1643" s="71"/>
      <c r="Z1643" s="71"/>
      <c r="AE1643" s="71"/>
      <c r="AF1643" s="71"/>
      <c r="AG1643" s="71"/>
      <c r="AH1643" s="71"/>
      <c r="AI1643" s="71"/>
      <c r="AJ1643" s="71"/>
      <c r="AK1643" s="71"/>
      <c r="AL1643" s="71"/>
      <c r="AM1643" s="71"/>
      <c r="AN1643" s="71"/>
      <c r="AO1643" s="71"/>
      <c r="AP1643" s="71"/>
      <c r="AQ1643" s="71"/>
      <c r="AR1643" s="71"/>
      <c r="AS1643" s="71"/>
      <c r="AT1643" s="71"/>
      <c r="AU1643" s="71"/>
      <c r="AV1643" s="71"/>
      <c r="AW1643" s="71"/>
      <c r="AX1643" s="71"/>
      <c r="AY1643" s="71"/>
      <c r="AZ1643" s="71"/>
      <c r="BA1643" s="71"/>
    </row>
    <row r="1644" spans="1:53" x14ac:dyDescent="0.75">
      <c r="A1644" s="71"/>
      <c r="B1644" s="71"/>
      <c r="C1644" s="71"/>
      <c r="D1644" s="71"/>
      <c r="E1644" s="71"/>
      <c r="F1644" s="71"/>
      <c r="G1644" s="71"/>
      <c r="H1644" s="71"/>
      <c r="I1644" s="71"/>
      <c r="J1644" s="71"/>
      <c r="K1644" s="71"/>
      <c r="L1644" s="71"/>
      <c r="M1644" s="71"/>
      <c r="N1644" s="71"/>
      <c r="O1644" s="71"/>
      <c r="P1644" s="71"/>
      <c r="Q1644" s="71"/>
      <c r="R1644" s="71"/>
      <c r="S1644" s="71"/>
      <c r="T1644" s="71"/>
      <c r="U1644" s="71"/>
      <c r="V1644" s="71"/>
      <c r="W1644" s="71"/>
      <c r="X1644" s="71"/>
      <c r="Y1644" s="71"/>
      <c r="Z1644" s="71"/>
      <c r="AE1644" s="71"/>
      <c r="AF1644" s="71"/>
      <c r="AG1644" s="71"/>
      <c r="AH1644" s="71"/>
      <c r="AI1644" s="71"/>
      <c r="AJ1644" s="71"/>
      <c r="AK1644" s="71"/>
      <c r="AL1644" s="71"/>
      <c r="AM1644" s="71"/>
      <c r="AN1644" s="71"/>
      <c r="AO1644" s="71"/>
      <c r="AP1644" s="71"/>
      <c r="AQ1644" s="71"/>
      <c r="AR1644" s="71"/>
      <c r="AS1644" s="71"/>
      <c r="AT1644" s="71"/>
      <c r="AU1644" s="71"/>
      <c r="AV1644" s="71"/>
      <c r="AW1644" s="71"/>
      <c r="AX1644" s="71"/>
      <c r="AY1644" s="71"/>
      <c r="AZ1644" s="71"/>
      <c r="BA1644" s="71"/>
    </row>
    <row r="1645" spans="1:53" x14ac:dyDescent="0.75">
      <c r="A1645" s="71"/>
      <c r="B1645" s="71"/>
      <c r="C1645" s="71"/>
      <c r="D1645" s="71"/>
      <c r="E1645" s="71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P1645" s="71"/>
      <c r="Q1645" s="71"/>
      <c r="R1645" s="71"/>
      <c r="S1645" s="71"/>
      <c r="T1645" s="71"/>
      <c r="U1645" s="71"/>
      <c r="V1645" s="71"/>
      <c r="W1645" s="71"/>
      <c r="X1645" s="71"/>
      <c r="Y1645" s="71"/>
      <c r="Z1645" s="71"/>
      <c r="AE1645" s="71"/>
      <c r="AF1645" s="71"/>
      <c r="AG1645" s="71"/>
      <c r="AH1645" s="71"/>
      <c r="AI1645" s="71"/>
      <c r="AJ1645" s="71"/>
      <c r="AK1645" s="71"/>
      <c r="AL1645" s="71"/>
      <c r="AM1645" s="71"/>
      <c r="AN1645" s="71"/>
      <c r="AO1645" s="71"/>
      <c r="AP1645" s="71"/>
      <c r="AQ1645" s="71"/>
      <c r="AR1645" s="71"/>
      <c r="AS1645" s="71"/>
      <c r="AT1645" s="71"/>
      <c r="AU1645" s="71"/>
      <c r="AV1645" s="71"/>
      <c r="AW1645" s="71"/>
      <c r="AX1645" s="71"/>
      <c r="AY1645" s="71"/>
      <c r="AZ1645" s="71"/>
      <c r="BA1645" s="71"/>
    </row>
    <row r="1646" spans="1:53" x14ac:dyDescent="0.75">
      <c r="A1646" s="71"/>
      <c r="B1646" s="71"/>
      <c r="C1646" s="71"/>
      <c r="D1646" s="71"/>
      <c r="E1646" s="71"/>
      <c r="F1646" s="71"/>
      <c r="G1646" s="71"/>
      <c r="H1646" s="71"/>
      <c r="I1646" s="71"/>
      <c r="J1646" s="71"/>
      <c r="K1646" s="71"/>
      <c r="L1646" s="71"/>
      <c r="M1646" s="71"/>
      <c r="N1646" s="71"/>
      <c r="O1646" s="71"/>
      <c r="P1646" s="71"/>
      <c r="Q1646" s="71"/>
      <c r="R1646" s="71"/>
      <c r="S1646" s="71"/>
      <c r="T1646" s="71"/>
      <c r="U1646" s="71"/>
      <c r="V1646" s="71"/>
      <c r="W1646" s="71"/>
      <c r="X1646" s="71"/>
      <c r="Y1646" s="71"/>
      <c r="Z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  <c r="AQ1646" s="71"/>
      <c r="AR1646" s="71"/>
      <c r="AS1646" s="71"/>
      <c r="AT1646" s="71"/>
      <c r="AU1646" s="71"/>
      <c r="AV1646" s="71"/>
      <c r="AW1646" s="71"/>
      <c r="AX1646" s="71"/>
      <c r="AY1646" s="71"/>
      <c r="AZ1646" s="71"/>
      <c r="BA1646" s="71"/>
    </row>
    <row r="1647" spans="1:53" x14ac:dyDescent="0.75">
      <c r="A1647" s="71"/>
      <c r="B1647" s="71"/>
      <c r="C1647" s="71"/>
      <c r="D1647" s="71"/>
      <c r="E1647" s="71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P1647" s="71"/>
      <c r="Q1647" s="71"/>
      <c r="R1647" s="71"/>
      <c r="S1647" s="71"/>
      <c r="T1647" s="71"/>
      <c r="U1647" s="71"/>
      <c r="V1647" s="71"/>
      <c r="W1647" s="71"/>
      <c r="X1647" s="71"/>
      <c r="Y1647" s="71"/>
      <c r="Z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  <c r="AT1647" s="71"/>
      <c r="AU1647" s="71"/>
      <c r="AV1647" s="71"/>
      <c r="AW1647" s="71"/>
      <c r="AX1647" s="71"/>
      <c r="AY1647" s="71"/>
      <c r="AZ1647" s="71"/>
      <c r="BA1647" s="71"/>
    </row>
    <row r="1648" spans="1:53" x14ac:dyDescent="0.75">
      <c r="A1648" s="71"/>
      <c r="B1648" s="71"/>
      <c r="C1648" s="71"/>
      <c r="D1648" s="71"/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1"/>
      <c r="S1648" s="71"/>
      <c r="T1648" s="71"/>
      <c r="U1648" s="71"/>
      <c r="V1648" s="71"/>
      <c r="W1648" s="71"/>
      <c r="X1648" s="71"/>
      <c r="Y1648" s="71"/>
      <c r="Z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</row>
    <row r="1649" spans="1:53" x14ac:dyDescent="0.75">
      <c r="A1649" s="71"/>
      <c r="B1649" s="71"/>
      <c r="C1649" s="71"/>
      <c r="D1649" s="71"/>
      <c r="E1649" s="71"/>
      <c r="F1649" s="71"/>
      <c r="G1649" s="71"/>
      <c r="H1649" s="71"/>
      <c r="I1649" s="71"/>
      <c r="J1649" s="71"/>
      <c r="K1649" s="71"/>
      <c r="L1649" s="71"/>
      <c r="M1649" s="71"/>
      <c r="N1649" s="71"/>
      <c r="O1649" s="71"/>
      <c r="P1649" s="71"/>
      <c r="Q1649" s="71"/>
      <c r="R1649" s="71"/>
      <c r="S1649" s="71"/>
      <c r="T1649" s="71"/>
      <c r="U1649" s="71"/>
      <c r="V1649" s="71"/>
      <c r="W1649" s="71"/>
      <c r="X1649" s="71"/>
      <c r="Y1649" s="71"/>
      <c r="Z1649" s="71"/>
      <c r="AE1649" s="71"/>
      <c r="AF1649" s="71"/>
      <c r="AG1649" s="71"/>
      <c r="AH1649" s="71"/>
      <c r="AI1649" s="71"/>
      <c r="AJ1649" s="71"/>
      <c r="AK1649" s="71"/>
      <c r="AL1649" s="71"/>
      <c r="AM1649" s="71"/>
      <c r="AN1649" s="71"/>
      <c r="AO1649" s="71"/>
      <c r="AP1649" s="71"/>
      <c r="AQ1649" s="71"/>
      <c r="AR1649" s="71"/>
      <c r="AS1649" s="71"/>
      <c r="AT1649" s="71"/>
      <c r="AU1649" s="71"/>
      <c r="AV1649" s="71"/>
      <c r="AW1649" s="71"/>
      <c r="AX1649" s="71"/>
      <c r="AY1649" s="71"/>
      <c r="AZ1649" s="71"/>
      <c r="BA1649" s="71"/>
    </row>
    <row r="1650" spans="1:53" x14ac:dyDescent="0.75">
      <c r="A1650" s="71"/>
      <c r="B1650" s="71"/>
      <c r="C1650" s="71"/>
      <c r="D1650" s="71"/>
      <c r="E1650" s="71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P1650" s="71"/>
      <c r="Q1650" s="71"/>
      <c r="R1650" s="71"/>
      <c r="S1650" s="71"/>
      <c r="T1650" s="71"/>
      <c r="U1650" s="71"/>
      <c r="V1650" s="71"/>
      <c r="W1650" s="71"/>
      <c r="X1650" s="71"/>
      <c r="Y1650" s="71"/>
      <c r="Z1650" s="71"/>
      <c r="AE1650" s="71"/>
      <c r="AF1650" s="71"/>
      <c r="AG1650" s="71"/>
      <c r="AH1650" s="71"/>
      <c r="AI1650" s="71"/>
      <c r="AJ1650" s="71"/>
      <c r="AK1650" s="71"/>
      <c r="AL1650" s="71"/>
      <c r="AM1650" s="71"/>
      <c r="AN1650" s="71"/>
      <c r="AO1650" s="71"/>
      <c r="AP1650" s="71"/>
      <c r="AQ1650" s="71"/>
      <c r="AR1650" s="71"/>
      <c r="AS1650" s="71"/>
      <c r="AT1650" s="71"/>
      <c r="AU1650" s="71"/>
      <c r="AV1650" s="71"/>
      <c r="AW1650" s="71"/>
      <c r="AX1650" s="71"/>
      <c r="AY1650" s="71"/>
      <c r="AZ1650" s="71"/>
      <c r="BA1650" s="71"/>
    </row>
    <row r="1651" spans="1:53" x14ac:dyDescent="0.75">
      <c r="A1651" s="71"/>
      <c r="B1651" s="71"/>
      <c r="C1651" s="71"/>
      <c r="D1651" s="71"/>
      <c r="E1651" s="71"/>
      <c r="F1651" s="71"/>
      <c r="G1651" s="71"/>
      <c r="H1651" s="71"/>
      <c r="I1651" s="71"/>
      <c r="J1651" s="71"/>
      <c r="K1651" s="71"/>
      <c r="L1651" s="71"/>
      <c r="M1651" s="71"/>
      <c r="N1651" s="71"/>
      <c r="O1651" s="71"/>
      <c r="P1651" s="71"/>
      <c r="Q1651" s="71"/>
      <c r="R1651" s="71"/>
      <c r="S1651" s="71"/>
      <c r="T1651" s="71"/>
      <c r="U1651" s="71"/>
      <c r="V1651" s="71"/>
      <c r="W1651" s="71"/>
      <c r="X1651" s="71"/>
      <c r="Y1651" s="71"/>
      <c r="Z1651" s="71"/>
      <c r="AE1651" s="71"/>
      <c r="AF1651" s="71"/>
      <c r="AG1651" s="71"/>
      <c r="AH1651" s="71"/>
      <c r="AI1651" s="71"/>
      <c r="AJ1651" s="71"/>
      <c r="AK1651" s="71"/>
      <c r="AL1651" s="71"/>
      <c r="AM1651" s="71"/>
      <c r="AN1651" s="71"/>
      <c r="AO1651" s="71"/>
      <c r="AP1651" s="71"/>
      <c r="AQ1651" s="71"/>
      <c r="AR1651" s="71"/>
      <c r="AS1651" s="71"/>
      <c r="AT1651" s="71"/>
      <c r="AU1651" s="71"/>
      <c r="AV1651" s="71"/>
      <c r="AW1651" s="71"/>
      <c r="AX1651" s="71"/>
      <c r="AY1651" s="71"/>
      <c r="AZ1651" s="71"/>
      <c r="BA1651" s="71"/>
    </row>
    <row r="1652" spans="1:53" x14ac:dyDescent="0.75">
      <c r="A1652" s="71"/>
      <c r="B1652" s="71"/>
      <c r="C1652" s="71"/>
      <c r="D1652" s="71"/>
      <c r="E1652" s="71"/>
      <c r="F1652" s="71"/>
      <c r="G1652" s="71"/>
      <c r="H1652" s="71"/>
      <c r="I1652" s="71"/>
      <c r="J1652" s="71"/>
      <c r="K1652" s="71"/>
      <c r="L1652" s="71"/>
      <c r="M1652" s="71"/>
      <c r="N1652" s="71"/>
      <c r="O1652" s="71"/>
      <c r="P1652" s="71"/>
      <c r="Q1652" s="71"/>
      <c r="R1652" s="71"/>
      <c r="S1652" s="71"/>
      <c r="T1652" s="71"/>
      <c r="U1652" s="71"/>
      <c r="V1652" s="71"/>
      <c r="W1652" s="71"/>
      <c r="X1652" s="71"/>
      <c r="Y1652" s="71"/>
      <c r="Z1652" s="71"/>
      <c r="AE1652" s="71"/>
      <c r="AF1652" s="71"/>
      <c r="AG1652" s="71"/>
      <c r="AH1652" s="71"/>
      <c r="AI1652" s="71"/>
      <c r="AJ1652" s="71"/>
      <c r="AK1652" s="71"/>
      <c r="AL1652" s="71"/>
      <c r="AM1652" s="71"/>
      <c r="AN1652" s="71"/>
      <c r="AO1652" s="71"/>
      <c r="AP1652" s="71"/>
      <c r="AQ1652" s="71"/>
      <c r="AR1652" s="71"/>
      <c r="AS1652" s="71"/>
      <c r="AT1652" s="71"/>
      <c r="AU1652" s="71"/>
      <c r="AV1652" s="71"/>
      <c r="AW1652" s="71"/>
      <c r="AX1652" s="71"/>
      <c r="AY1652" s="71"/>
      <c r="AZ1652" s="71"/>
      <c r="BA1652" s="71"/>
    </row>
    <row r="1653" spans="1:53" x14ac:dyDescent="0.75">
      <c r="A1653" s="71"/>
      <c r="B1653" s="71"/>
      <c r="C1653" s="71"/>
      <c r="D1653" s="71"/>
      <c r="E1653" s="71"/>
      <c r="F1653" s="71"/>
      <c r="G1653" s="71"/>
      <c r="H1653" s="71"/>
      <c r="I1653" s="71"/>
      <c r="J1653" s="71"/>
      <c r="K1653" s="71"/>
      <c r="L1653" s="71"/>
      <c r="M1653" s="71"/>
      <c r="N1653" s="71"/>
      <c r="O1653" s="71"/>
      <c r="P1653" s="71"/>
      <c r="Q1653" s="71"/>
      <c r="R1653" s="71"/>
      <c r="S1653" s="71"/>
      <c r="T1653" s="71"/>
      <c r="U1653" s="71"/>
      <c r="V1653" s="71"/>
      <c r="W1653" s="71"/>
      <c r="X1653" s="71"/>
      <c r="Y1653" s="71"/>
      <c r="Z1653" s="71"/>
      <c r="AE1653" s="71"/>
      <c r="AF1653" s="71"/>
      <c r="AG1653" s="71"/>
      <c r="AH1653" s="71"/>
      <c r="AI1653" s="71"/>
      <c r="AJ1653" s="71"/>
      <c r="AK1653" s="71"/>
      <c r="AL1653" s="71"/>
      <c r="AM1653" s="71"/>
      <c r="AN1653" s="71"/>
      <c r="AO1653" s="71"/>
      <c r="AP1653" s="71"/>
      <c r="AQ1653" s="71"/>
      <c r="AR1653" s="71"/>
      <c r="AS1653" s="71"/>
      <c r="AT1653" s="71"/>
      <c r="AU1653" s="71"/>
      <c r="AV1653" s="71"/>
      <c r="AW1653" s="71"/>
      <c r="AX1653" s="71"/>
      <c r="AY1653" s="71"/>
      <c r="AZ1653" s="71"/>
      <c r="BA1653" s="71"/>
    </row>
    <row r="1654" spans="1:53" x14ac:dyDescent="0.75">
      <c r="A1654" s="71"/>
      <c r="B1654" s="71"/>
      <c r="C1654" s="71"/>
      <c r="D1654" s="71"/>
      <c r="E1654" s="71"/>
      <c r="F1654" s="71"/>
      <c r="G1654" s="71"/>
      <c r="H1654" s="71"/>
      <c r="I1654" s="71"/>
      <c r="J1654" s="71"/>
      <c r="K1654" s="71"/>
      <c r="L1654" s="71"/>
      <c r="M1654" s="71"/>
      <c r="N1654" s="71"/>
      <c r="O1654" s="71"/>
      <c r="P1654" s="71"/>
      <c r="Q1654" s="71"/>
      <c r="R1654" s="71"/>
      <c r="S1654" s="71"/>
      <c r="T1654" s="71"/>
      <c r="U1654" s="71"/>
      <c r="V1654" s="71"/>
      <c r="W1654" s="71"/>
      <c r="X1654" s="71"/>
      <c r="Y1654" s="71"/>
      <c r="Z1654" s="71"/>
      <c r="AE1654" s="71"/>
      <c r="AF1654" s="71"/>
      <c r="AG1654" s="71"/>
      <c r="AH1654" s="71"/>
      <c r="AI1654" s="71"/>
      <c r="AJ1654" s="71"/>
      <c r="AK1654" s="71"/>
      <c r="AL1654" s="71"/>
      <c r="AM1654" s="71"/>
      <c r="AN1654" s="71"/>
      <c r="AO1654" s="71"/>
      <c r="AP1654" s="71"/>
      <c r="AQ1654" s="71"/>
      <c r="AR1654" s="71"/>
      <c r="AS1654" s="71"/>
      <c r="AT1654" s="71"/>
      <c r="AU1654" s="71"/>
      <c r="AV1654" s="71"/>
      <c r="AW1654" s="71"/>
      <c r="AX1654" s="71"/>
      <c r="AY1654" s="71"/>
      <c r="AZ1654" s="71"/>
      <c r="BA1654" s="71"/>
    </row>
    <row r="1655" spans="1:53" x14ac:dyDescent="0.75">
      <c r="A1655" s="71"/>
      <c r="B1655" s="71"/>
      <c r="C1655" s="71"/>
      <c r="D1655" s="71"/>
      <c r="E1655" s="71"/>
      <c r="F1655" s="71"/>
      <c r="G1655" s="71"/>
      <c r="H1655" s="71"/>
      <c r="I1655" s="71"/>
      <c r="J1655" s="71"/>
      <c r="K1655" s="71"/>
      <c r="L1655" s="71"/>
      <c r="M1655" s="71"/>
      <c r="N1655" s="71"/>
      <c r="O1655" s="71"/>
      <c r="P1655" s="71"/>
      <c r="Q1655" s="71"/>
      <c r="R1655" s="71"/>
      <c r="S1655" s="71"/>
      <c r="T1655" s="71"/>
      <c r="U1655" s="71"/>
      <c r="V1655" s="71"/>
      <c r="W1655" s="71"/>
      <c r="X1655" s="71"/>
      <c r="Y1655" s="71"/>
      <c r="Z1655" s="71"/>
      <c r="AE1655" s="71"/>
      <c r="AF1655" s="71"/>
      <c r="AG1655" s="71"/>
      <c r="AH1655" s="71"/>
      <c r="AI1655" s="71"/>
      <c r="AJ1655" s="71"/>
      <c r="AK1655" s="71"/>
      <c r="AL1655" s="71"/>
      <c r="AM1655" s="71"/>
      <c r="AN1655" s="71"/>
      <c r="AO1655" s="71"/>
      <c r="AP1655" s="71"/>
      <c r="AQ1655" s="71"/>
      <c r="AR1655" s="71"/>
      <c r="AS1655" s="71"/>
      <c r="AT1655" s="71"/>
      <c r="AU1655" s="71"/>
      <c r="AV1655" s="71"/>
      <c r="AW1655" s="71"/>
      <c r="AX1655" s="71"/>
      <c r="AY1655" s="71"/>
      <c r="AZ1655" s="71"/>
      <c r="BA1655" s="71"/>
    </row>
    <row r="1656" spans="1:53" x14ac:dyDescent="0.75">
      <c r="A1656" s="71"/>
      <c r="B1656" s="71"/>
      <c r="C1656" s="71"/>
      <c r="D1656" s="71"/>
      <c r="E1656" s="71"/>
      <c r="F1656" s="71"/>
      <c r="G1656" s="71"/>
      <c r="H1656" s="71"/>
      <c r="I1656" s="71"/>
      <c r="J1656" s="71"/>
      <c r="K1656" s="71"/>
      <c r="L1656" s="71"/>
      <c r="M1656" s="71"/>
      <c r="N1656" s="71"/>
      <c r="O1656" s="71"/>
      <c r="P1656" s="71"/>
      <c r="Q1656" s="71"/>
      <c r="R1656" s="71"/>
      <c r="S1656" s="71"/>
      <c r="T1656" s="71"/>
      <c r="U1656" s="71"/>
      <c r="V1656" s="71"/>
      <c r="W1656" s="71"/>
      <c r="X1656" s="71"/>
      <c r="Y1656" s="71"/>
      <c r="Z1656" s="71"/>
      <c r="AE1656" s="71"/>
      <c r="AF1656" s="71"/>
      <c r="AG1656" s="71"/>
      <c r="AH1656" s="71"/>
      <c r="AI1656" s="71"/>
      <c r="AJ1656" s="71"/>
      <c r="AK1656" s="71"/>
      <c r="AL1656" s="71"/>
      <c r="AM1656" s="71"/>
      <c r="AN1656" s="71"/>
      <c r="AO1656" s="71"/>
      <c r="AP1656" s="71"/>
      <c r="AQ1656" s="71"/>
      <c r="AR1656" s="71"/>
      <c r="AS1656" s="71"/>
      <c r="AT1656" s="71"/>
      <c r="AU1656" s="71"/>
      <c r="AV1656" s="71"/>
      <c r="AW1656" s="71"/>
      <c r="AX1656" s="71"/>
      <c r="AY1656" s="71"/>
      <c r="AZ1656" s="71"/>
      <c r="BA1656" s="71"/>
    </row>
    <row r="1657" spans="1:53" x14ac:dyDescent="0.75">
      <c r="A1657" s="71"/>
      <c r="B1657" s="71"/>
      <c r="C1657" s="71"/>
      <c r="D1657" s="71"/>
      <c r="E1657" s="71"/>
      <c r="F1657" s="71"/>
      <c r="G1657" s="71"/>
      <c r="H1657" s="71"/>
      <c r="I1657" s="71"/>
      <c r="J1657" s="71"/>
      <c r="K1657" s="71"/>
      <c r="L1657" s="71"/>
      <c r="M1657" s="71"/>
      <c r="N1657" s="71"/>
      <c r="O1657" s="71"/>
      <c r="P1657" s="71"/>
      <c r="Q1657" s="71"/>
      <c r="R1657" s="71"/>
      <c r="S1657" s="71"/>
      <c r="T1657" s="71"/>
      <c r="U1657" s="71"/>
      <c r="V1657" s="71"/>
      <c r="W1657" s="71"/>
      <c r="X1657" s="71"/>
      <c r="Y1657" s="71"/>
      <c r="Z1657" s="71"/>
      <c r="AE1657" s="71"/>
      <c r="AF1657" s="71"/>
      <c r="AG1657" s="71"/>
      <c r="AH1657" s="71"/>
      <c r="AI1657" s="71"/>
      <c r="AJ1657" s="71"/>
      <c r="AK1657" s="71"/>
      <c r="AL1657" s="71"/>
      <c r="AM1657" s="71"/>
      <c r="AN1657" s="71"/>
      <c r="AO1657" s="71"/>
      <c r="AP1657" s="71"/>
      <c r="AQ1657" s="71"/>
      <c r="AR1657" s="71"/>
      <c r="AS1657" s="71"/>
      <c r="AT1657" s="71"/>
      <c r="AU1657" s="71"/>
      <c r="AV1657" s="71"/>
      <c r="AW1657" s="71"/>
      <c r="AX1657" s="71"/>
      <c r="AY1657" s="71"/>
      <c r="AZ1657" s="71"/>
      <c r="BA1657" s="71"/>
    </row>
    <row r="1658" spans="1:53" x14ac:dyDescent="0.75">
      <c r="A1658" s="71"/>
      <c r="B1658" s="71"/>
      <c r="C1658" s="71"/>
      <c r="D1658" s="71"/>
      <c r="E1658" s="71"/>
      <c r="F1658" s="71"/>
      <c r="G1658" s="71"/>
      <c r="H1658" s="71"/>
      <c r="I1658" s="71"/>
      <c r="J1658" s="71"/>
      <c r="K1658" s="71"/>
      <c r="L1658" s="71"/>
      <c r="M1658" s="71"/>
      <c r="N1658" s="71"/>
      <c r="O1658" s="71"/>
      <c r="P1658" s="71"/>
      <c r="Q1658" s="71"/>
      <c r="R1658" s="71"/>
      <c r="S1658" s="71"/>
      <c r="T1658" s="71"/>
      <c r="U1658" s="71"/>
      <c r="V1658" s="71"/>
      <c r="W1658" s="71"/>
      <c r="X1658" s="71"/>
      <c r="Y1658" s="71"/>
      <c r="Z1658" s="71"/>
      <c r="AE1658" s="71"/>
      <c r="AF1658" s="71"/>
      <c r="AG1658" s="71"/>
      <c r="AH1658" s="71"/>
      <c r="AI1658" s="71"/>
      <c r="AJ1658" s="71"/>
      <c r="AK1658" s="71"/>
      <c r="AL1658" s="71"/>
      <c r="AM1658" s="71"/>
      <c r="AN1658" s="71"/>
      <c r="AO1658" s="71"/>
      <c r="AP1658" s="71"/>
      <c r="AQ1658" s="71"/>
      <c r="AR1658" s="71"/>
      <c r="AS1658" s="71"/>
      <c r="AT1658" s="71"/>
      <c r="AU1658" s="71"/>
      <c r="AV1658" s="71"/>
      <c r="AW1658" s="71"/>
      <c r="AX1658" s="71"/>
      <c r="AY1658" s="71"/>
      <c r="AZ1658" s="71"/>
      <c r="BA1658" s="71"/>
    </row>
    <row r="1659" spans="1:53" x14ac:dyDescent="0.75">
      <c r="A1659" s="71"/>
      <c r="B1659" s="71"/>
      <c r="C1659" s="71"/>
      <c r="D1659" s="71"/>
      <c r="E1659" s="71"/>
      <c r="F1659" s="71"/>
      <c r="G1659" s="71"/>
      <c r="H1659" s="71"/>
      <c r="I1659" s="71"/>
      <c r="J1659" s="71"/>
      <c r="K1659" s="71"/>
      <c r="L1659" s="71"/>
      <c r="M1659" s="71"/>
      <c r="N1659" s="71"/>
      <c r="O1659" s="71"/>
      <c r="P1659" s="71"/>
      <c r="Q1659" s="71"/>
      <c r="R1659" s="71"/>
      <c r="S1659" s="71"/>
      <c r="T1659" s="71"/>
      <c r="U1659" s="71"/>
      <c r="V1659" s="71"/>
      <c r="W1659" s="71"/>
      <c r="X1659" s="71"/>
      <c r="Y1659" s="71"/>
      <c r="Z1659" s="71"/>
      <c r="AE1659" s="71"/>
      <c r="AF1659" s="71"/>
      <c r="AG1659" s="71"/>
      <c r="AH1659" s="71"/>
      <c r="AI1659" s="71"/>
      <c r="AJ1659" s="71"/>
      <c r="AK1659" s="71"/>
      <c r="AL1659" s="71"/>
      <c r="AM1659" s="71"/>
      <c r="AN1659" s="71"/>
      <c r="AO1659" s="71"/>
      <c r="AP1659" s="71"/>
      <c r="AQ1659" s="71"/>
      <c r="AR1659" s="71"/>
      <c r="AS1659" s="71"/>
      <c r="AT1659" s="71"/>
      <c r="AU1659" s="71"/>
      <c r="AV1659" s="71"/>
      <c r="AW1659" s="71"/>
      <c r="AX1659" s="71"/>
      <c r="AY1659" s="71"/>
      <c r="AZ1659" s="71"/>
      <c r="BA1659" s="71"/>
    </row>
    <row r="1660" spans="1:53" x14ac:dyDescent="0.75">
      <c r="A1660" s="71"/>
      <c r="B1660" s="71"/>
      <c r="C1660" s="71"/>
      <c r="D1660" s="71"/>
      <c r="E1660" s="71"/>
      <c r="F1660" s="71"/>
      <c r="G1660" s="71"/>
      <c r="H1660" s="71"/>
      <c r="I1660" s="71"/>
      <c r="J1660" s="71"/>
      <c r="K1660" s="71"/>
      <c r="L1660" s="71"/>
      <c r="M1660" s="71"/>
      <c r="N1660" s="71"/>
      <c r="O1660" s="71"/>
      <c r="P1660" s="71"/>
      <c r="Q1660" s="71"/>
      <c r="R1660" s="71"/>
      <c r="S1660" s="71"/>
      <c r="T1660" s="71"/>
      <c r="U1660" s="71"/>
      <c r="V1660" s="71"/>
      <c r="W1660" s="71"/>
      <c r="X1660" s="71"/>
      <c r="Y1660" s="71"/>
      <c r="Z1660" s="71"/>
      <c r="AE1660" s="71"/>
      <c r="AF1660" s="71"/>
      <c r="AG1660" s="71"/>
      <c r="AH1660" s="71"/>
      <c r="AI1660" s="71"/>
      <c r="AJ1660" s="71"/>
      <c r="AK1660" s="71"/>
      <c r="AL1660" s="71"/>
      <c r="AM1660" s="71"/>
      <c r="AN1660" s="71"/>
      <c r="AO1660" s="71"/>
      <c r="AP1660" s="71"/>
      <c r="AQ1660" s="71"/>
      <c r="AR1660" s="71"/>
      <c r="AS1660" s="71"/>
      <c r="AT1660" s="71"/>
      <c r="AU1660" s="71"/>
      <c r="AV1660" s="71"/>
      <c r="AW1660" s="71"/>
      <c r="AX1660" s="71"/>
      <c r="AY1660" s="71"/>
      <c r="AZ1660" s="71"/>
      <c r="BA1660" s="71"/>
    </row>
    <row r="1661" spans="1:53" x14ac:dyDescent="0.75">
      <c r="A1661" s="71"/>
      <c r="B1661" s="71"/>
      <c r="C1661" s="71"/>
      <c r="D1661" s="71"/>
      <c r="E1661" s="71"/>
      <c r="F1661" s="71"/>
      <c r="G1661" s="71"/>
      <c r="H1661" s="71"/>
      <c r="I1661" s="71"/>
      <c r="J1661" s="71"/>
      <c r="K1661" s="71"/>
      <c r="L1661" s="71"/>
      <c r="M1661" s="71"/>
      <c r="N1661" s="71"/>
      <c r="O1661" s="71"/>
      <c r="P1661" s="71"/>
      <c r="Q1661" s="71"/>
      <c r="R1661" s="71"/>
      <c r="S1661" s="71"/>
      <c r="T1661" s="71"/>
      <c r="U1661" s="71"/>
      <c r="V1661" s="71"/>
      <c r="W1661" s="71"/>
      <c r="X1661" s="71"/>
      <c r="Y1661" s="71"/>
      <c r="Z1661" s="71"/>
      <c r="AE1661" s="71"/>
      <c r="AF1661" s="71"/>
      <c r="AG1661" s="71"/>
      <c r="AH1661" s="71"/>
      <c r="AI1661" s="71"/>
      <c r="AJ1661" s="71"/>
      <c r="AK1661" s="71"/>
      <c r="AL1661" s="71"/>
      <c r="AM1661" s="71"/>
      <c r="AN1661" s="71"/>
      <c r="AO1661" s="71"/>
      <c r="AP1661" s="71"/>
      <c r="AQ1661" s="71"/>
      <c r="AR1661" s="71"/>
      <c r="AS1661" s="71"/>
      <c r="AT1661" s="71"/>
      <c r="AU1661" s="71"/>
      <c r="AV1661" s="71"/>
      <c r="AW1661" s="71"/>
      <c r="AX1661" s="71"/>
      <c r="AY1661" s="71"/>
      <c r="AZ1661" s="71"/>
      <c r="BA1661" s="71"/>
    </row>
    <row r="1662" spans="1:53" x14ac:dyDescent="0.75">
      <c r="A1662" s="71"/>
      <c r="B1662" s="71"/>
      <c r="C1662" s="71"/>
      <c r="D1662" s="71"/>
      <c r="E1662" s="71"/>
      <c r="F1662" s="71"/>
      <c r="G1662" s="71"/>
      <c r="H1662" s="71"/>
      <c r="I1662" s="71"/>
      <c r="J1662" s="71"/>
      <c r="K1662" s="71"/>
      <c r="L1662" s="71"/>
      <c r="M1662" s="71"/>
      <c r="N1662" s="71"/>
      <c r="O1662" s="71"/>
      <c r="P1662" s="71"/>
      <c r="Q1662" s="71"/>
      <c r="R1662" s="71"/>
      <c r="S1662" s="71"/>
      <c r="T1662" s="71"/>
      <c r="U1662" s="71"/>
      <c r="V1662" s="71"/>
      <c r="W1662" s="71"/>
      <c r="X1662" s="71"/>
      <c r="Y1662" s="71"/>
      <c r="Z1662" s="71"/>
      <c r="AE1662" s="71"/>
      <c r="AF1662" s="71"/>
      <c r="AG1662" s="71"/>
      <c r="AH1662" s="71"/>
      <c r="AI1662" s="71"/>
      <c r="AJ1662" s="71"/>
      <c r="AK1662" s="71"/>
      <c r="AL1662" s="71"/>
      <c r="AM1662" s="71"/>
      <c r="AN1662" s="71"/>
      <c r="AO1662" s="71"/>
      <c r="AP1662" s="71"/>
      <c r="AQ1662" s="71"/>
      <c r="AR1662" s="71"/>
      <c r="AS1662" s="71"/>
      <c r="AT1662" s="71"/>
      <c r="AU1662" s="71"/>
      <c r="AV1662" s="71"/>
      <c r="AW1662" s="71"/>
      <c r="AX1662" s="71"/>
      <c r="AY1662" s="71"/>
      <c r="AZ1662" s="71"/>
      <c r="BA1662" s="71"/>
    </row>
    <row r="1663" spans="1:53" x14ac:dyDescent="0.75">
      <c r="A1663" s="71"/>
      <c r="B1663" s="71"/>
      <c r="C1663" s="71"/>
      <c r="D1663" s="71"/>
      <c r="E1663" s="71"/>
      <c r="F1663" s="71"/>
      <c r="G1663" s="71"/>
      <c r="H1663" s="71"/>
      <c r="I1663" s="71"/>
      <c r="J1663" s="71"/>
      <c r="K1663" s="71"/>
      <c r="L1663" s="71"/>
      <c r="M1663" s="71"/>
      <c r="N1663" s="71"/>
      <c r="O1663" s="71"/>
      <c r="P1663" s="71"/>
      <c r="Q1663" s="71"/>
      <c r="R1663" s="71"/>
      <c r="S1663" s="71"/>
      <c r="T1663" s="71"/>
      <c r="U1663" s="71"/>
      <c r="V1663" s="71"/>
      <c r="W1663" s="71"/>
      <c r="X1663" s="71"/>
      <c r="Y1663" s="71"/>
      <c r="Z1663" s="71"/>
      <c r="AE1663" s="71"/>
      <c r="AF1663" s="71"/>
      <c r="AG1663" s="71"/>
      <c r="AH1663" s="71"/>
      <c r="AI1663" s="71"/>
      <c r="AJ1663" s="71"/>
      <c r="AK1663" s="71"/>
      <c r="AL1663" s="71"/>
      <c r="AM1663" s="71"/>
      <c r="AN1663" s="71"/>
      <c r="AO1663" s="71"/>
      <c r="AP1663" s="71"/>
      <c r="AQ1663" s="71"/>
      <c r="AR1663" s="71"/>
      <c r="AS1663" s="71"/>
      <c r="AT1663" s="71"/>
      <c r="AU1663" s="71"/>
      <c r="AV1663" s="71"/>
      <c r="AW1663" s="71"/>
      <c r="AX1663" s="71"/>
      <c r="AY1663" s="71"/>
      <c r="AZ1663" s="71"/>
      <c r="BA1663" s="71"/>
    </row>
    <row r="1664" spans="1:53" x14ac:dyDescent="0.75">
      <c r="A1664" s="71"/>
      <c r="B1664" s="71"/>
      <c r="C1664" s="71"/>
      <c r="D1664" s="71"/>
      <c r="E1664" s="71"/>
      <c r="F1664" s="71"/>
      <c r="G1664" s="71"/>
      <c r="H1664" s="71"/>
      <c r="I1664" s="71"/>
      <c r="J1664" s="71"/>
      <c r="K1664" s="71"/>
      <c r="L1664" s="71"/>
      <c r="M1664" s="71"/>
      <c r="N1664" s="71"/>
      <c r="O1664" s="71"/>
      <c r="P1664" s="71"/>
      <c r="Q1664" s="71"/>
      <c r="R1664" s="71"/>
      <c r="S1664" s="71"/>
      <c r="T1664" s="71"/>
      <c r="U1664" s="71"/>
      <c r="V1664" s="71"/>
      <c r="W1664" s="71"/>
      <c r="X1664" s="71"/>
      <c r="Y1664" s="71"/>
      <c r="Z1664" s="71"/>
      <c r="AE1664" s="71"/>
      <c r="AF1664" s="71"/>
      <c r="AG1664" s="71"/>
      <c r="AH1664" s="71"/>
      <c r="AI1664" s="71"/>
      <c r="AJ1664" s="71"/>
      <c r="AK1664" s="71"/>
      <c r="AL1664" s="71"/>
      <c r="AM1664" s="71"/>
      <c r="AN1664" s="71"/>
      <c r="AO1664" s="71"/>
      <c r="AP1664" s="71"/>
      <c r="AQ1664" s="71"/>
      <c r="AR1664" s="71"/>
      <c r="AS1664" s="71"/>
      <c r="AT1664" s="71"/>
      <c r="AU1664" s="71"/>
      <c r="AV1664" s="71"/>
      <c r="AW1664" s="71"/>
      <c r="AX1664" s="71"/>
      <c r="AY1664" s="71"/>
      <c r="AZ1664" s="71"/>
      <c r="BA1664" s="71"/>
    </row>
    <row r="1665" spans="1:53" x14ac:dyDescent="0.75">
      <c r="A1665" s="71"/>
      <c r="B1665" s="71"/>
      <c r="C1665" s="71"/>
      <c r="D1665" s="71"/>
      <c r="E1665" s="71"/>
      <c r="F1665" s="71"/>
      <c r="G1665" s="71"/>
      <c r="H1665" s="71"/>
      <c r="I1665" s="71"/>
      <c r="J1665" s="71"/>
      <c r="K1665" s="71"/>
      <c r="L1665" s="71"/>
      <c r="M1665" s="71"/>
      <c r="N1665" s="71"/>
      <c r="O1665" s="71"/>
      <c r="P1665" s="71"/>
      <c r="Q1665" s="71"/>
      <c r="R1665" s="71"/>
      <c r="S1665" s="71"/>
      <c r="T1665" s="71"/>
      <c r="U1665" s="71"/>
      <c r="V1665" s="71"/>
      <c r="W1665" s="71"/>
      <c r="X1665" s="71"/>
      <c r="Y1665" s="71"/>
      <c r="Z1665" s="71"/>
      <c r="AE1665" s="71"/>
      <c r="AF1665" s="71"/>
      <c r="AG1665" s="71"/>
      <c r="AH1665" s="71"/>
      <c r="AI1665" s="71"/>
      <c r="AJ1665" s="71"/>
      <c r="AK1665" s="71"/>
      <c r="AL1665" s="71"/>
      <c r="AM1665" s="71"/>
      <c r="AN1665" s="71"/>
      <c r="AO1665" s="71"/>
      <c r="AP1665" s="71"/>
      <c r="AQ1665" s="71"/>
      <c r="AR1665" s="71"/>
      <c r="AS1665" s="71"/>
      <c r="AT1665" s="71"/>
      <c r="AU1665" s="71"/>
      <c r="AV1665" s="71"/>
      <c r="AW1665" s="71"/>
      <c r="AX1665" s="71"/>
      <c r="AY1665" s="71"/>
      <c r="AZ1665" s="71"/>
      <c r="BA1665" s="71"/>
    </row>
    <row r="1666" spans="1:53" x14ac:dyDescent="0.75">
      <c r="A1666" s="71"/>
      <c r="B1666" s="71"/>
      <c r="C1666" s="71"/>
      <c r="D1666" s="71"/>
      <c r="E1666" s="71"/>
      <c r="F1666" s="71"/>
      <c r="G1666" s="71"/>
      <c r="H1666" s="71"/>
      <c r="I1666" s="71"/>
      <c r="J1666" s="71"/>
      <c r="K1666" s="71"/>
      <c r="L1666" s="71"/>
      <c r="M1666" s="71"/>
      <c r="N1666" s="71"/>
      <c r="O1666" s="71"/>
      <c r="P1666" s="71"/>
      <c r="Q1666" s="71"/>
      <c r="R1666" s="71"/>
      <c r="S1666" s="71"/>
      <c r="T1666" s="71"/>
      <c r="U1666" s="71"/>
      <c r="V1666" s="71"/>
      <c r="W1666" s="71"/>
      <c r="X1666" s="71"/>
      <c r="Y1666" s="71"/>
      <c r="Z1666" s="71"/>
      <c r="AE1666" s="71"/>
      <c r="AF1666" s="71"/>
      <c r="AG1666" s="71"/>
      <c r="AH1666" s="71"/>
      <c r="AI1666" s="71"/>
      <c r="AJ1666" s="71"/>
      <c r="AK1666" s="71"/>
      <c r="AL1666" s="71"/>
      <c r="AM1666" s="71"/>
      <c r="AN1666" s="71"/>
      <c r="AO1666" s="71"/>
      <c r="AP1666" s="71"/>
      <c r="AQ1666" s="71"/>
      <c r="AR1666" s="71"/>
      <c r="AS1666" s="71"/>
      <c r="AT1666" s="71"/>
      <c r="AU1666" s="71"/>
      <c r="AV1666" s="71"/>
      <c r="AW1666" s="71"/>
      <c r="AX1666" s="71"/>
      <c r="AY1666" s="71"/>
      <c r="AZ1666" s="71"/>
      <c r="BA1666" s="71"/>
    </row>
    <row r="1667" spans="1:53" x14ac:dyDescent="0.75">
      <c r="A1667" s="71"/>
      <c r="B1667" s="71"/>
      <c r="C1667" s="71"/>
      <c r="D1667" s="71"/>
      <c r="E1667" s="71"/>
      <c r="F1667" s="71"/>
      <c r="G1667" s="71"/>
      <c r="H1667" s="71"/>
      <c r="I1667" s="71"/>
      <c r="J1667" s="71"/>
      <c r="K1667" s="71"/>
      <c r="L1667" s="71"/>
      <c r="M1667" s="71"/>
      <c r="N1667" s="71"/>
      <c r="O1667" s="71"/>
      <c r="P1667" s="71"/>
      <c r="Q1667" s="71"/>
      <c r="R1667" s="71"/>
      <c r="S1667" s="71"/>
      <c r="T1667" s="71"/>
      <c r="U1667" s="71"/>
      <c r="V1667" s="71"/>
      <c r="W1667" s="71"/>
      <c r="X1667" s="71"/>
      <c r="Y1667" s="71"/>
      <c r="Z1667" s="71"/>
      <c r="AE1667" s="71"/>
      <c r="AF1667" s="71"/>
      <c r="AG1667" s="71"/>
      <c r="AH1667" s="71"/>
      <c r="AI1667" s="71"/>
      <c r="AJ1667" s="71"/>
      <c r="AK1667" s="71"/>
      <c r="AL1667" s="71"/>
      <c r="AM1667" s="71"/>
      <c r="AN1667" s="71"/>
      <c r="AO1667" s="71"/>
      <c r="AP1667" s="71"/>
      <c r="AQ1667" s="71"/>
      <c r="AR1667" s="71"/>
      <c r="AS1667" s="71"/>
      <c r="AT1667" s="71"/>
      <c r="AU1667" s="71"/>
      <c r="AV1667" s="71"/>
      <c r="AW1667" s="71"/>
      <c r="AX1667" s="71"/>
      <c r="AY1667" s="71"/>
      <c r="AZ1667" s="71"/>
      <c r="BA1667" s="71"/>
    </row>
    <row r="1668" spans="1:53" x14ac:dyDescent="0.75">
      <c r="A1668" s="71"/>
      <c r="B1668" s="71"/>
      <c r="C1668" s="71"/>
      <c r="D1668" s="71"/>
      <c r="E1668" s="71"/>
      <c r="F1668" s="71"/>
      <c r="G1668" s="71"/>
      <c r="H1668" s="71"/>
      <c r="I1668" s="71"/>
      <c r="J1668" s="71"/>
      <c r="K1668" s="71"/>
      <c r="L1668" s="71"/>
      <c r="M1668" s="71"/>
      <c r="N1668" s="71"/>
      <c r="O1668" s="71"/>
      <c r="P1668" s="71"/>
      <c r="Q1668" s="71"/>
      <c r="R1668" s="71"/>
      <c r="S1668" s="71"/>
      <c r="T1668" s="71"/>
      <c r="U1668" s="71"/>
      <c r="V1668" s="71"/>
      <c r="W1668" s="71"/>
      <c r="X1668" s="71"/>
      <c r="Y1668" s="71"/>
      <c r="Z1668" s="71"/>
      <c r="AE1668" s="71"/>
      <c r="AF1668" s="71"/>
      <c r="AG1668" s="71"/>
      <c r="AH1668" s="71"/>
      <c r="AI1668" s="71"/>
      <c r="AJ1668" s="71"/>
      <c r="AK1668" s="71"/>
      <c r="AL1668" s="71"/>
      <c r="AM1668" s="71"/>
      <c r="AN1668" s="71"/>
      <c r="AO1668" s="71"/>
      <c r="AP1668" s="71"/>
      <c r="AQ1668" s="71"/>
      <c r="AR1668" s="71"/>
      <c r="AS1668" s="71"/>
      <c r="AT1668" s="71"/>
      <c r="AU1668" s="71"/>
      <c r="AV1668" s="71"/>
      <c r="AW1668" s="71"/>
      <c r="AX1668" s="71"/>
      <c r="AY1668" s="71"/>
      <c r="AZ1668" s="71"/>
      <c r="BA1668" s="71"/>
    </row>
    <row r="1669" spans="1:53" x14ac:dyDescent="0.75">
      <c r="A1669" s="71"/>
      <c r="B1669" s="71"/>
      <c r="C1669" s="71"/>
      <c r="D1669" s="71"/>
      <c r="E1669" s="71"/>
      <c r="F1669" s="71"/>
      <c r="G1669" s="71"/>
      <c r="H1669" s="71"/>
      <c r="I1669" s="71"/>
      <c r="J1669" s="71"/>
      <c r="K1669" s="71"/>
      <c r="L1669" s="71"/>
      <c r="M1669" s="71"/>
      <c r="N1669" s="71"/>
      <c r="O1669" s="71"/>
      <c r="P1669" s="71"/>
      <c r="Q1669" s="71"/>
      <c r="R1669" s="71"/>
      <c r="S1669" s="71"/>
      <c r="T1669" s="71"/>
      <c r="U1669" s="71"/>
      <c r="V1669" s="71"/>
      <c r="W1669" s="71"/>
      <c r="X1669" s="71"/>
      <c r="Y1669" s="71"/>
      <c r="Z1669" s="71"/>
      <c r="AE1669" s="71"/>
      <c r="AF1669" s="71"/>
      <c r="AG1669" s="71"/>
      <c r="AH1669" s="71"/>
      <c r="AI1669" s="71"/>
      <c r="AJ1669" s="71"/>
      <c r="AK1669" s="71"/>
      <c r="AL1669" s="71"/>
      <c r="AM1669" s="71"/>
      <c r="AN1669" s="71"/>
      <c r="AO1669" s="71"/>
      <c r="AP1669" s="71"/>
      <c r="AQ1669" s="71"/>
      <c r="AR1669" s="71"/>
      <c r="AS1669" s="71"/>
      <c r="AT1669" s="71"/>
      <c r="AU1669" s="71"/>
      <c r="AV1669" s="71"/>
      <c r="AW1669" s="71"/>
      <c r="AX1669" s="71"/>
      <c r="AY1669" s="71"/>
      <c r="AZ1669" s="71"/>
      <c r="BA1669" s="71"/>
    </row>
    <row r="1670" spans="1:53" x14ac:dyDescent="0.75">
      <c r="A1670" s="71"/>
      <c r="B1670" s="71"/>
      <c r="C1670" s="71"/>
      <c r="D1670" s="71"/>
      <c r="E1670" s="71"/>
      <c r="F1670" s="71"/>
      <c r="G1670" s="71"/>
      <c r="H1670" s="71"/>
      <c r="I1670" s="71"/>
      <c r="J1670" s="71"/>
      <c r="K1670" s="71"/>
      <c r="L1670" s="71"/>
      <c r="M1670" s="71"/>
      <c r="N1670" s="71"/>
      <c r="O1670" s="71"/>
      <c r="P1670" s="71"/>
      <c r="Q1670" s="71"/>
      <c r="R1670" s="71"/>
      <c r="S1670" s="71"/>
      <c r="T1670" s="71"/>
      <c r="U1670" s="71"/>
      <c r="V1670" s="71"/>
      <c r="W1670" s="71"/>
      <c r="X1670" s="71"/>
      <c r="Y1670" s="71"/>
      <c r="Z1670" s="71"/>
      <c r="AE1670" s="71"/>
      <c r="AF1670" s="71"/>
      <c r="AG1670" s="71"/>
      <c r="AH1670" s="71"/>
      <c r="AI1670" s="71"/>
      <c r="AJ1670" s="71"/>
      <c r="AK1670" s="71"/>
      <c r="AL1670" s="71"/>
      <c r="AM1670" s="71"/>
      <c r="AN1670" s="71"/>
      <c r="AO1670" s="71"/>
      <c r="AP1670" s="71"/>
      <c r="AQ1670" s="71"/>
      <c r="AR1670" s="71"/>
      <c r="AS1670" s="71"/>
      <c r="AT1670" s="71"/>
      <c r="AU1670" s="71"/>
      <c r="AV1670" s="71"/>
      <c r="AW1670" s="71"/>
      <c r="AX1670" s="71"/>
      <c r="AY1670" s="71"/>
      <c r="AZ1670" s="71"/>
      <c r="BA1670" s="71"/>
    </row>
    <row r="1671" spans="1:53" x14ac:dyDescent="0.75">
      <c r="A1671" s="71"/>
      <c r="B1671" s="71"/>
      <c r="C1671" s="71"/>
      <c r="D1671" s="71"/>
      <c r="E1671" s="71"/>
      <c r="F1671" s="71"/>
      <c r="G1671" s="71"/>
      <c r="H1671" s="71"/>
      <c r="I1671" s="71"/>
      <c r="J1671" s="71"/>
      <c r="K1671" s="71"/>
      <c r="L1671" s="71"/>
      <c r="M1671" s="71"/>
      <c r="N1671" s="71"/>
      <c r="O1671" s="71"/>
      <c r="P1671" s="71"/>
      <c r="Q1671" s="71"/>
      <c r="R1671" s="71"/>
      <c r="S1671" s="71"/>
      <c r="T1671" s="71"/>
      <c r="U1671" s="71"/>
      <c r="V1671" s="71"/>
      <c r="W1671" s="71"/>
      <c r="X1671" s="71"/>
      <c r="Y1671" s="71"/>
      <c r="Z1671" s="71"/>
      <c r="AE1671" s="71"/>
      <c r="AF1671" s="71"/>
      <c r="AG1671" s="71"/>
      <c r="AH1671" s="71"/>
      <c r="AI1671" s="71"/>
      <c r="AJ1671" s="71"/>
      <c r="AK1671" s="71"/>
      <c r="AL1671" s="71"/>
      <c r="AM1671" s="71"/>
      <c r="AN1671" s="71"/>
      <c r="AO1671" s="71"/>
      <c r="AP1671" s="71"/>
      <c r="AQ1671" s="71"/>
      <c r="AR1671" s="71"/>
      <c r="AS1671" s="71"/>
      <c r="AT1671" s="71"/>
      <c r="AU1671" s="71"/>
      <c r="AV1671" s="71"/>
      <c r="AW1671" s="71"/>
      <c r="AX1671" s="71"/>
      <c r="AY1671" s="71"/>
      <c r="AZ1671" s="71"/>
      <c r="BA1671" s="71"/>
    </row>
    <row r="1672" spans="1:53" x14ac:dyDescent="0.75">
      <c r="A1672" s="71"/>
      <c r="B1672" s="71"/>
      <c r="C1672" s="71"/>
      <c r="D1672" s="71"/>
      <c r="E1672" s="71"/>
      <c r="F1672" s="71"/>
      <c r="G1672" s="71"/>
      <c r="H1672" s="71"/>
      <c r="I1672" s="71"/>
      <c r="J1672" s="71"/>
      <c r="K1672" s="71"/>
      <c r="L1672" s="71"/>
      <c r="M1672" s="71"/>
      <c r="N1672" s="71"/>
      <c r="O1672" s="71"/>
      <c r="P1672" s="71"/>
      <c r="Q1672" s="71"/>
      <c r="R1672" s="71"/>
      <c r="S1672" s="71"/>
      <c r="T1672" s="71"/>
      <c r="U1672" s="71"/>
      <c r="V1672" s="71"/>
      <c r="W1672" s="71"/>
      <c r="X1672" s="71"/>
      <c r="Y1672" s="71"/>
      <c r="Z1672" s="71"/>
      <c r="AE1672" s="71"/>
      <c r="AF1672" s="71"/>
      <c r="AG1672" s="71"/>
      <c r="AH1672" s="71"/>
      <c r="AI1672" s="71"/>
      <c r="AJ1672" s="71"/>
      <c r="AK1672" s="71"/>
      <c r="AL1672" s="71"/>
      <c r="AM1672" s="71"/>
      <c r="AN1672" s="71"/>
      <c r="AO1672" s="71"/>
      <c r="AP1672" s="71"/>
      <c r="AQ1672" s="71"/>
      <c r="AR1672" s="71"/>
      <c r="AS1672" s="71"/>
      <c r="AT1672" s="71"/>
      <c r="AU1672" s="71"/>
      <c r="AV1672" s="71"/>
      <c r="AW1672" s="71"/>
      <c r="AX1672" s="71"/>
      <c r="AY1672" s="71"/>
      <c r="AZ1672" s="71"/>
      <c r="BA1672" s="71"/>
    </row>
    <row r="1673" spans="1:53" x14ac:dyDescent="0.75">
      <c r="A1673" s="71"/>
      <c r="B1673" s="71"/>
      <c r="C1673" s="71"/>
      <c r="D1673" s="71"/>
      <c r="E1673" s="71"/>
      <c r="F1673" s="71"/>
      <c r="G1673" s="71"/>
      <c r="H1673" s="71"/>
      <c r="I1673" s="71"/>
      <c r="J1673" s="71"/>
      <c r="K1673" s="71"/>
      <c r="L1673" s="71"/>
      <c r="M1673" s="71"/>
      <c r="N1673" s="71"/>
      <c r="O1673" s="71"/>
      <c r="P1673" s="71"/>
      <c r="Q1673" s="71"/>
      <c r="R1673" s="71"/>
      <c r="S1673" s="71"/>
      <c r="T1673" s="71"/>
      <c r="U1673" s="71"/>
      <c r="V1673" s="71"/>
      <c r="W1673" s="71"/>
      <c r="X1673" s="71"/>
      <c r="Y1673" s="71"/>
      <c r="Z1673" s="71"/>
      <c r="AE1673" s="71"/>
      <c r="AF1673" s="71"/>
      <c r="AG1673" s="71"/>
      <c r="AH1673" s="71"/>
      <c r="AI1673" s="71"/>
      <c r="AJ1673" s="71"/>
      <c r="AK1673" s="71"/>
      <c r="AL1673" s="71"/>
      <c r="AM1673" s="71"/>
      <c r="AN1673" s="71"/>
      <c r="AO1673" s="71"/>
      <c r="AP1673" s="71"/>
      <c r="AQ1673" s="71"/>
      <c r="AR1673" s="71"/>
      <c r="AS1673" s="71"/>
      <c r="AT1673" s="71"/>
      <c r="AU1673" s="71"/>
      <c r="AV1673" s="71"/>
      <c r="AW1673" s="71"/>
      <c r="AX1673" s="71"/>
      <c r="AY1673" s="71"/>
      <c r="AZ1673" s="71"/>
      <c r="BA1673" s="71"/>
    </row>
    <row r="1674" spans="1:53" x14ac:dyDescent="0.75">
      <c r="A1674" s="71"/>
      <c r="B1674" s="71"/>
      <c r="C1674" s="71"/>
      <c r="D1674" s="71"/>
      <c r="E1674" s="71"/>
      <c r="F1674" s="71"/>
      <c r="G1674" s="71"/>
      <c r="H1674" s="71"/>
      <c r="I1674" s="71"/>
      <c r="J1674" s="71"/>
      <c r="K1674" s="71"/>
      <c r="L1674" s="71"/>
      <c r="M1674" s="71"/>
      <c r="N1674" s="71"/>
      <c r="O1674" s="71"/>
      <c r="P1674" s="71"/>
      <c r="Q1674" s="71"/>
      <c r="R1674" s="71"/>
      <c r="S1674" s="71"/>
      <c r="T1674" s="71"/>
      <c r="U1674" s="71"/>
      <c r="V1674" s="71"/>
      <c r="W1674" s="71"/>
      <c r="X1674" s="71"/>
      <c r="Y1674" s="71"/>
      <c r="Z1674" s="71"/>
      <c r="AE1674" s="71"/>
      <c r="AF1674" s="71"/>
      <c r="AG1674" s="71"/>
      <c r="AH1674" s="71"/>
      <c r="AI1674" s="71"/>
      <c r="AJ1674" s="71"/>
      <c r="AK1674" s="71"/>
      <c r="AL1674" s="71"/>
      <c r="AM1674" s="71"/>
      <c r="AN1674" s="71"/>
      <c r="AO1674" s="71"/>
      <c r="AP1674" s="71"/>
      <c r="AQ1674" s="71"/>
      <c r="AR1674" s="71"/>
      <c r="AS1674" s="71"/>
      <c r="AT1674" s="71"/>
      <c r="AU1674" s="71"/>
      <c r="AV1674" s="71"/>
      <c r="AW1674" s="71"/>
      <c r="AX1674" s="71"/>
      <c r="AY1674" s="71"/>
      <c r="AZ1674" s="71"/>
      <c r="BA1674" s="71"/>
    </row>
    <row r="1675" spans="1:53" x14ac:dyDescent="0.75">
      <c r="A1675" s="71"/>
      <c r="B1675" s="71"/>
      <c r="C1675" s="71"/>
      <c r="D1675" s="71"/>
      <c r="E1675" s="71"/>
      <c r="F1675" s="71"/>
      <c r="G1675" s="71"/>
      <c r="H1675" s="71"/>
      <c r="I1675" s="71"/>
      <c r="J1675" s="71"/>
      <c r="K1675" s="71"/>
      <c r="L1675" s="71"/>
      <c r="M1675" s="71"/>
      <c r="N1675" s="71"/>
      <c r="O1675" s="71"/>
      <c r="P1675" s="71"/>
      <c r="Q1675" s="71"/>
      <c r="R1675" s="71"/>
      <c r="S1675" s="71"/>
      <c r="T1675" s="71"/>
      <c r="U1675" s="71"/>
      <c r="V1675" s="71"/>
      <c r="W1675" s="71"/>
      <c r="X1675" s="71"/>
      <c r="Y1675" s="71"/>
      <c r="Z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  <c r="AQ1675" s="71"/>
      <c r="AR1675" s="71"/>
      <c r="AS1675" s="71"/>
      <c r="AT1675" s="71"/>
      <c r="AU1675" s="71"/>
      <c r="AV1675" s="71"/>
      <c r="AW1675" s="71"/>
      <c r="AX1675" s="71"/>
      <c r="AY1675" s="71"/>
      <c r="AZ1675" s="71"/>
      <c r="BA1675" s="71"/>
    </row>
    <row r="1676" spans="1:53" x14ac:dyDescent="0.75">
      <c r="A1676" s="71"/>
      <c r="B1676" s="71"/>
      <c r="C1676" s="71"/>
      <c r="D1676" s="71"/>
      <c r="E1676" s="71"/>
      <c r="F1676" s="71"/>
      <c r="G1676" s="71"/>
      <c r="H1676" s="71"/>
      <c r="I1676" s="71"/>
      <c r="J1676" s="71"/>
      <c r="K1676" s="71"/>
      <c r="L1676" s="71"/>
      <c r="M1676" s="71"/>
      <c r="N1676" s="71"/>
      <c r="O1676" s="71"/>
      <c r="P1676" s="71"/>
      <c r="Q1676" s="71"/>
      <c r="R1676" s="71"/>
      <c r="S1676" s="71"/>
      <c r="T1676" s="71"/>
      <c r="U1676" s="71"/>
      <c r="V1676" s="71"/>
      <c r="W1676" s="71"/>
      <c r="X1676" s="71"/>
      <c r="Y1676" s="71"/>
      <c r="Z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  <c r="AT1676" s="71"/>
      <c r="AU1676" s="71"/>
      <c r="AV1676" s="71"/>
      <c r="AW1676" s="71"/>
      <c r="AX1676" s="71"/>
      <c r="AY1676" s="71"/>
      <c r="AZ1676" s="71"/>
      <c r="BA1676" s="71"/>
    </row>
    <row r="1677" spans="1:53" x14ac:dyDescent="0.75">
      <c r="A1677" s="71"/>
      <c r="B1677" s="71"/>
      <c r="C1677" s="71"/>
      <c r="D1677" s="71"/>
      <c r="E1677" s="71"/>
      <c r="F1677" s="71"/>
      <c r="G1677" s="71"/>
      <c r="H1677" s="71"/>
      <c r="I1677" s="71"/>
      <c r="J1677" s="71"/>
      <c r="K1677" s="71"/>
      <c r="L1677" s="71"/>
      <c r="M1677" s="71"/>
      <c r="N1677" s="71"/>
      <c r="O1677" s="71"/>
      <c r="P1677" s="71"/>
      <c r="Q1677" s="71"/>
      <c r="R1677" s="71"/>
      <c r="S1677" s="71"/>
      <c r="T1677" s="71"/>
      <c r="U1677" s="71"/>
      <c r="V1677" s="71"/>
      <c r="W1677" s="71"/>
      <c r="X1677" s="71"/>
      <c r="Y1677" s="71"/>
      <c r="Z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</row>
    <row r="1678" spans="1:53" x14ac:dyDescent="0.75">
      <c r="A1678" s="71"/>
      <c r="B1678" s="71"/>
      <c r="C1678" s="71"/>
      <c r="D1678" s="71"/>
      <c r="E1678" s="71"/>
      <c r="F1678" s="71"/>
      <c r="G1678" s="71"/>
      <c r="H1678" s="71"/>
      <c r="I1678" s="71"/>
      <c r="J1678" s="71"/>
      <c r="K1678" s="71"/>
      <c r="L1678" s="71"/>
      <c r="M1678" s="71"/>
      <c r="N1678" s="71"/>
      <c r="O1678" s="71"/>
      <c r="P1678" s="71"/>
      <c r="Q1678" s="71"/>
      <c r="R1678" s="71"/>
      <c r="S1678" s="71"/>
      <c r="T1678" s="71"/>
      <c r="U1678" s="71"/>
      <c r="V1678" s="71"/>
      <c r="W1678" s="71"/>
      <c r="X1678" s="71"/>
      <c r="Y1678" s="71"/>
      <c r="Z1678" s="71"/>
      <c r="AE1678" s="71"/>
      <c r="AF1678" s="71"/>
      <c r="AG1678" s="71"/>
      <c r="AH1678" s="71"/>
      <c r="AI1678" s="71"/>
      <c r="AJ1678" s="71"/>
      <c r="AK1678" s="71"/>
      <c r="AL1678" s="71"/>
      <c r="AM1678" s="71"/>
      <c r="AN1678" s="71"/>
      <c r="AO1678" s="71"/>
      <c r="AP1678" s="71"/>
      <c r="AQ1678" s="71"/>
      <c r="AR1678" s="71"/>
      <c r="AS1678" s="71"/>
      <c r="AT1678" s="71"/>
      <c r="AU1678" s="71"/>
      <c r="AV1678" s="71"/>
      <c r="AW1678" s="71"/>
      <c r="AX1678" s="71"/>
      <c r="AY1678" s="71"/>
      <c r="AZ1678" s="71"/>
      <c r="BA1678" s="71"/>
    </row>
    <row r="1679" spans="1:53" x14ac:dyDescent="0.75">
      <c r="A1679" s="71"/>
      <c r="B1679" s="71"/>
      <c r="C1679" s="71"/>
      <c r="D1679" s="71"/>
      <c r="E1679" s="71"/>
      <c r="F1679" s="71"/>
      <c r="G1679" s="71"/>
      <c r="H1679" s="71"/>
      <c r="I1679" s="71"/>
      <c r="J1679" s="71"/>
      <c r="K1679" s="71"/>
      <c r="L1679" s="71"/>
      <c r="M1679" s="71"/>
      <c r="N1679" s="71"/>
      <c r="O1679" s="71"/>
      <c r="P1679" s="71"/>
      <c r="Q1679" s="71"/>
      <c r="R1679" s="71"/>
      <c r="S1679" s="71"/>
      <c r="T1679" s="71"/>
      <c r="U1679" s="71"/>
      <c r="V1679" s="71"/>
      <c r="W1679" s="71"/>
      <c r="X1679" s="71"/>
      <c r="Y1679" s="71"/>
      <c r="Z1679" s="71"/>
      <c r="AE1679" s="71"/>
      <c r="AF1679" s="71"/>
      <c r="AG1679" s="71"/>
      <c r="AH1679" s="71"/>
      <c r="AI1679" s="71"/>
      <c r="AJ1679" s="71"/>
      <c r="AK1679" s="71"/>
      <c r="AL1679" s="71"/>
      <c r="AM1679" s="71"/>
      <c r="AN1679" s="71"/>
      <c r="AO1679" s="71"/>
      <c r="AP1679" s="71"/>
      <c r="AQ1679" s="71"/>
      <c r="AR1679" s="71"/>
      <c r="AS1679" s="71"/>
      <c r="AT1679" s="71"/>
      <c r="AU1679" s="71"/>
      <c r="AV1679" s="71"/>
      <c r="AW1679" s="71"/>
      <c r="AX1679" s="71"/>
      <c r="AY1679" s="71"/>
      <c r="AZ1679" s="71"/>
      <c r="BA1679" s="71"/>
    </row>
    <row r="1680" spans="1:53" x14ac:dyDescent="0.75">
      <c r="A1680" s="71"/>
      <c r="B1680" s="71"/>
      <c r="C1680" s="71"/>
      <c r="D1680" s="71"/>
      <c r="E1680" s="71"/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71"/>
      <c r="Y1680" s="71"/>
      <c r="Z1680" s="71"/>
      <c r="AE1680" s="71"/>
      <c r="AF1680" s="71"/>
      <c r="AG1680" s="71"/>
      <c r="AH1680" s="71"/>
      <c r="AI1680" s="71"/>
      <c r="AJ1680" s="71"/>
      <c r="AK1680" s="71"/>
      <c r="AL1680" s="71"/>
      <c r="AM1680" s="71"/>
      <c r="AN1680" s="71"/>
      <c r="AO1680" s="71"/>
      <c r="AP1680" s="71"/>
      <c r="AQ1680" s="71"/>
      <c r="AR1680" s="71"/>
      <c r="AS1680" s="71"/>
      <c r="AT1680" s="71"/>
      <c r="AU1680" s="71"/>
      <c r="AV1680" s="71"/>
      <c r="AW1680" s="71"/>
      <c r="AX1680" s="71"/>
      <c r="AY1680" s="71"/>
      <c r="AZ1680" s="71"/>
      <c r="BA1680" s="71"/>
    </row>
    <row r="1681" spans="1:53" x14ac:dyDescent="0.75">
      <c r="A1681" s="71"/>
      <c r="B1681" s="71"/>
      <c r="C1681" s="71"/>
      <c r="D1681" s="71"/>
      <c r="E1681" s="71"/>
      <c r="F1681" s="71"/>
      <c r="G1681" s="71"/>
      <c r="H1681" s="71"/>
      <c r="I1681" s="71"/>
      <c r="J1681" s="71"/>
      <c r="K1681" s="71"/>
      <c r="L1681" s="71"/>
      <c r="M1681" s="71"/>
      <c r="N1681" s="71"/>
      <c r="O1681" s="71"/>
      <c r="P1681" s="71"/>
      <c r="Q1681" s="71"/>
      <c r="R1681" s="71"/>
      <c r="S1681" s="71"/>
      <c r="T1681" s="71"/>
      <c r="U1681" s="71"/>
      <c r="V1681" s="71"/>
      <c r="W1681" s="71"/>
      <c r="X1681" s="71"/>
      <c r="Y1681" s="71"/>
      <c r="Z1681" s="71"/>
      <c r="AE1681" s="71"/>
      <c r="AF1681" s="71"/>
      <c r="AG1681" s="71"/>
      <c r="AH1681" s="71"/>
      <c r="AI1681" s="71"/>
      <c r="AJ1681" s="71"/>
      <c r="AK1681" s="71"/>
      <c r="AL1681" s="71"/>
      <c r="AM1681" s="71"/>
      <c r="AN1681" s="71"/>
      <c r="AO1681" s="71"/>
      <c r="AP1681" s="71"/>
      <c r="AQ1681" s="71"/>
      <c r="AR1681" s="71"/>
      <c r="AS1681" s="71"/>
      <c r="AT1681" s="71"/>
      <c r="AU1681" s="71"/>
      <c r="AV1681" s="71"/>
      <c r="AW1681" s="71"/>
      <c r="AX1681" s="71"/>
      <c r="AY1681" s="71"/>
      <c r="AZ1681" s="71"/>
      <c r="BA1681" s="71"/>
    </row>
    <row r="1682" spans="1:53" x14ac:dyDescent="0.75">
      <c r="A1682" s="71"/>
      <c r="B1682" s="71"/>
      <c r="C1682" s="71"/>
      <c r="D1682" s="71"/>
      <c r="E1682" s="71"/>
      <c r="F1682" s="71"/>
      <c r="G1682" s="71"/>
      <c r="H1682" s="71"/>
      <c r="I1682" s="71"/>
      <c r="J1682" s="71"/>
      <c r="K1682" s="71"/>
      <c r="L1682" s="71"/>
      <c r="M1682" s="71"/>
      <c r="N1682" s="71"/>
      <c r="O1682" s="71"/>
      <c r="P1682" s="71"/>
      <c r="Q1682" s="71"/>
      <c r="R1682" s="71"/>
      <c r="S1682" s="71"/>
      <c r="T1682" s="71"/>
      <c r="U1682" s="71"/>
      <c r="V1682" s="71"/>
      <c r="W1682" s="71"/>
      <c r="X1682" s="71"/>
      <c r="Y1682" s="71"/>
      <c r="Z1682" s="71"/>
      <c r="AE1682" s="71"/>
      <c r="AF1682" s="71"/>
      <c r="AG1682" s="71"/>
      <c r="AH1682" s="71"/>
      <c r="AI1682" s="71"/>
      <c r="AJ1682" s="71"/>
      <c r="AK1682" s="71"/>
      <c r="AL1682" s="71"/>
      <c r="AM1682" s="71"/>
      <c r="AN1682" s="71"/>
      <c r="AO1682" s="71"/>
      <c r="AP1682" s="71"/>
      <c r="AQ1682" s="71"/>
      <c r="AR1682" s="71"/>
      <c r="AS1682" s="71"/>
      <c r="AT1682" s="71"/>
      <c r="AU1682" s="71"/>
      <c r="AV1682" s="71"/>
      <c r="AW1682" s="71"/>
      <c r="AX1682" s="71"/>
      <c r="AY1682" s="71"/>
      <c r="AZ1682" s="71"/>
      <c r="BA1682" s="71"/>
    </row>
    <row r="1683" spans="1:53" x14ac:dyDescent="0.75">
      <c r="A1683" s="71"/>
      <c r="B1683" s="71"/>
      <c r="C1683" s="71"/>
      <c r="D1683" s="71"/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71"/>
      <c r="S1683" s="71"/>
      <c r="T1683" s="71"/>
      <c r="U1683" s="71"/>
      <c r="V1683" s="71"/>
      <c r="W1683" s="71"/>
      <c r="X1683" s="71"/>
      <c r="Y1683" s="71"/>
      <c r="Z1683" s="71"/>
      <c r="AE1683" s="71"/>
      <c r="AF1683" s="71"/>
      <c r="AG1683" s="71"/>
      <c r="AH1683" s="71"/>
      <c r="AI1683" s="71"/>
      <c r="AJ1683" s="71"/>
      <c r="AK1683" s="71"/>
      <c r="AL1683" s="71"/>
      <c r="AM1683" s="71"/>
      <c r="AN1683" s="71"/>
      <c r="AO1683" s="71"/>
      <c r="AP1683" s="71"/>
      <c r="AQ1683" s="71"/>
      <c r="AR1683" s="71"/>
      <c r="AS1683" s="71"/>
      <c r="AT1683" s="71"/>
      <c r="AU1683" s="71"/>
      <c r="AV1683" s="71"/>
      <c r="AW1683" s="71"/>
      <c r="AX1683" s="71"/>
      <c r="AY1683" s="71"/>
      <c r="AZ1683" s="71"/>
      <c r="BA1683" s="71"/>
    </row>
    <row r="1684" spans="1:53" x14ac:dyDescent="0.75">
      <c r="A1684" s="71"/>
      <c r="B1684" s="71"/>
      <c r="C1684" s="71"/>
      <c r="D1684" s="71"/>
      <c r="E1684" s="71"/>
      <c r="F1684" s="71"/>
      <c r="G1684" s="71"/>
      <c r="H1684" s="71"/>
      <c r="I1684" s="71"/>
      <c r="J1684" s="71"/>
      <c r="K1684" s="71"/>
      <c r="L1684" s="71"/>
      <c r="M1684" s="71"/>
      <c r="N1684" s="71"/>
      <c r="O1684" s="71"/>
      <c r="P1684" s="71"/>
      <c r="Q1684" s="71"/>
      <c r="R1684" s="71"/>
      <c r="S1684" s="71"/>
      <c r="T1684" s="71"/>
      <c r="U1684" s="71"/>
      <c r="V1684" s="71"/>
      <c r="W1684" s="71"/>
      <c r="X1684" s="71"/>
      <c r="Y1684" s="71"/>
      <c r="Z1684" s="71"/>
      <c r="AE1684" s="71"/>
      <c r="AF1684" s="71"/>
      <c r="AG1684" s="71"/>
      <c r="AH1684" s="71"/>
      <c r="AI1684" s="71"/>
      <c r="AJ1684" s="71"/>
      <c r="AK1684" s="71"/>
      <c r="AL1684" s="71"/>
      <c r="AM1684" s="71"/>
      <c r="AN1684" s="71"/>
      <c r="AO1684" s="71"/>
      <c r="AP1684" s="71"/>
      <c r="AQ1684" s="71"/>
      <c r="AR1684" s="71"/>
      <c r="AS1684" s="71"/>
      <c r="AT1684" s="71"/>
      <c r="AU1684" s="71"/>
      <c r="AV1684" s="71"/>
      <c r="AW1684" s="71"/>
      <c r="AX1684" s="71"/>
      <c r="AY1684" s="71"/>
      <c r="AZ1684" s="71"/>
      <c r="BA1684" s="71"/>
    </row>
    <row r="1685" spans="1:53" x14ac:dyDescent="0.75">
      <c r="A1685" s="71"/>
      <c r="B1685" s="71"/>
      <c r="C1685" s="71"/>
      <c r="D1685" s="71"/>
      <c r="E1685" s="71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P1685" s="71"/>
      <c r="Q1685" s="71"/>
      <c r="R1685" s="71"/>
      <c r="S1685" s="71"/>
      <c r="T1685" s="71"/>
      <c r="U1685" s="71"/>
      <c r="V1685" s="71"/>
      <c r="W1685" s="71"/>
      <c r="X1685" s="71"/>
      <c r="Y1685" s="71"/>
      <c r="Z1685" s="71"/>
      <c r="AE1685" s="71"/>
      <c r="AF1685" s="71"/>
      <c r="AG1685" s="71"/>
      <c r="AH1685" s="71"/>
      <c r="AI1685" s="71"/>
      <c r="AJ1685" s="71"/>
      <c r="AK1685" s="71"/>
      <c r="AL1685" s="71"/>
      <c r="AM1685" s="71"/>
      <c r="AN1685" s="71"/>
      <c r="AO1685" s="71"/>
      <c r="AP1685" s="71"/>
      <c r="AQ1685" s="71"/>
      <c r="AR1685" s="71"/>
      <c r="AS1685" s="71"/>
      <c r="AT1685" s="71"/>
      <c r="AU1685" s="71"/>
      <c r="AV1685" s="71"/>
      <c r="AW1685" s="71"/>
      <c r="AX1685" s="71"/>
      <c r="AY1685" s="71"/>
      <c r="AZ1685" s="71"/>
      <c r="BA1685" s="71"/>
    </row>
    <row r="1686" spans="1:53" x14ac:dyDescent="0.75">
      <c r="A1686" s="71"/>
      <c r="B1686" s="71"/>
      <c r="C1686" s="71"/>
      <c r="D1686" s="71"/>
      <c r="E1686" s="71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P1686" s="71"/>
      <c r="Q1686" s="71"/>
      <c r="R1686" s="71"/>
      <c r="S1686" s="71"/>
      <c r="T1686" s="71"/>
      <c r="U1686" s="71"/>
      <c r="V1686" s="71"/>
      <c r="W1686" s="71"/>
      <c r="X1686" s="71"/>
      <c r="Y1686" s="71"/>
      <c r="Z1686" s="71"/>
      <c r="AE1686" s="71"/>
      <c r="AF1686" s="71"/>
      <c r="AG1686" s="71"/>
      <c r="AH1686" s="71"/>
      <c r="AI1686" s="71"/>
      <c r="AJ1686" s="71"/>
      <c r="AK1686" s="71"/>
      <c r="AL1686" s="71"/>
      <c r="AM1686" s="71"/>
      <c r="AN1686" s="71"/>
      <c r="AO1686" s="71"/>
      <c r="AP1686" s="71"/>
      <c r="AQ1686" s="71"/>
      <c r="AR1686" s="71"/>
      <c r="AS1686" s="71"/>
      <c r="AT1686" s="71"/>
      <c r="AU1686" s="71"/>
      <c r="AV1686" s="71"/>
      <c r="AW1686" s="71"/>
      <c r="AX1686" s="71"/>
      <c r="AY1686" s="71"/>
      <c r="AZ1686" s="71"/>
      <c r="BA1686" s="71"/>
    </row>
    <row r="1687" spans="1:53" x14ac:dyDescent="0.75">
      <c r="A1687" s="71"/>
      <c r="B1687" s="71"/>
      <c r="C1687" s="71"/>
      <c r="D1687" s="71"/>
      <c r="E1687" s="71"/>
      <c r="F1687" s="71"/>
      <c r="G1687" s="71"/>
      <c r="H1687" s="71"/>
      <c r="I1687" s="71"/>
      <c r="J1687" s="71"/>
      <c r="K1687" s="71"/>
      <c r="L1687" s="71"/>
      <c r="M1687" s="71"/>
      <c r="N1687" s="71"/>
      <c r="O1687" s="71"/>
      <c r="P1687" s="71"/>
      <c r="Q1687" s="71"/>
      <c r="R1687" s="71"/>
      <c r="S1687" s="71"/>
      <c r="T1687" s="71"/>
      <c r="U1687" s="71"/>
      <c r="V1687" s="71"/>
      <c r="W1687" s="71"/>
      <c r="X1687" s="71"/>
      <c r="Y1687" s="71"/>
      <c r="Z1687" s="71"/>
      <c r="AE1687" s="71"/>
      <c r="AF1687" s="71"/>
      <c r="AG1687" s="71"/>
      <c r="AH1687" s="71"/>
      <c r="AI1687" s="71"/>
      <c r="AJ1687" s="71"/>
      <c r="AK1687" s="71"/>
      <c r="AL1687" s="71"/>
      <c r="AM1687" s="71"/>
      <c r="AN1687" s="71"/>
      <c r="AO1687" s="71"/>
      <c r="AP1687" s="71"/>
      <c r="AQ1687" s="71"/>
      <c r="AR1687" s="71"/>
      <c r="AS1687" s="71"/>
      <c r="AT1687" s="71"/>
      <c r="AU1687" s="71"/>
      <c r="AV1687" s="71"/>
      <c r="AW1687" s="71"/>
      <c r="AX1687" s="71"/>
      <c r="AY1687" s="71"/>
      <c r="AZ1687" s="71"/>
      <c r="BA1687" s="71"/>
    </row>
    <row r="1688" spans="1:53" x14ac:dyDescent="0.75">
      <c r="A1688" s="71"/>
      <c r="B1688" s="71"/>
      <c r="C1688" s="71"/>
      <c r="D1688" s="71"/>
      <c r="E1688" s="71"/>
      <c r="F1688" s="71"/>
      <c r="G1688" s="71"/>
      <c r="H1688" s="71"/>
      <c r="I1688" s="71"/>
      <c r="J1688" s="71"/>
      <c r="K1688" s="71"/>
      <c r="L1688" s="71"/>
      <c r="M1688" s="71"/>
      <c r="N1688" s="71"/>
      <c r="O1688" s="71"/>
      <c r="P1688" s="71"/>
      <c r="Q1688" s="71"/>
      <c r="R1688" s="71"/>
      <c r="S1688" s="71"/>
      <c r="T1688" s="71"/>
      <c r="U1688" s="71"/>
      <c r="V1688" s="71"/>
      <c r="W1688" s="71"/>
      <c r="X1688" s="71"/>
      <c r="Y1688" s="71"/>
      <c r="Z1688" s="71"/>
      <c r="AE1688" s="71"/>
      <c r="AF1688" s="71"/>
      <c r="AG1688" s="71"/>
      <c r="AH1688" s="71"/>
      <c r="AI1688" s="71"/>
      <c r="AJ1688" s="71"/>
      <c r="AK1688" s="71"/>
      <c r="AL1688" s="71"/>
      <c r="AM1688" s="71"/>
      <c r="AN1688" s="71"/>
      <c r="AO1688" s="71"/>
      <c r="AP1688" s="71"/>
      <c r="AQ1688" s="71"/>
      <c r="AR1688" s="71"/>
      <c r="AS1688" s="71"/>
      <c r="AT1688" s="71"/>
      <c r="AU1688" s="71"/>
      <c r="AV1688" s="71"/>
      <c r="AW1688" s="71"/>
      <c r="AX1688" s="71"/>
      <c r="AY1688" s="71"/>
      <c r="AZ1688" s="71"/>
      <c r="BA1688" s="71"/>
    </row>
    <row r="1689" spans="1:53" x14ac:dyDescent="0.75">
      <c r="A1689" s="71"/>
      <c r="B1689" s="71"/>
      <c r="C1689" s="71"/>
      <c r="D1689" s="71"/>
      <c r="E1689" s="71"/>
      <c r="F1689" s="71"/>
      <c r="G1689" s="71"/>
      <c r="H1689" s="71"/>
      <c r="I1689" s="71"/>
      <c r="J1689" s="71"/>
      <c r="K1689" s="71"/>
      <c r="L1689" s="71"/>
      <c r="M1689" s="71"/>
      <c r="N1689" s="71"/>
      <c r="O1689" s="71"/>
      <c r="P1689" s="71"/>
      <c r="Q1689" s="71"/>
      <c r="R1689" s="71"/>
      <c r="S1689" s="71"/>
      <c r="T1689" s="71"/>
      <c r="U1689" s="71"/>
      <c r="V1689" s="71"/>
      <c r="W1689" s="71"/>
      <c r="X1689" s="71"/>
      <c r="Y1689" s="71"/>
      <c r="Z1689" s="71"/>
      <c r="AE1689" s="71"/>
      <c r="AF1689" s="71"/>
      <c r="AG1689" s="71"/>
      <c r="AH1689" s="71"/>
      <c r="AI1689" s="71"/>
      <c r="AJ1689" s="71"/>
      <c r="AK1689" s="71"/>
      <c r="AL1689" s="71"/>
      <c r="AM1689" s="71"/>
      <c r="AN1689" s="71"/>
      <c r="AO1689" s="71"/>
      <c r="AP1689" s="71"/>
      <c r="AQ1689" s="71"/>
      <c r="AR1689" s="71"/>
      <c r="AS1689" s="71"/>
      <c r="AT1689" s="71"/>
      <c r="AU1689" s="71"/>
      <c r="AV1689" s="71"/>
      <c r="AW1689" s="71"/>
      <c r="AX1689" s="71"/>
      <c r="AY1689" s="71"/>
      <c r="AZ1689" s="71"/>
      <c r="BA1689" s="71"/>
    </row>
    <row r="1690" spans="1:53" x14ac:dyDescent="0.75">
      <c r="A1690" s="71"/>
      <c r="B1690" s="71"/>
      <c r="C1690" s="71"/>
      <c r="D1690" s="71"/>
      <c r="E1690" s="71"/>
      <c r="F1690" s="71"/>
      <c r="G1690" s="71"/>
      <c r="H1690" s="71"/>
      <c r="I1690" s="71"/>
      <c r="J1690" s="71"/>
      <c r="K1690" s="71"/>
      <c r="L1690" s="71"/>
      <c r="M1690" s="71"/>
      <c r="N1690" s="71"/>
      <c r="O1690" s="71"/>
      <c r="P1690" s="71"/>
      <c r="Q1690" s="71"/>
      <c r="R1690" s="71"/>
      <c r="S1690" s="71"/>
      <c r="T1690" s="71"/>
      <c r="U1690" s="71"/>
      <c r="V1690" s="71"/>
      <c r="W1690" s="71"/>
      <c r="X1690" s="71"/>
      <c r="Y1690" s="71"/>
      <c r="Z1690" s="71"/>
      <c r="AE1690" s="71"/>
      <c r="AF1690" s="71"/>
      <c r="AG1690" s="71"/>
      <c r="AH1690" s="71"/>
      <c r="AI1690" s="71"/>
      <c r="AJ1690" s="71"/>
      <c r="AK1690" s="71"/>
      <c r="AL1690" s="71"/>
      <c r="AM1690" s="71"/>
      <c r="AN1690" s="71"/>
      <c r="AO1690" s="71"/>
      <c r="AP1690" s="71"/>
      <c r="AQ1690" s="71"/>
      <c r="AR1690" s="71"/>
      <c r="AS1690" s="71"/>
      <c r="AT1690" s="71"/>
      <c r="AU1690" s="71"/>
      <c r="AV1690" s="71"/>
      <c r="AW1690" s="71"/>
      <c r="AX1690" s="71"/>
      <c r="AY1690" s="71"/>
      <c r="AZ1690" s="71"/>
      <c r="BA1690" s="71"/>
    </row>
    <row r="1691" spans="1:53" x14ac:dyDescent="0.75">
      <c r="A1691" s="71"/>
      <c r="B1691" s="71"/>
      <c r="C1691" s="71"/>
      <c r="D1691" s="71"/>
      <c r="E1691" s="71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P1691" s="71"/>
      <c r="Q1691" s="71"/>
      <c r="R1691" s="71"/>
      <c r="S1691" s="71"/>
      <c r="T1691" s="71"/>
      <c r="U1691" s="71"/>
      <c r="V1691" s="71"/>
      <c r="W1691" s="71"/>
      <c r="X1691" s="71"/>
      <c r="Y1691" s="71"/>
      <c r="Z1691" s="71"/>
      <c r="AE1691" s="71"/>
      <c r="AF1691" s="71"/>
      <c r="AG1691" s="71"/>
      <c r="AH1691" s="71"/>
      <c r="AI1691" s="71"/>
      <c r="AJ1691" s="71"/>
      <c r="AK1691" s="71"/>
      <c r="AL1691" s="71"/>
      <c r="AM1691" s="71"/>
      <c r="AN1691" s="71"/>
      <c r="AO1691" s="71"/>
      <c r="AP1691" s="71"/>
      <c r="AQ1691" s="71"/>
      <c r="AR1691" s="71"/>
      <c r="AS1691" s="71"/>
      <c r="AT1691" s="71"/>
      <c r="AU1691" s="71"/>
      <c r="AV1691" s="71"/>
      <c r="AW1691" s="71"/>
      <c r="AX1691" s="71"/>
      <c r="AY1691" s="71"/>
      <c r="AZ1691" s="71"/>
      <c r="BA1691" s="71"/>
    </row>
    <row r="1692" spans="1:53" x14ac:dyDescent="0.75">
      <c r="A1692" s="71"/>
      <c r="B1692" s="71"/>
      <c r="C1692" s="71"/>
      <c r="D1692" s="71"/>
      <c r="E1692" s="71"/>
      <c r="F1692" s="71"/>
      <c r="G1692" s="71"/>
      <c r="H1692" s="71"/>
      <c r="I1692" s="71"/>
      <c r="J1692" s="71"/>
      <c r="K1692" s="71"/>
      <c r="L1692" s="71"/>
      <c r="M1692" s="71"/>
      <c r="N1692" s="71"/>
      <c r="O1692" s="71"/>
      <c r="P1692" s="71"/>
      <c r="Q1692" s="71"/>
      <c r="R1692" s="71"/>
      <c r="S1692" s="71"/>
      <c r="T1692" s="71"/>
      <c r="U1692" s="71"/>
      <c r="V1692" s="71"/>
      <c r="W1692" s="71"/>
      <c r="X1692" s="71"/>
      <c r="Y1692" s="71"/>
      <c r="Z1692" s="71"/>
      <c r="AE1692" s="71"/>
      <c r="AF1692" s="71"/>
      <c r="AG1692" s="71"/>
      <c r="AH1692" s="71"/>
      <c r="AI1692" s="71"/>
      <c r="AJ1692" s="71"/>
      <c r="AK1692" s="71"/>
      <c r="AL1692" s="71"/>
      <c r="AM1692" s="71"/>
      <c r="AN1692" s="71"/>
      <c r="AO1692" s="71"/>
      <c r="AP1692" s="71"/>
      <c r="AQ1692" s="71"/>
      <c r="AR1692" s="71"/>
      <c r="AS1692" s="71"/>
      <c r="AT1692" s="71"/>
      <c r="AU1692" s="71"/>
      <c r="AV1692" s="71"/>
      <c r="AW1692" s="71"/>
      <c r="AX1692" s="71"/>
      <c r="AY1692" s="71"/>
      <c r="AZ1692" s="71"/>
      <c r="BA1692" s="71"/>
    </row>
    <row r="1693" spans="1:53" x14ac:dyDescent="0.75">
      <c r="A1693" s="71"/>
      <c r="B1693" s="71"/>
      <c r="C1693" s="71"/>
      <c r="D1693" s="71"/>
      <c r="E1693" s="71"/>
      <c r="F1693" s="71"/>
      <c r="G1693" s="71"/>
      <c r="H1693" s="71"/>
      <c r="I1693" s="71"/>
      <c r="J1693" s="71"/>
      <c r="K1693" s="71"/>
      <c r="L1693" s="71"/>
      <c r="M1693" s="71"/>
      <c r="N1693" s="71"/>
      <c r="O1693" s="71"/>
      <c r="P1693" s="71"/>
      <c r="Q1693" s="71"/>
      <c r="R1693" s="71"/>
      <c r="S1693" s="71"/>
      <c r="T1693" s="71"/>
      <c r="U1693" s="71"/>
      <c r="V1693" s="71"/>
      <c r="W1693" s="71"/>
      <c r="X1693" s="71"/>
      <c r="Y1693" s="71"/>
      <c r="Z1693" s="71"/>
      <c r="AE1693" s="71"/>
      <c r="AF1693" s="71"/>
      <c r="AG1693" s="71"/>
      <c r="AH1693" s="71"/>
      <c r="AI1693" s="71"/>
      <c r="AJ1693" s="71"/>
      <c r="AK1693" s="71"/>
      <c r="AL1693" s="71"/>
      <c r="AM1693" s="71"/>
      <c r="AN1693" s="71"/>
      <c r="AO1693" s="71"/>
      <c r="AP1693" s="71"/>
      <c r="AQ1693" s="71"/>
      <c r="AR1693" s="71"/>
      <c r="AS1693" s="71"/>
      <c r="AT1693" s="71"/>
      <c r="AU1693" s="71"/>
      <c r="AV1693" s="71"/>
      <c r="AW1693" s="71"/>
      <c r="AX1693" s="71"/>
      <c r="AY1693" s="71"/>
      <c r="AZ1693" s="71"/>
      <c r="BA1693" s="71"/>
    </row>
    <row r="1694" spans="1:53" x14ac:dyDescent="0.75">
      <c r="A1694" s="71"/>
      <c r="B1694" s="71"/>
      <c r="C1694" s="71"/>
      <c r="D1694" s="71"/>
      <c r="E1694" s="71"/>
      <c r="F1694" s="71"/>
      <c r="G1694" s="71"/>
      <c r="H1694" s="71"/>
      <c r="I1694" s="71"/>
      <c r="J1694" s="71"/>
      <c r="K1694" s="71"/>
      <c r="L1694" s="71"/>
      <c r="M1694" s="71"/>
      <c r="N1694" s="71"/>
      <c r="O1694" s="71"/>
      <c r="P1694" s="71"/>
      <c r="Q1694" s="71"/>
      <c r="R1694" s="71"/>
      <c r="S1694" s="71"/>
      <c r="T1694" s="71"/>
      <c r="U1694" s="71"/>
      <c r="V1694" s="71"/>
      <c r="W1694" s="71"/>
      <c r="X1694" s="71"/>
      <c r="Y1694" s="71"/>
      <c r="Z1694" s="71"/>
      <c r="AE1694" s="71"/>
      <c r="AF1694" s="71"/>
      <c r="AG1694" s="71"/>
      <c r="AH1694" s="71"/>
      <c r="AI1694" s="71"/>
      <c r="AJ1694" s="71"/>
      <c r="AK1694" s="71"/>
      <c r="AL1694" s="71"/>
      <c r="AM1694" s="71"/>
      <c r="AN1694" s="71"/>
      <c r="AO1694" s="71"/>
      <c r="AP1694" s="71"/>
      <c r="AQ1694" s="71"/>
      <c r="AR1694" s="71"/>
      <c r="AS1694" s="71"/>
      <c r="AT1694" s="71"/>
      <c r="AU1694" s="71"/>
      <c r="AV1694" s="71"/>
      <c r="AW1694" s="71"/>
      <c r="AX1694" s="71"/>
      <c r="AY1694" s="71"/>
      <c r="AZ1694" s="71"/>
      <c r="BA1694" s="71"/>
    </row>
    <row r="1695" spans="1:53" x14ac:dyDescent="0.75">
      <c r="A1695" s="71"/>
      <c r="B1695" s="71"/>
      <c r="C1695" s="71"/>
      <c r="D1695" s="71"/>
      <c r="E1695" s="71"/>
      <c r="F1695" s="71"/>
      <c r="G1695" s="71"/>
      <c r="H1695" s="71"/>
      <c r="I1695" s="71"/>
      <c r="J1695" s="71"/>
      <c r="K1695" s="71"/>
      <c r="L1695" s="71"/>
      <c r="M1695" s="71"/>
      <c r="N1695" s="71"/>
      <c r="O1695" s="71"/>
      <c r="P1695" s="71"/>
      <c r="Q1695" s="71"/>
      <c r="R1695" s="71"/>
      <c r="S1695" s="71"/>
      <c r="T1695" s="71"/>
      <c r="U1695" s="71"/>
      <c r="V1695" s="71"/>
      <c r="W1695" s="71"/>
      <c r="X1695" s="71"/>
      <c r="Y1695" s="71"/>
      <c r="Z1695" s="71"/>
      <c r="AE1695" s="71"/>
      <c r="AF1695" s="71"/>
      <c r="AG1695" s="71"/>
      <c r="AH1695" s="71"/>
      <c r="AI1695" s="71"/>
      <c r="AJ1695" s="71"/>
      <c r="AK1695" s="71"/>
      <c r="AL1695" s="71"/>
      <c r="AM1695" s="71"/>
      <c r="AN1695" s="71"/>
      <c r="AO1695" s="71"/>
      <c r="AP1695" s="71"/>
      <c r="AQ1695" s="71"/>
      <c r="AR1695" s="71"/>
      <c r="AS1695" s="71"/>
      <c r="AT1695" s="71"/>
      <c r="AU1695" s="71"/>
      <c r="AV1695" s="71"/>
      <c r="AW1695" s="71"/>
      <c r="AX1695" s="71"/>
      <c r="AY1695" s="71"/>
      <c r="AZ1695" s="71"/>
      <c r="BA1695" s="71"/>
    </row>
    <row r="1696" spans="1:53" x14ac:dyDescent="0.75">
      <c r="A1696" s="71"/>
      <c r="B1696" s="71"/>
      <c r="C1696" s="71"/>
      <c r="D1696" s="71"/>
      <c r="E1696" s="71"/>
      <c r="F1696" s="71"/>
      <c r="G1696" s="71"/>
      <c r="H1696" s="71"/>
      <c r="I1696" s="71"/>
      <c r="J1696" s="71"/>
      <c r="K1696" s="71"/>
      <c r="L1696" s="71"/>
      <c r="M1696" s="71"/>
      <c r="N1696" s="71"/>
      <c r="O1696" s="71"/>
      <c r="P1696" s="71"/>
      <c r="Q1696" s="71"/>
      <c r="R1696" s="71"/>
      <c r="S1696" s="71"/>
      <c r="T1696" s="71"/>
      <c r="U1696" s="71"/>
      <c r="V1696" s="71"/>
      <c r="W1696" s="71"/>
      <c r="X1696" s="71"/>
      <c r="Y1696" s="71"/>
      <c r="Z1696" s="71"/>
      <c r="AE1696" s="71"/>
      <c r="AF1696" s="71"/>
      <c r="AG1696" s="71"/>
      <c r="AH1696" s="71"/>
      <c r="AI1696" s="71"/>
      <c r="AJ1696" s="71"/>
      <c r="AK1696" s="71"/>
      <c r="AL1696" s="71"/>
      <c r="AM1696" s="71"/>
      <c r="AN1696" s="71"/>
      <c r="AO1696" s="71"/>
      <c r="AP1696" s="71"/>
      <c r="AQ1696" s="71"/>
      <c r="AR1696" s="71"/>
      <c r="AS1696" s="71"/>
      <c r="AT1696" s="71"/>
      <c r="AU1696" s="71"/>
      <c r="AV1696" s="71"/>
      <c r="AW1696" s="71"/>
      <c r="AX1696" s="71"/>
      <c r="AY1696" s="71"/>
      <c r="AZ1696" s="71"/>
      <c r="BA1696" s="71"/>
    </row>
    <row r="1697" spans="1:53" x14ac:dyDescent="0.75">
      <c r="A1697" s="71"/>
      <c r="B1697" s="71"/>
      <c r="C1697" s="71"/>
      <c r="D1697" s="71"/>
      <c r="E1697" s="71"/>
      <c r="F1697" s="71"/>
      <c r="G1697" s="71"/>
      <c r="H1697" s="71"/>
      <c r="I1697" s="71"/>
      <c r="J1697" s="71"/>
      <c r="K1697" s="71"/>
      <c r="L1697" s="71"/>
      <c r="M1697" s="71"/>
      <c r="N1697" s="71"/>
      <c r="O1697" s="71"/>
      <c r="P1697" s="71"/>
      <c r="Q1697" s="71"/>
      <c r="R1697" s="71"/>
      <c r="S1697" s="71"/>
      <c r="T1697" s="71"/>
      <c r="U1697" s="71"/>
      <c r="V1697" s="71"/>
      <c r="W1697" s="71"/>
      <c r="X1697" s="71"/>
      <c r="Y1697" s="71"/>
      <c r="Z1697" s="71"/>
      <c r="AE1697" s="71"/>
      <c r="AF1697" s="71"/>
      <c r="AG1697" s="71"/>
      <c r="AH1697" s="71"/>
      <c r="AI1697" s="71"/>
      <c r="AJ1697" s="71"/>
      <c r="AK1697" s="71"/>
      <c r="AL1697" s="71"/>
      <c r="AM1697" s="71"/>
      <c r="AN1697" s="71"/>
      <c r="AO1697" s="71"/>
      <c r="AP1697" s="71"/>
      <c r="AQ1697" s="71"/>
      <c r="AR1697" s="71"/>
      <c r="AS1697" s="71"/>
      <c r="AT1697" s="71"/>
      <c r="AU1697" s="71"/>
      <c r="AV1697" s="71"/>
      <c r="AW1697" s="71"/>
      <c r="AX1697" s="71"/>
      <c r="AY1697" s="71"/>
      <c r="AZ1697" s="71"/>
      <c r="BA1697" s="71"/>
    </row>
    <row r="1698" spans="1:53" x14ac:dyDescent="0.75">
      <c r="A1698" s="71"/>
      <c r="B1698" s="71"/>
      <c r="C1698" s="71"/>
      <c r="D1698" s="71"/>
      <c r="E1698" s="71"/>
      <c r="F1698" s="71"/>
      <c r="G1698" s="71"/>
      <c r="H1698" s="71"/>
      <c r="I1698" s="71"/>
      <c r="J1698" s="71"/>
      <c r="K1698" s="71"/>
      <c r="L1698" s="71"/>
      <c r="M1698" s="71"/>
      <c r="N1698" s="71"/>
      <c r="O1698" s="71"/>
      <c r="P1698" s="71"/>
      <c r="Q1698" s="71"/>
      <c r="R1698" s="71"/>
      <c r="S1698" s="71"/>
      <c r="T1698" s="71"/>
      <c r="U1698" s="71"/>
      <c r="V1698" s="71"/>
      <c r="W1698" s="71"/>
      <c r="X1698" s="71"/>
      <c r="Y1698" s="71"/>
      <c r="Z1698" s="71"/>
      <c r="AE1698" s="71"/>
      <c r="AF1698" s="71"/>
      <c r="AG1698" s="71"/>
      <c r="AH1698" s="71"/>
      <c r="AI1698" s="71"/>
      <c r="AJ1698" s="71"/>
      <c r="AK1698" s="71"/>
      <c r="AL1698" s="71"/>
      <c r="AM1698" s="71"/>
      <c r="AN1698" s="71"/>
      <c r="AO1698" s="71"/>
      <c r="AP1698" s="71"/>
      <c r="AQ1698" s="71"/>
      <c r="AR1698" s="71"/>
      <c r="AS1698" s="71"/>
      <c r="AT1698" s="71"/>
      <c r="AU1698" s="71"/>
      <c r="AV1698" s="71"/>
      <c r="AW1698" s="71"/>
      <c r="AX1698" s="71"/>
      <c r="AY1698" s="71"/>
      <c r="AZ1698" s="71"/>
      <c r="BA1698" s="71"/>
    </row>
    <row r="1699" spans="1:53" x14ac:dyDescent="0.75">
      <c r="A1699" s="71"/>
      <c r="B1699" s="71"/>
      <c r="C1699" s="71"/>
      <c r="D1699" s="71"/>
      <c r="E1699" s="71"/>
      <c r="F1699" s="71"/>
      <c r="G1699" s="71"/>
      <c r="H1699" s="71"/>
      <c r="I1699" s="71"/>
      <c r="J1699" s="71"/>
      <c r="K1699" s="71"/>
      <c r="L1699" s="71"/>
      <c r="M1699" s="71"/>
      <c r="N1699" s="71"/>
      <c r="O1699" s="71"/>
      <c r="P1699" s="71"/>
      <c r="Q1699" s="71"/>
      <c r="R1699" s="71"/>
      <c r="S1699" s="71"/>
      <c r="T1699" s="71"/>
      <c r="U1699" s="71"/>
      <c r="V1699" s="71"/>
      <c r="W1699" s="71"/>
      <c r="X1699" s="71"/>
      <c r="Y1699" s="71"/>
      <c r="Z1699" s="71"/>
      <c r="AE1699" s="71"/>
      <c r="AF1699" s="71"/>
      <c r="AG1699" s="71"/>
      <c r="AH1699" s="71"/>
      <c r="AI1699" s="71"/>
      <c r="AJ1699" s="71"/>
      <c r="AK1699" s="71"/>
      <c r="AL1699" s="71"/>
      <c r="AM1699" s="71"/>
      <c r="AN1699" s="71"/>
      <c r="AO1699" s="71"/>
      <c r="AP1699" s="71"/>
      <c r="AQ1699" s="71"/>
      <c r="AR1699" s="71"/>
      <c r="AS1699" s="71"/>
      <c r="AT1699" s="71"/>
      <c r="AU1699" s="71"/>
      <c r="AV1699" s="71"/>
      <c r="AW1699" s="71"/>
      <c r="AX1699" s="71"/>
      <c r="AY1699" s="71"/>
      <c r="AZ1699" s="71"/>
      <c r="BA1699" s="71"/>
    </row>
    <row r="1700" spans="1:53" x14ac:dyDescent="0.75">
      <c r="A1700" s="71"/>
      <c r="B1700" s="71"/>
      <c r="C1700" s="71"/>
      <c r="D1700" s="71"/>
      <c r="E1700" s="71"/>
      <c r="F1700" s="71"/>
      <c r="G1700" s="71"/>
      <c r="H1700" s="71"/>
      <c r="I1700" s="71"/>
      <c r="J1700" s="71"/>
      <c r="K1700" s="71"/>
      <c r="L1700" s="71"/>
      <c r="M1700" s="71"/>
      <c r="N1700" s="71"/>
      <c r="O1700" s="71"/>
      <c r="P1700" s="71"/>
      <c r="Q1700" s="71"/>
      <c r="R1700" s="71"/>
      <c r="S1700" s="71"/>
      <c r="T1700" s="71"/>
      <c r="U1700" s="71"/>
      <c r="V1700" s="71"/>
      <c r="W1700" s="71"/>
      <c r="X1700" s="71"/>
      <c r="Y1700" s="71"/>
      <c r="Z1700" s="71"/>
      <c r="AE1700" s="71"/>
      <c r="AF1700" s="71"/>
      <c r="AG1700" s="71"/>
      <c r="AH1700" s="71"/>
      <c r="AI1700" s="71"/>
      <c r="AJ1700" s="71"/>
      <c r="AK1700" s="71"/>
      <c r="AL1700" s="71"/>
      <c r="AM1700" s="71"/>
      <c r="AN1700" s="71"/>
      <c r="AO1700" s="71"/>
      <c r="AP1700" s="71"/>
      <c r="AQ1700" s="71"/>
      <c r="AR1700" s="71"/>
      <c r="AS1700" s="71"/>
      <c r="AT1700" s="71"/>
      <c r="AU1700" s="71"/>
      <c r="AV1700" s="71"/>
      <c r="AW1700" s="71"/>
      <c r="AX1700" s="71"/>
      <c r="AY1700" s="71"/>
      <c r="AZ1700" s="71"/>
      <c r="BA1700" s="71"/>
    </row>
    <row r="1701" spans="1:53" x14ac:dyDescent="0.75">
      <c r="A1701" s="71"/>
      <c r="B1701" s="71"/>
      <c r="C1701" s="71"/>
      <c r="D1701" s="71"/>
      <c r="E1701" s="71"/>
      <c r="F1701" s="71"/>
      <c r="G1701" s="71"/>
      <c r="H1701" s="71"/>
      <c r="I1701" s="71"/>
      <c r="J1701" s="71"/>
      <c r="K1701" s="71"/>
      <c r="L1701" s="71"/>
      <c r="M1701" s="71"/>
      <c r="N1701" s="71"/>
      <c r="O1701" s="71"/>
      <c r="P1701" s="71"/>
      <c r="Q1701" s="71"/>
      <c r="R1701" s="71"/>
      <c r="S1701" s="71"/>
      <c r="T1701" s="71"/>
      <c r="U1701" s="71"/>
      <c r="V1701" s="71"/>
      <c r="W1701" s="71"/>
      <c r="X1701" s="71"/>
      <c r="Y1701" s="71"/>
      <c r="Z1701" s="71"/>
      <c r="AE1701" s="71"/>
      <c r="AF1701" s="71"/>
      <c r="AG1701" s="71"/>
      <c r="AH1701" s="71"/>
      <c r="AI1701" s="71"/>
      <c r="AJ1701" s="71"/>
      <c r="AK1701" s="71"/>
      <c r="AL1701" s="71"/>
      <c r="AM1701" s="71"/>
      <c r="AN1701" s="71"/>
      <c r="AO1701" s="71"/>
      <c r="AP1701" s="71"/>
      <c r="AQ1701" s="71"/>
      <c r="AR1701" s="71"/>
      <c r="AS1701" s="71"/>
      <c r="AT1701" s="71"/>
      <c r="AU1701" s="71"/>
      <c r="AV1701" s="71"/>
      <c r="AW1701" s="71"/>
      <c r="AX1701" s="71"/>
      <c r="AY1701" s="71"/>
      <c r="AZ1701" s="71"/>
      <c r="BA1701" s="71"/>
    </row>
    <row r="1702" spans="1:53" x14ac:dyDescent="0.75">
      <c r="A1702" s="71"/>
      <c r="B1702" s="71"/>
      <c r="C1702" s="71"/>
      <c r="D1702" s="71"/>
      <c r="E1702" s="71"/>
      <c r="F1702" s="71"/>
      <c r="G1702" s="71"/>
      <c r="H1702" s="71"/>
      <c r="I1702" s="71"/>
      <c r="J1702" s="71"/>
      <c r="K1702" s="71"/>
      <c r="L1702" s="71"/>
      <c r="M1702" s="71"/>
      <c r="N1702" s="71"/>
      <c r="O1702" s="71"/>
      <c r="P1702" s="71"/>
      <c r="Q1702" s="71"/>
      <c r="R1702" s="71"/>
      <c r="S1702" s="71"/>
      <c r="T1702" s="71"/>
      <c r="U1702" s="71"/>
      <c r="V1702" s="71"/>
      <c r="W1702" s="71"/>
      <c r="X1702" s="71"/>
      <c r="Y1702" s="71"/>
      <c r="Z1702" s="71"/>
      <c r="AE1702" s="71"/>
      <c r="AF1702" s="71"/>
      <c r="AG1702" s="71"/>
      <c r="AH1702" s="71"/>
      <c r="AI1702" s="71"/>
      <c r="AJ1702" s="71"/>
      <c r="AK1702" s="71"/>
      <c r="AL1702" s="71"/>
      <c r="AM1702" s="71"/>
      <c r="AN1702" s="71"/>
      <c r="AO1702" s="71"/>
      <c r="AP1702" s="71"/>
      <c r="AQ1702" s="71"/>
      <c r="AR1702" s="71"/>
      <c r="AS1702" s="71"/>
      <c r="AT1702" s="71"/>
      <c r="AU1702" s="71"/>
      <c r="AV1702" s="71"/>
      <c r="AW1702" s="71"/>
      <c r="AX1702" s="71"/>
      <c r="AY1702" s="71"/>
      <c r="AZ1702" s="71"/>
      <c r="BA1702" s="71"/>
    </row>
    <row r="1703" spans="1:53" x14ac:dyDescent="0.75">
      <c r="A1703" s="71"/>
      <c r="B1703" s="71"/>
      <c r="C1703" s="71"/>
      <c r="D1703" s="71"/>
      <c r="E1703" s="71"/>
      <c r="F1703" s="71"/>
      <c r="G1703" s="71"/>
      <c r="H1703" s="71"/>
      <c r="I1703" s="71"/>
      <c r="J1703" s="71"/>
      <c r="K1703" s="71"/>
      <c r="L1703" s="71"/>
      <c r="M1703" s="71"/>
      <c r="N1703" s="71"/>
      <c r="O1703" s="71"/>
      <c r="P1703" s="71"/>
      <c r="Q1703" s="71"/>
      <c r="R1703" s="71"/>
      <c r="S1703" s="71"/>
      <c r="T1703" s="71"/>
      <c r="U1703" s="71"/>
      <c r="V1703" s="71"/>
      <c r="W1703" s="71"/>
      <c r="X1703" s="71"/>
      <c r="Y1703" s="71"/>
      <c r="Z1703" s="71"/>
      <c r="AE1703" s="71"/>
      <c r="AF1703" s="71"/>
      <c r="AG1703" s="71"/>
      <c r="AH1703" s="71"/>
      <c r="AI1703" s="71"/>
      <c r="AJ1703" s="71"/>
      <c r="AK1703" s="71"/>
      <c r="AL1703" s="71"/>
      <c r="AM1703" s="71"/>
      <c r="AN1703" s="71"/>
      <c r="AO1703" s="71"/>
      <c r="AP1703" s="71"/>
      <c r="AQ1703" s="71"/>
      <c r="AR1703" s="71"/>
      <c r="AS1703" s="71"/>
      <c r="AT1703" s="71"/>
      <c r="AU1703" s="71"/>
      <c r="AV1703" s="71"/>
      <c r="AW1703" s="71"/>
      <c r="AX1703" s="71"/>
      <c r="AY1703" s="71"/>
      <c r="AZ1703" s="71"/>
      <c r="BA1703" s="71"/>
    </row>
    <row r="1704" spans="1:53" x14ac:dyDescent="0.75">
      <c r="A1704" s="71"/>
      <c r="B1704" s="71"/>
      <c r="C1704" s="71"/>
      <c r="D1704" s="71"/>
      <c r="E1704" s="71"/>
      <c r="F1704" s="71"/>
      <c r="G1704" s="71"/>
      <c r="H1704" s="71"/>
      <c r="I1704" s="71"/>
      <c r="J1704" s="71"/>
      <c r="K1704" s="71"/>
      <c r="L1704" s="71"/>
      <c r="M1704" s="71"/>
      <c r="N1704" s="71"/>
      <c r="O1704" s="71"/>
      <c r="P1704" s="71"/>
      <c r="Q1704" s="71"/>
      <c r="R1704" s="71"/>
      <c r="S1704" s="71"/>
      <c r="T1704" s="71"/>
      <c r="U1704" s="71"/>
      <c r="V1704" s="71"/>
      <c r="W1704" s="71"/>
      <c r="X1704" s="71"/>
      <c r="Y1704" s="71"/>
      <c r="Z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  <c r="AQ1704" s="71"/>
      <c r="AR1704" s="71"/>
      <c r="AS1704" s="71"/>
      <c r="AT1704" s="71"/>
      <c r="AU1704" s="71"/>
      <c r="AV1704" s="71"/>
      <c r="AW1704" s="71"/>
      <c r="AX1704" s="71"/>
      <c r="AY1704" s="71"/>
      <c r="AZ1704" s="71"/>
      <c r="BA1704" s="71"/>
    </row>
    <row r="1705" spans="1:53" x14ac:dyDescent="0.75">
      <c r="A1705" s="71"/>
      <c r="B1705" s="71"/>
      <c r="C1705" s="71"/>
      <c r="D1705" s="71"/>
      <c r="E1705" s="71"/>
      <c r="F1705" s="71"/>
      <c r="G1705" s="71"/>
      <c r="H1705" s="71"/>
      <c r="I1705" s="71"/>
      <c r="J1705" s="71"/>
      <c r="K1705" s="71"/>
      <c r="L1705" s="71"/>
      <c r="M1705" s="71"/>
      <c r="N1705" s="71"/>
      <c r="O1705" s="71"/>
      <c r="P1705" s="71"/>
      <c r="Q1705" s="71"/>
      <c r="R1705" s="71"/>
      <c r="S1705" s="71"/>
      <c r="T1705" s="71"/>
      <c r="U1705" s="71"/>
      <c r="V1705" s="71"/>
      <c r="W1705" s="71"/>
      <c r="X1705" s="71"/>
      <c r="Y1705" s="71"/>
      <c r="Z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  <c r="AT1705" s="71"/>
      <c r="AU1705" s="71"/>
      <c r="AV1705" s="71"/>
      <c r="AW1705" s="71"/>
      <c r="AX1705" s="71"/>
      <c r="AY1705" s="71"/>
      <c r="AZ1705" s="71"/>
      <c r="BA1705" s="71"/>
    </row>
    <row r="1706" spans="1:53" x14ac:dyDescent="0.75">
      <c r="A1706" s="71"/>
      <c r="B1706" s="71"/>
      <c r="C1706" s="71"/>
      <c r="D1706" s="71"/>
      <c r="E1706" s="71"/>
      <c r="F1706" s="71"/>
      <c r="G1706" s="71"/>
      <c r="H1706" s="71"/>
      <c r="I1706" s="71"/>
      <c r="J1706" s="71"/>
      <c r="K1706" s="71"/>
      <c r="L1706" s="71"/>
      <c r="M1706" s="71"/>
      <c r="N1706" s="71"/>
      <c r="O1706" s="71"/>
      <c r="P1706" s="71"/>
      <c r="Q1706" s="71"/>
      <c r="R1706" s="71"/>
      <c r="S1706" s="71"/>
      <c r="T1706" s="71"/>
      <c r="U1706" s="71"/>
      <c r="V1706" s="71"/>
      <c r="W1706" s="71"/>
      <c r="X1706" s="71"/>
      <c r="Y1706" s="71"/>
      <c r="Z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</row>
    <row r="1707" spans="1:53" x14ac:dyDescent="0.75">
      <c r="A1707" s="71"/>
      <c r="B1707" s="71"/>
      <c r="C1707" s="71"/>
      <c r="D1707" s="71"/>
      <c r="E1707" s="71"/>
      <c r="F1707" s="71"/>
      <c r="G1707" s="71"/>
      <c r="H1707" s="71"/>
      <c r="I1707" s="71"/>
      <c r="J1707" s="71"/>
      <c r="K1707" s="71"/>
      <c r="L1707" s="71"/>
      <c r="M1707" s="71"/>
      <c r="N1707" s="71"/>
      <c r="O1707" s="71"/>
      <c r="P1707" s="71"/>
      <c r="Q1707" s="71"/>
      <c r="R1707" s="71"/>
      <c r="S1707" s="71"/>
      <c r="T1707" s="71"/>
      <c r="U1707" s="71"/>
      <c r="V1707" s="71"/>
      <c r="W1707" s="71"/>
      <c r="X1707" s="71"/>
      <c r="Y1707" s="71"/>
      <c r="Z1707" s="71"/>
      <c r="AE1707" s="71"/>
      <c r="AF1707" s="71"/>
      <c r="AG1707" s="71"/>
      <c r="AH1707" s="71"/>
      <c r="AI1707" s="71"/>
      <c r="AJ1707" s="71"/>
      <c r="AK1707" s="71"/>
      <c r="AL1707" s="71"/>
      <c r="AM1707" s="71"/>
      <c r="AN1707" s="71"/>
      <c r="AO1707" s="71"/>
      <c r="AP1707" s="71"/>
      <c r="AQ1707" s="71"/>
      <c r="AR1707" s="71"/>
      <c r="AS1707" s="71"/>
      <c r="AT1707" s="71"/>
      <c r="AU1707" s="71"/>
      <c r="AV1707" s="71"/>
      <c r="AW1707" s="71"/>
      <c r="AX1707" s="71"/>
      <c r="AY1707" s="71"/>
      <c r="AZ1707" s="71"/>
      <c r="BA1707" s="71"/>
    </row>
    <row r="1708" spans="1:53" x14ac:dyDescent="0.75">
      <c r="A1708" s="71"/>
      <c r="B1708" s="71"/>
      <c r="C1708" s="71"/>
      <c r="D1708" s="71"/>
      <c r="E1708" s="71"/>
      <c r="F1708" s="71"/>
      <c r="G1708" s="71"/>
      <c r="H1708" s="71"/>
      <c r="I1708" s="71"/>
      <c r="J1708" s="71"/>
      <c r="K1708" s="71"/>
      <c r="L1708" s="71"/>
      <c r="M1708" s="71"/>
      <c r="N1708" s="71"/>
      <c r="O1708" s="71"/>
      <c r="P1708" s="71"/>
      <c r="Q1708" s="71"/>
      <c r="R1708" s="71"/>
      <c r="S1708" s="71"/>
      <c r="T1708" s="71"/>
      <c r="U1708" s="71"/>
      <c r="V1708" s="71"/>
      <c r="W1708" s="71"/>
      <c r="X1708" s="71"/>
      <c r="Y1708" s="71"/>
      <c r="Z1708" s="71"/>
      <c r="AE1708" s="71"/>
      <c r="AF1708" s="71"/>
      <c r="AG1708" s="71"/>
      <c r="AH1708" s="71"/>
      <c r="AI1708" s="71"/>
      <c r="AJ1708" s="71"/>
      <c r="AK1708" s="71"/>
      <c r="AL1708" s="71"/>
      <c r="AM1708" s="71"/>
      <c r="AN1708" s="71"/>
      <c r="AO1708" s="71"/>
      <c r="AP1708" s="71"/>
      <c r="AQ1708" s="71"/>
      <c r="AR1708" s="71"/>
      <c r="AS1708" s="71"/>
      <c r="AT1708" s="71"/>
      <c r="AU1708" s="71"/>
      <c r="AV1708" s="71"/>
      <c r="AW1708" s="71"/>
      <c r="AX1708" s="71"/>
      <c r="AY1708" s="71"/>
      <c r="AZ1708" s="71"/>
      <c r="BA1708" s="71"/>
    </row>
    <row r="1709" spans="1:53" x14ac:dyDescent="0.75">
      <c r="A1709" s="71"/>
      <c r="B1709" s="71"/>
      <c r="C1709" s="71"/>
      <c r="D1709" s="71"/>
      <c r="E1709" s="71"/>
      <c r="F1709" s="71"/>
      <c r="G1709" s="71"/>
      <c r="H1709" s="71"/>
      <c r="I1709" s="71"/>
      <c r="J1709" s="71"/>
      <c r="K1709" s="71"/>
      <c r="L1709" s="71"/>
      <c r="M1709" s="71"/>
      <c r="N1709" s="71"/>
      <c r="O1709" s="71"/>
      <c r="P1709" s="71"/>
      <c r="Q1709" s="71"/>
      <c r="R1709" s="71"/>
      <c r="S1709" s="71"/>
      <c r="T1709" s="71"/>
      <c r="U1709" s="71"/>
      <c r="V1709" s="71"/>
      <c r="W1709" s="71"/>
      <c r="X1709" s="71"/>
      <c r="Y1709" s="71"/>
      <c r="Z1709" s="71"/>
      <c r="AE1709" s="71"/>
      <c r="AF1709" s="71"/>
      <c r="AG1709" s="71"/>
      <c r="AH1709" s="71"/>
      <c r="AI1709" s="71"/>
      <c r="AJ1709" s="71"/>
      <c r="AK1709" s="71"/>
      <c r="AL1709" s="71"/>
      <c r="AM1709" s="71"/>
      <c r="AN1709" s="71"/>
      <c r="AO1709" s="71"/>
      <c r="AP1709" s="71"/>
      <c r="AQ1709" s="71"/>
      <c r="AR1709" s="71"/>
      <c r="AS1709" s="71"/>
      <c r="AT1709" s="71"/>
      <c r="AU1709" s="71"/>
      <c r="AV1709" s="71"/>
      <c r="AW1709" s="71"/>
      <c r="AX1709" s="71"/>
      <c r="AY1709" s="71"/>
      <c r="AZ1709" s="71"/>
      <c r="BA1709" s="71"/>
    </row>
    <row r="1710" spans="1:53" x14ac:dyDescent="0.75">
      <c r="A1710" s="71"/>
      <c r="B1710" s="71"/>
      <c r="C1710" s="71"/>
      <c r="D1710" s="71"/>
      <c r="E1710" s="71"/>
      <c r="F1710" s="71"/>
      <c r="G1710" s="71"/>
      <c r="H1710" s="71"/>
      <c r="I1710" s="71"/>
      <c r="J1710" s="71"/>
      <c r="K1710" s="71"/>
      <c r="L1710" s="71"/>
      <c r="M1710" s="71"/>
      <c r="N1710" s="71"/>
      <c r="O1710" s="71"/>
      <c r="P1710" s="71"/>
      <c r="Q1710" s="71"/>
      <c r="R1710" s="71"/>
      <c r="S1710" s="71"/>
      <c r="T1710" s="71"/>
      <c r="U1710" s="71"/>
      <c r="V1710" s="71"/>
      <c r="W1710" s="71"/>
      <c r="X1710" s="71"/>
      <c r="Y1710" s="71"/>
      <c r="Z1710" s="71"/>
      <c r="AE1710" s="71"/>
      <c r="AF1710" s="71"/>
      <c r="AG1710" s="71"/>
      <c r="AH1710" s="71"/>
      <c r="AI1710" s="71"/>
      <c r="AJ1710" s="71"/>
      <c r="AK1710" s="71"/>
      <c r="AL1710" s="71"/>
      <c r="AM1710" s="71"/>
      <c r="AN1710" s="71"/>
      <c r="AO1710" s="71"/>
      <c r="AP1710" s="71"/>
      <c r="AQ1710" s="71"/>
      <c r="AR1710" s="71"/>
      <c r="AS1710" s="71"/>
      <c r="AT1710" s="71"/>
      <c r="AU1710" s="71"/>
      <c r="AV1710" s="71"/>
      <c r="AW1710" s="71"/>
      <c r="AX1710" s="71"/>
      <c r="AY1710" s="71"/>
      <c r="AZ1710" s="71"/>
      <c r="BA1710" s="71"/>
    </row>
    <row r="1711" spans="1:53" x14ac:dyDescent="0.75">
      <c r="A1711" s="71"/>
      <c r="B1711" s="71"/>
      <c r="C1711" s="71"/>
      <c r="D1711" s="71"/>
      <c r="E1711" s="71"/>
      <c r="F1711" s="71"/>
      <c r="G1711" s="71"/>
      <c r="H1711" s="71"/>
      <c r="I1711" s="71"/>
      <c r="J1711" s="71"/>
      <c r="K1711" s="71"/>
      <c r="L1711" s="71"/>
      <c r="M1711" s="71"/>
      <c r="N1711" s="71"/>
      <c r="O1711" s="71"/>
      <c r="P1711" s="71"/>
      <c r="Q1711" s="71"/>
      <c r="R1711" s="71"/>
      <c r="S1711" s="71"/>
      <c r="T1711" s="71"/>
      <c r="U1711" s="71"/>
      <c r="V1711" s="71"/>
      <c r="W1711" s="71"/>
      <c r="X1711" s="71"/>
      <c r="Y1711" s="71"/>
      <c r="Z1711" s="71"/>
      <c r="AE1711" s="71"/>
      <c r="AF1711" s="71"/>
      <c r="AG1711" s="71"/>
      <c r="AH1711" s="71"/>
      <c r="AI1711" s="71"/>
      <c r="AJ1711" s="71"/>
      <c r="AK1711" s="71"/>
      <c r="AL1711" s="71"/>
      <c r="AM1711" s="71"/>
      <c r="AN1711" s="71"/>
      <c r="AO1711" s="71"/>
      <c r="AP1711" s="71"/>
      <c r="AQ1711" s="71"/>
      <c r="AR1711" s="71"/>
      <c r="AS1711" s="71"/>
      <c r="AT1711" s="71"/>
      <c r="AU1711" s="71"/>
      <c r="AV1711" s="71"/>
      <c r="AW1711" s="71"/>
      <c r="AX1711" s="71"/>
      <c r="AY1711" s="71"/>
      <c r="AZ1711" s="71"/>
      <c r="BA1711" s="71"/>
    </row>
    <row r="1712" spans="1:53" x14ac:dyDescent="0.75">
      <c r="A1712" s="71"/>
      <c r="B1712" s="71"/>
      <c r="C1712" s="71"/>
      <c r="D1712" s="71"/>
      <c r="E1712" s="71"/>
      <c r="F1712" s="71"/>
      <c r="G1712" s="71"/>
      <c r="H1712" s="71"/>
      <c r="I1712" s="71"/>
      <c r="J1712" s="71"/>
      <c r="K1712" s="71"/>
      <c r="L1712" s="71"/>
      <c r="M1712" s="71"/>
      <c r="N1712" s="71"/>
      <c r="O1712" s="71"/>
      <c r="P1712" s="71"/>
      <c r="Q1712" s="71"/>
      <c r="R1712" s="71"/>
      <c r="S1712" s="71"/>
      <c r="T1712" s="71"/>
      <c r="U1712" s="71"/>
      <c r="V1712" s="71"/>
      <c r="W1712" s="71"/>
      <c r="X1712" s="71"/>
      <c r="Y1712" s="71"/>
      <c r="Z1712" s="71"/>
      <c r="AE1712" s="71"/>
      <c r="AF1712" s="71"/>
      <c r="AG1712" s="71"/>
      <c r="AH1712" s="71"/>
      <c r="AI1712" s="71"/>
      <c r="AJ1712" s="71"/>
      <c r="AK1712" s="71"/>
      <c r="AL1712" s="71"/>
      <c r="AM1712" s="71"/>
      <c r="AN1712" s="71"/>
      <c r="AO1712" s="71"/>
      <c r="AP1712" s="71"/>
      <c r="AQ1712" s="71"/>
      <c r="AR1712" s="71"/>
      <c r="AS1712" s="71"/>
      <c r="AT1712" s="71"/>
      <c r="AU1712" s="71"/>
      <c r="AV1712" s="71"/>
      <c r="AW1712" s="71"/>
      <c r="AX1712" s="71"/>
      <c r="AY1712" s="71"/>
      <c r="AZ1712" s="71"/>
      <c r="BA1712" s="71"/>
    </row>
    <row r="1713" spans="1:53" x14ac:dyDescent="0.75">
      <c r="A1713" s="71"/>
      <c r="B1713" s="71"/>
      <c r="C1713" s="71"/>
      <c r="D1713" s="71"/>
      <c r="E1713" s="71"/>
      <c r="F1713" s="71"/>
      <c r="G1713" s="71"/>
      <c r="H1713" s="71"/>
      <c r="I1713" s="71"/>
      <c r="J1713" s="71"/>
      <c r="K1713" s="71"/>
      <c r="L1713" s="71"/>
      <c r="M1713" s="71"/>
      <c r="N1713" s="71"/>
      <c r="O1713" s="71"/>
      <c r="P1713" s="71"/>
      <c r="Q1713" s="71"/>
      <c r="R1713" s="71"/>
      <c r="S1713" s="71"/>
      <c r="T1713" s="71"/>
      <c r="U1713" s="71"/>
      <c r="V1713" s="71"/>
      <c r="W1713" s="71"/>
      <c r="X1713" s="71"/>
      <c r="Y1713" s="71"/>
      <c r="Z1713" s="71"/>
      <c r="AE1713" s="71"/>
      <c r="AF1713" s="71"/>
      <c r="AG1713" s="71"/>
      <c r="AH1713" s="71"/>
      <c r="AI1713" s="71"/>
      <c r="AJ1713" s="71"/>
      <c r="AK1713" s="71"/>
      <c r="AL1713" s="71"/>
      <c r="AM1713" s="71"/>
      <c r="AN1713" s="71"/>
      <c r="AO1713" s="71"/>
      <c r="AP1713" s="71"/>
      <c r="AQ1713" s="71"/>
      <c r="AR1713" s="71"/>
      <c r="AS1713" s="71"/>
      <c r="AT1713" s="71"/>
      <c r="AU1713" s="71"/>
      <c r="AV1713" s="71"/>
      <c r="AW1713" s="71"/>
      <c r="AX1713" s="71"/>
      <c r="AY1713" s="71"/>
      <c r="AZ1713" s="71"/>
      <c r="BA1713" s="71"/>
    </row>
    <row r="1714" spans="1:53" x14ac:dyDescent="0.75">
      <c r="A1714" s="71"/>
      <c r="B1714" s="71"/>
      <c r="C1714" s="71"/>
      <c r="D1714" s="71"/>
      <c r="E1714" s="71"/>
      <c r="F1714" s="71"/>
      <c r="G1714" s="71"/>
      <c r="H1714" s="71"/>
      <c r="I1714" s="71"/>
      <c r="J1714" s="71"/>
      <c r="K1714" s="71"/>
      <c r="L1714" s="71"/>
      <c r="M1714" s="71"/>
      <c r="N1714" s="71"/>
      <c r="O1714" s="71"/>
      <c r="P1714" s="71"/>
      <c r="Q1714" s="71"/>
      <c r="R1714" s="71"/>
      <c r="S1714" s="71"/>
      <c r="T1714" s="71"/>
      <c r="U1714" s="71"/>
      <c r="V1714" s="71"/>
      <c r="W1714" s="71"/>
      <c r="X1714" s="71"/>
      <c r="Y1714" s="71"/>
      <c r="Z1714" s="71"/>
      <c r="AE1714" s="71"/>
      <c r="AF1714" s="71"/>
      <c r="AG1714" s="71"/>
      <c r="AH1714" s="71"/>
      <c r="AI1714" s="71"/>
      <c r="AJ1714" s="71"/>
      <c r="AK1714" s="71"/>
      <c r="AL1714" s="71"/>
      <c r="AM1714" s="71"/>
      <c r="AN1714" s="71"/>
      <c r="AO1714" s="71"/>
      <c r="AP1714" s="71"/>
      <c r="AQ1714" s="71"/>
      <c r="AR1714" s="71"/>
      <c r="AS1714" s="71"/>
      <c r="AT1714" s="71"/>
      <c r="AU1714" s="71"/>
      <c r="AV1714" s="71"/>
      <c r="AW1714" s="71"/>
      <c r="AX1714" s="71"/>
      <c r="AY1714" s="71"/>
      <c r="AZ1714" s="71"/>
      <c r="BA1714" s="71"/>
    </row>
    <row r="1715" spans="1:53" x14ac:dyDescent="0.75">
      <c r="A1715" s="71"/>
      <c r="B1715" s="71"/>
      <c r="C1715" s="71"/>
      <c r="D1715" s="71"/>
      <c r="E1715" s="71"/>
      <c r="F1715" s="71"/>
      <c r="G1715" s="71"/>
      <c r="H1715" s="71"/>
      <c r="I1715" s="71"/>
      <c r="J1715" s="71"/>
      <c r="K1715" s="71"/>
      <c r="L1715" s="71"/>
      <c r="M1715" s="71"/>
      <c r="N1715" s="71"/>
      <c r="O1715" s="71"/>
      <c r="P1715" s="71"/>
      <c r="Q1715" s="71"/>
      <c r="R1715" s="71"/>
      <c r="S1715" s="71"/>
      <c r="T1715" s="71"/>
      <c r="U1715" s="71"/>
      <c r="V1715" s="71"/>
      <c r="W1715" s="71"/>
      <c r="X1715" s="71"/>
      <c r="Y1715" s="71"/>
      <c r="Z1715" s="71"/>
      <c r="AE1715" s="71"/>
      <c r="AF1715" s="71"/>
      <c r="AG1715" s="71"/>
      <c r="AH1715" s="71"/>
      <c r="AI1715" s="71"/>
      <c r="AJ1715" s="71"/>
      <c r="AK1715" s="71"/>
      <c r="AL1715" s="71"/>
      <c r="AM1715" s="71"/>
      <c r="AN1715" s="71"/>
      <c r="AO1715" s="71"/>
      <c r="AP1715" s="71"/>
      <c r="AQ1715" s="71"/>
      <c r="AR1715" s="71"/>
      <c r="AS1715" s="71"/>
      <c r="AT1715" s="71"/>
      <c r="AU1715" s="71"/>
      <c r="AV1715" s="71"/>
      <c r="AW1715" s="71"/>
      <c r="AX1715" s="71"/>
      <c r="AY1715" s="71"/>
      <c r="AZ1715" s="71"/>
      <c r="BA1715" s="71"/>
    </row>
    <row r="1716" spans="1:53" x14ac:dyDescent="0.75">
      <c r="A1716" s="71"/>
      <c r="B1716" s="71"/>
      <c r="C1716" s="71"/>
      <c r="D1716" s="71"/>
      <c r="E1716" s="71"/>
      <c r="F1716" s="71"/>
      <c r="G1716" s="71"/>
      <c r="H1716" s="71"/>
      <c r="I1716" s="71"/>
      <c r="J1716" s="71"/>
      <c r="K1716" s="71"/>
      <c r="L1716" s="71"/>
      <c r="M1716" s="71"/>
      <c r="N1716" s="71"/>
      <c r="O1716" s="71"/>
      <c r="P1716" s="71"/>
      <c r="Q1716" s="71"/>
      <c r="R1716" s="71"/>
      <c r="S1716" s="71"/>
      <c r="T1716" s="71"/>
      <c r="U1716" s="71"/>
      <c r="V1716" s="71"/>
      <c r="W1716" s="71"/>
      <c r="X1716" s="71"/>
      <c r="Y1716" s="71"/>
      <c r="Z1716" s="71"/>
      <c r="AE1716" s="71"/>
      <c r="AF1716" s="71"/>
      <c r="AG1716" s="71"/>
      <c r="AH1716" s="71"/>
      <c r="AI1716" s="71"/>
      <c r="AJ1716" s="71"/>
      <c r="AK1716" s="71"/>
      <c r="AL1716" s="71"/>
      <c r="AM1716" s="71"/>
      <c r="AN1716" s="71"/>
      <c r="AO1716" s="71"/>
      <c r="AP1716" s="71"/>
      <c r="AQ1716" s="71"/>
      <c r="AR1716" s="71"/>
      <c r="AS1716" s="71"/>
      <c r="AT1716" s="71"/>
      <c r="AU1716" s="71"/>
      <c r="AV1716" s="71"/>
      <c r="AW1716" s="71"/>
      <c r="AX1716" s="71"/>
      <c r="AY1716" s="71"/>
      <c r="AZ1716" s="71"/>
      <c r="BA1716" s="71"/>
    </row>
    <row r="1717" spans="1:53" x14ac:dyDescent="0.75">
      <c r="A1717" s="71"/>
      <c r="B1717" s="71"/>
      <c r="C1717" s="71"/>
      <c r="D1717" s="71"/>
      <c r="E1717" s="71"/>
      <c r="F1717" s="71"/>
      <c r="G1717" s="71"/>
      <c r="H1717" s="71"/>
      <c r="I1717" s="71"/>
      <c r="J1717" s="71"/>
      <c r="K1717" s="71"/>
      <c r="L1717" s="71"/>
      <c r="M1717" s="71"/>
      <c r="N1717" s="71"/>
      <c r="O1717" s="71"/>
      <c r="P1717" s="71"/>
      <c r="Q1717" s="71"/>
      <c r="R1717" s="71"/>
      <c r="S1717" s="71"/>
      <c r="T1717" s="71"/>
      <c r="U1717" s="71"/>
      <c r="V1717" s="71"/>
      <c r="W1717" s="71"/>
      <c r="X1717" s="71"/>
      <c r="Y1717" s="71"/>
      <c r="Z1717" s="71"/>
      <c r="AE1717" s="71"/>
      <c r="AF1717" s="71"/>
      <c r="AG1717" s="71"/>
      <c r="AH1717" s="71"/>
      <c r="AI1717" s="71"/>
      <c r="AJ1717" s="71"/>
      <c r="AK1717" s="71"/>
      <c r="AL1717" s="71"/>
      <c r="AM1717" s="71"/>
      <c r="AN1717" s="71"/>
      <c r="AO1717" s="71"/>
      <c r="AP1717" s="71"/>
      <c r="AQ1717" s="71"/>
      <c r="AR1717" s="71"/>
      <c r="AS1717" s="71"/>
      <c r="AT1717" s="71"/>
      <c r="AU1717" s="71"/>
      <c r="AV1717" s="71"/>
      <c r="AW1717" s="71"/>
      <c r="AX1717" s="71"/>
      <c r="AY1717" s="71"/>
      <c r="AZ1717" s="71"/>
      <c r="BA1717" s="71"/>
    </row>
    <row r="1718" spans="1:53" x14ac:dyDescent="0.75">
      <c r="A1718" s="71"/>
      <c r="B1718" s="71"/>
      <c r="C1718" s="71"/>
      <c r="D1718" s="71"/>
      <c r="E1718" s="71"/>
      <c r="F1718" s="71"/>
      <c r="G1718" s="71"/>
      <c r="H1718" s="71"/>
      <c r="I1718" s="71"/>
      <c r="J1718" s="71"/>
      <c r="K1718" s="71"/>
      <c r="L1718" s="71"/>
      <c r="M1718" s="71"/>
      <c r="N1718" s="71"/>
      <c r="O1718" s="71"/>
      <c r="P1718" s="71"/>
      <c r="Q1718" s="71"/>
      <c r="R1718" s="71"/>
      <c r="S1718" s="71"/>
      <c r="T1718" s="71"/>
      <c r="U1718" s="71"/>
      <c r="V1718" s="71"/>
      <c r="W1718" s="71"/>
      <c r="X1718" s="71"/>
      <c r="Y1718" s="71"/>
      <c r="Z1718" s="71"/>
      <c r="AE1718" s="71"/>
      <c r="AF1718" s="71"/>
      <c r="AG1718" s="71"/>
      <c r="AH1718" s="71"/>
      <c r="AI1718" s="71"/>
      <c r="AJ1718" s="71"/>
      <c r="AK1718" s="71"/>
      <c r="AL1718" s="71"/>
      <c r="AM1718" s="71"/>
      <c r="AN1718" s="71"/>
      <c r="AO1718" s="71"/>
      <c r="AP1718" s="71"/>
      <c r="AQ1718" s="71"/>
      <c r="AR1718" s="71"/>
      <c r="AS1718" s="71"/>
      <c r="AT1718" s="71"/>
      <c r="AU1718" s="71"/>
      <c r="AV1718" s="71"/>
      <c r="AW1718" s="71"/>
      <c r="AX1718" s="71"/>
      <c r="AY1718" s="71"/>
      <c r="AZ1718" s="71"/>
      <c r="BA1718" s="71"/>
    </row>
    <row r="1719" spans="1:53" x14ac:dyDescent="0.75">
      <c r="A1719" s="71"/>
      <c r="B1719" s="71"/>
      <c r="C1719" s="71"/>
      <c r="D1719" s="71"/>
      <c r="E1719" s="71"/>
      <c r="F1719" s="71"/>
      <c r="G1719" s="71"/>
      <c r="H1719" s="71"/>
      <c r="I1719" s="71"/>
      <c r="J1719" s="71"/>
      <c r="K1719" s="71"/>
      <c r="L1719" s="71"/>
      <c r="M1719" s="71"/>
      <c r="N1719" s="71"/>
      <c r="O1719" s="71"/>
      <c r="P1719" s="71"/>
      <c r="Q1719" s="71"/>
      <c r="R1719" s="71"/>
      <c r="S1719" s="71"/>
      <c r="T1719" s="71"/>
      <c r="U1719" s="71"/>
      <c r="V1719" s="71"/>
      <c r="W1719" s="71"/>
      <c r="X1719" s="71"/>
      <c r="Y1719" s="71"/>
      <c r="Z1719" s="71"/>
      <c r="AE1719" s="71"/>
      <c r="AF1719" s="71"/>
      <c r="AG1719" s="71"/>
      <c r="AH1719" s="71"/>
      <c r="AI1719" s="71"/>
      <c r="AJ1719" s="71"/>
      <c r="AK1719" s="71"/>
      <c r="AL1719" s="71"/>
      <c r="AM1719" s="71"/>
      <c r="AN1719" s="71"/>
      <c r="AO1719" s="71"/>
      <c r="AP1719" s="71"/>
      <c r="AQ1719" s="71"/>
      <c r="AR1719" s="71"/>
      <c r="AS1719" s="71"/>
      <c r="AT1719" s="71"/>
      <c r="AU1719" s="71"/>
      <c r="AV1719" s="71"/>
      <c r="AW1719" s="71"/>
      <c r="AX1719" s="71"/>
      <c r="AY1719" s="71"/>
      <c r="AZ1719" s="71"/>
      <c r="BA1719" s="71"/>
    </row>
    <row r="1720" spans="1:53" x14ac:dyDescent="0.75">
      <c r="A1720" s="71"/>
      <c r="B1720" s="71"/>
      <c r="C1720" s="71"/>
      <c r="D1720" s="71"/>
      <c r="E1720" s="71"/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71"/>
      <c r="Y1720" s="71"/>
      <c r="Z1720" s="71"/>
      <c r="AE1720" s="71"/>
      <c r="AF1720" s="71"/>
      <c r="AG1720" s="71"/>
      <c r="AH1720" s="71"/>
      <c r="AI1720" s="71"/>
      <c r="AJ1720" s="71"/>
      <c r="AK1720" s="71"/>
      <c r="AL1720" s="71"/>
      <c r="AM1720" s="71"/>
      <c r="AN1720" s="71"/>
      <c r="AO1720" s="71"/>
      <c r="AP1720" s="71"/>
      <c r="AQ1720" s="71"/>
      <c r="AR1720" s="71"/>
      <c r="AS1720" s="71"/>
      <c r="AT1720" s="71"/>
      <c r="AU1720" s="71"/>
      <c r="AV1720" s="71"/>
      <c r="AW1720" s="71"/>
      <c r="AX1720" s="71"/>
      <c r="AY1720" s="71"/>
      <c r="AZ1720" s="71"/>
      <c r="BA1720" s="71"/>
    </row>
    <row r="1721" spans="1:53" x14ac:dyDescent="0.75">
      <c r="A1721" s="71"/>
      <c r="B1721" s="71"/>
      <c r="C1721" s="71"/>
      <c r="D1721" s="71"/>
      <c r="E1721" s="71"/>
      <c r="F1721" s="71"/>
      <c r="G1721" s="71"/>
      <c r="H1721" s="71"/>
      <c r="I1721" s="71"/>
      <c r="J1721" s="71"/>
      <c r="K1721" s="71"/>
      <c r="L1721" s="71"/>
      <c r="M1721" s="71"/>
      <c r="N1721" s="71"/>
      <c r="O1721" s="71"/>
      <c r="P1721" s="71"/>
      <c r="Q1721" s="71"/>
      <c r="R1721" s="71"/>
      <c r="S1721" s="71"/>
      <c r="T1721" s="71"/>
      <c r="U1721" s="71"/>
      <c r="V1721" s="71"/>
      <c r="W1721" s="71"/>
      <c r="X1721" s="71"/>
      <c r="Y1721" s="71"/>
      <c r="Z1721" s="71"/>
      <c r="AE1721" s="71"/>
      <c r="AF1721" s="71"/>
      <c r="AG1721" s="71"/>
      <c r="AH1721" s="71"/>
      <c r="AI1721" s="71"/>
      <c r="AJ1721" s="71"/>
      <c r="AK1721" s="71"/>
      <c r="AL1721" s="71"/>
      <c r="AM1721" s="71"/>
      <c r="AN1721" s="71"/>
      <c r="AO1721" s="71"/>
      <c r="AP1721" s="71"/>
      <c r="AQ1721" s="71"/>
      <c r="AR1721" s="71"/>
      <c r="AS1721" s="71"/>
      <c r="AT1721" s="71"/>
      <c r="AU1721" s="71"/>
      <c r="AV1721" s="71"/>
      <c r="AW1721" s="71"/>
      <c r="AX1721" s="71"/>
      <c r="AY1721" s="71"/>
      <c r="AZ1721" s="71"/>
      <c r="BA1721" s="71"/>
    </row>
    <row r="1722" spans="1:53" x14ac:dyDescent="0.75">
      <c r="A1722" s="71"/>
      <c r="B1722" s="71"/>
      <c r="C1722" s="71"/>
      <c r="D1722" s="71"/>
      <c r="E1722" s="71"/>
      <c r="F1722" s="71"/>
      <c r="G1722" s="71"/>
      <c r="H1722" s="71"/>
      <c r="I1722" s="71"/>
      <c r="J1722" s="71"/>
      <c r="K1722" s="71"/>
      <c r="L1722" s="71"/>
      <c r="M1722" s="71"/>
      <c r="N1722" s="71"/>
      <c r="O1722" s="71"/>
      <c r="P1722" s="71"/>
      <c r="Q1722" s="71"/>
      <c r="R1722" s="71"/>
      <c r="S1722" s="71"/>
      <c r="T1722" s="71"/>
      <c r="U1722" s="71"/>
      <c r="V1722" s="71"/>
      <c r="W1722" s="71"/>
      <c r="X1722" s="71"/>
      <c r="Y1722" s="71"/>
      <c r="Z1722" s="71"/>
      <c r="AE1722" s="71"/>
      <c r="AF1722" s="71"/>
      <c r="AG1722" s="71"/>
      <c r="AH1722" s="71"/>
      <c r="AI1722" s="71"/>
      <c r="AJ1722" s="71"/>
      <c r="AK1722" s="71"/>
      <c r="AL1722" s="71"/>
      <c r="AM1722" s="71"/>
      <c r="AN1722" s="71"/>
      <c r="AO1722" s="71"/>
      <c r="AP1722" s="71"/>
      <c r="AQ1722" s="71"/>
      <c r="AR1722" s="71"/>
      <c r="AS1722" s="71"/>
      <c r="AT1722" s="71"/>
      <c r="AU1722" s="71"/>
      <c r="AV1722" s="71"/>
      <c r="AW1722" s="71"/>
      <c r="AX1722" s="71"/>
      <c r="AY1722" s="71"/>
      <c r="AZ1722" s="71"/>
      <c r="BA1722" s="71"/>
    </row>
    <row r="1723" spans="1:53" x14ac:dyDescent="0.75">
      <c r="A1723" s="71"/>
      <c r="B1723" s="71"/>
      <c r="C1723" s="71"/>
      <c r="D1723" s="71"/>
      <c r="E1723" s="71"/>
      <c r="F1723" s="71"/>
      <c r="G1723" s="71"/>
      <c r="H1723" s="71"/>
      <c r="I1723" s="71"/>
      <c r="J1723" s="71"/>
      <c r="K1723" s="71"/>
      <c r="L1723" s="71"/>
      <c r="M1723" s="71"/>
      <c r="N1723" s="71"/>
      <c r="O1723" s="71"/>
      <c r="P1723" s="71"/>
      <c r="Q1723" s="71"/>
      <c r="R1723" s="71"/>
      <c r="S1723" s="71"/>
      <c r="T1723" s="71"/>
      <c r="U1723" s="71"/>
      <c r="V1723" s="71"/>
      <c r="W1723" s="71"/>
      <c r="X1723" s="71"/>
      <c r="Y1723" s="71"/>
      <c r="Z1723" s="71"/>
      <c r="AE1723" s="71"/>
      <c r="AF1723" s="71"/>
      <c r="AG1723" s="71"/>
      <c r="AH1723" s="71"/>
      <c r="AI1723" s="71"/>
      <c r="AJ1723" s="71"/>
      <c r="AK1723" s="71"/>
      <c r="AL1723" s="71"/>
      <c r="AM1723" s="71"/>
      <c r="AN1723" s="71"/>
      <c r="AO1723" s="71"/>
      <c r="AP1723" s="71"/>
      <c r="AQ1723" s="71"/>
      <c r="AR1723" s="71"/>
      <c r="AS1723" s="71"/>
      <c r="AT1723" s="71"/>
      <c r="AU1723" s="71"/>
      <c r="AV1723" s="71"/>
      <c r="AW1723" s="71"/>
      <c r="AX1723" s="71"/>
      <c r="AY1723" s="71"/>
      <c r="AZ1723" s="71"/>
      <c r="BA1723" s="71"/>
    </row>
    <row r="1724" spans="1:53" x14ac:dyDescent="0.75">
      <c r="A1724" s="71"/>
      <c r="B1724" s="71"/>
      <c r="C1724" s="71"/>
      <c r="D1724" s="71"/>
      <c r="E1724" s="71"/>
      <c r="F1724" s="71"/>
      <c r="G1724" s="71"/>
      <c r="H1724" s="71"/>
      <c r="I1724" s="71"/>
      <c r="J1724" s="71"/>
      <c r="K1724" s="71"/>
      <c r="L1724" s="71"/>
      <c r="M1724" s="71"/>
      <c r="N1724" s="71"/>
      <c r="O1724" s="71"/>
      <c r="P1724" s="71"/>
      <c r="Q1724" s="71"/>
      <c r="R1724" s="71"/>
      <c r="S1724" s="71"/>
      <c r="T1724" s="71"/>
      <c r="U1724" s="71"/>
      <c r="V1724" s="71"/>
      <c r="W1724" s="71"/>
      <c r="X1724" s="71"/>
      <c r="Y1724" s="71"/>
      <c r="Z1724" s="71"/>
      <c r="AE1724" s="71"/>
      <c r="AF1724" s="71"/>
      <c r="AG1724" s="71"/>
      <c r="AH1724" s="71"/>
      <c r="AI1724" s="71"/>
      <c r="AJ1724" s="71"/>
      <c r="AK1724" s="71"/>
      <c r="AL1724" s="71"/>
      <c r="AM1724" s="71"/>
      <c r="AN1724" s="71"/>
      <c r="AO1724" s="71"/>
      <c r="AP1724" s="71"/>
      <c r="AQ1724" s="71"/>
      <c r="AR1724" s="71"/>
      <c r="AS1724" s="71"/>
      <c r="AT1724" s="71"/>
      <c r="AU1724" s="71"/>
      <c r="AV1724" s="71"/>
      <c r="AW1724" s="71"/>
      <c r="AX1724" s="71"/>
      <c r="AY1724" s="71"/>
      <c r="AZ1724" s="71"/>
      <c r="BA1724" s="71"/>
    </row>
    <row r="1725" spans="1:53" x14ac:dyDescent="0.75">
      <c r="A1725" s="71"/>
      <c r="B1725" s="71"/>
      <c r="C1725" s="71"/>
      <c r="D1725" s="71"/>
      <c r="E1725" s="71"/>
      <c r="F1725" s="71"/>
      <c r="G1725" s="71"/>
      <c r="H1725" s="71"/>
      <c r="I1725" s="71"/>
      <c r="J1725" s="71"/>
      <c r="K1725" s="71"/>
      <c r="L1725" s="71"/>
      <c r="M1725" s="71"/>
      <c r="N1725" s="71"/>
      <c r="O1725" s="71"/>
      <c r="P1725" s="71"/>
      <c r="Q1725" s="71"/>
      <c r="R1725" s="71"/>
      <c r="S1725" s="71"/>
      <c r="T1725" s="71"/>
      <c r="U1725" s="71"/>
      <c r="V1725" s="71"/>
      <c r="W1725" s="71"/>
      <c r="X1725" s="71"/>
      <c r="Y1725" s="71"/>
      <c r="Z1725" s="71"/>
      <c r="AE1725" s="71"/>
      <c r="AF1725" s="71"/>
      <c r="AG1725" s="71"/>
      <c r="AH1725" s="71"/>
      <c r="AI1725" s="71"/>
      <c r="AJ1725" s="71"/>
      <c r="AK1725" s="71"/>
      <c r="AL1725" s="71"/>
      <c r="AM1725" s="71"/>
      <c r="AN1725" s="71"/>
      <c r="AO1725" s="71"/>
      <c r="AP1725" s="71"/>
      <c r="AQ1725" s="71"/>
      <c r="AR1725" s="71"/>
      <c r="AS1725" s="71"/>
      <c r="AT1725" s="71"/>
      <c r="AU1725" s="71"/>
      <c r="AV1725" s="71"/>
      <c r="AW1725" s="71"/>
      <c r="AX1725" s="71"/>
      <c r="AY1725" s="71"/>
      <c r="AZ1725" s="71"/>
      <c r="BA1725" s="71"/>
    </row>
    <row r="1726" spans="1:53" x14ac:dyDescent="0.75">
      <c r="A1726" s="71"/>
      <c r="B1726" s="71"/>
      <c r="C1726" s="71"/>
      <c r="D1726" s="71"/>
      <c r="E1726" s="71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71"/>
      <c r="S1726" s="71"/>
      <c r="T1726" s="71"/>
      <c r="U1726" s="71"/>
      <c r="V1726" s="71"/>
      <c r="W1726" s="71"/>
      <c r="X1726" s="71"/>
      <c r="Y1726" s="71"/>
      <c r="Z1726" s="71"/>
      <c r="AE1726" s="71"/>
      <c r="AF1726" s="71"/>
      <c r="AG1726" s="71"/>
      <c r="AH1726" s="71"/>
      <c r="AI1726" s="71"/>
      <c r="AJ1726" s="71"/>
      <c r="AK1726" s="71"/>
      <c r="AL1726" s="71"/>
      <c r="AM1726" s="71"/>
      <c r="AN1726" s="71"/>
      <c r="AO1726" s="71"/>
      <c r="AP1726" s="71"/>
      <c r="AQ1726" s="71"/>
      <c r="AR1726" s="71"/>
      <c r="AS1726" s="71"/>
      <c r="AT1726" s="71"/>
      <c r="AU1726" s="71"/>
      <c r="AV1726" s="71"/>
      <c r="AW1726" s="71"/>
      <c r="AX1726" s="71"/>
      <c r="AY1726" s="71"/>
      <c r="AZ1726" s="71"/>
      <c r="BA1726" s="71"/>
    </row>
    <row r="1727" spans="1:53" x14ac:dyDescent="0.75">
      <c r="A1727" s="71"/>
      <c r="B1727" s="71"/>
      <c r="C1727" s="71"/>
      <c r="D1727" s="71"/>
      <c r="E1727" s="71"/>
      <c r="F1727" s="71"/>
      <c r="G1727" s="71"/>
      <c r="H1727" s="71"/>
      <c r="I1727" s="71"/>
      <c r="J1727" s="71"/>
      <c r="K1727" s="71"/>
      <c r="L1727" s="71"/>
      <c r="M1727" s="71"/>
      <c r="N1727" s="71"/>
      <c r="O1727" s="71"/>
      <c r="P1727" s="71"/>
      <c r="Q1727" s="71"/>
      <c r="R1727" s="71"/>
      <c r="S1727" s="71"/>
      <c r="T1727" s="71"/>
      <c r="U1727" s="71"/>
      <c r="V1727" s="71"/>
      <c r="W1727" s="71"/>
      <c r="X1727" s="71"/>
      <c r="Y1727" s="71"/>
      <c r="Z1727" s="71"/>
      <c r="AE1727" s="71"/>
      <c r="AF1727" s="71"/>
      <c r="AG1727" s="71"/>
      <c r="AH1727" s="71"/>
      <c r="AI1727" s="71"/>
      <c r="AJ1727" s="71"/>
      <c r="AK1727" s="71"/>
      <c r="AL1727" s="71"/>
      <c r="AM1727" s="71"/>
      <c r="AN1727" s="71"/>
      <c r="AO1727" s="71"/>
      <c r="AP1727" s="71"/>
      <c r="AQ1727" s="71"/>
      <c r="AR1727" s="71"/>
      <c r="AS1727" s="71"/>
      <c r="AT1727" s="71"/>
      <c r="AU1727" s="71"/>
      <c r="AV1727" s="71"/>
      <c r="AW1727" s="71"/>
      <c r="AX1727" s="71"/>
      <c r="AY1727" s="71"/>
      <c r="AZ1727" s="71"/>
      <c r="BA1727" s="71"/>
    </row>
    <row r="1728" spans="1:53" x14ac:dyDescent="0.75">
      <c r="A1728" s="71"/>
      <c r="B1728" s="71"/>
      <c r="C1728" s="71"/>
      <c r="D1728" s="71"/>
      <c r="E1728" s="71"/>
      <c r="F1728" s="71"/>
      <c r="G1728" s="71"/>
      <c r="H1728" s="71"/>
      <c r="I1728" s="71"/>
      <c r="J1728" s="71"/>
      <c r="K1728" s="71"/>
      <c r="L1728" s="71"/>
      <c r="M1728" s="71"/>
      <c r="N1728" s="71"/>
      <c r="O1728" s="71"/>
      <c r="P1728" s="71"/>
      <c r="Q1728" s="71"/>
      <c r="R1728" s="71"/>
      <c r="S1728" s="71"/>
      <c r="T1728" s="71"/>
      <c r="U1728" s="71"/>
      <c r="V1728" s="71"/>
      <c r="W1728" s="71"/>
      <c r="X1728" s="71"/>
      <c r="Y1728" s="71"/>
      <c r="Z1728" s="71"/>
      <c r="AE1728" s="71"/>
      <c r="AF1728" s="71"/>
      <c r="AG1728" s="71"/>
      <c r="AH1728" s="71"/>
      <c r="AI1728" s="71"/>
      <c r="AJ1728" s="71"/>
      <c r="AK1728" s="71"/>
      <c r="AL1728" s="71"/>
      <c r="AM1728" s="71"/>
      <c r="AN1728" s="71"/>
      <c r="AO1728" s="71"/>
      <c r="AP1728" s="71"/>
      <c r="AQ1728" s="71"/>
      <c r="AR1728" s="71"/>
      <c r="AS1728" s="71"/>
      <c r="AT1728" s="71"/>
      <c r="AU1728" s="71"/>
      <c r="AV1728" s="71"/>
      <c r="AW1728" s="71"/>
      <c r="AX1728" s="71"/>
      <c r="AY1728" s="71"/>
      <c r="AZ1728" s="71"/>
      <c r="BA1728" s="71"/>
    </row>
    <row r="1729" spans="1:53" x14ac:dyDescent="0.75">
      <c r="A1729" s="71"/>
      <c r="B1729" s="71"/>
      <c r="C1729" s="71"/>
      <c r="D1729" s="71"/>
      <c r="E1729" s="71"/>
      <c r="F1729" s="71"/>
      <c r="G1729" s="71"/>
      <c r="H1729" s="71"/>
      <c r="I1729" s="71"/>
      <c r="J1729" s="71"/>
      <c r="K1729" s="71"/>
      <c r="L1729" s="71"/>
      <c r="M1729" s="71"/>
      <c r="N1729" s="71"/>
      <c r="O1729" s="71"/>
      <c r="P1729" s="71"/>
      <c r="Q1729" s="71"/>
      <c r="R1729" s="71"/>
      <c r="S1729" s="71"/>
      <c r="T1729" s="71"/>
      <c r="U1729" s="71"/>
      <c r="V1729" s="71"/>
      <c r="W1729" s="71"/>
      <c r="X1729" s="71"/>
      <c r="Y1729" s="71"/>
      <c r="Z1729" s="71"/>
      <c r="AE1729" s="71"/>
      <c r="AF1729" s="71"/>
      <c r="AG1729" s="71"/>
      <c r="AH1729" s="71"/>
      <c r="AI1729" s="71"/>
      <c r="AJ1729" s="71"/>
      <c r="AK1729" s="71"/>
      <c r="AL1729" s="71"/>
      <c r="AM1729" s="71"/>
      <c r="AN1729" s="71"/>
      <c r="AO1729" s="71"/>
      <c r="AP1729" s="71"/>
      <c r="AQ1729" s="71"/>
      <c r="AR1729" s="71"/>
      <c r="AS1729" s="71"/>
      <c r="AT1729" s="71"/>
      <c r="AU1729" s="71"/>
      <c r="AV1729" s="71"/>
      <c r="AW1729" s="71"/>
      <c r="AX1729" s="71"/>
      <c r="AY1729" s="71"/>
      <c r="AZ1729" s="71"/>
      <c r="BA1729" s="71"/>
    </row>
    <row r="1730" spans="1:53" x14ac:dyDescent="0.75">
      <c r="A1730" s="71"/>
      <c r="B1730" s="71"/>
      <c r="C1730" s="71"/>
      <c r="D1730" s="71"/>
      <c r="E1730" s="71"/>
      <c r="F1730" s="71"/>
      <c r="G1730" s="71"/>
      <c r="H1730" s="71"/>
      <c r="I1730" s="71"/>
      <c r="J1730" s="71"/>
      <c r="K1730" s="71"/>
      <c r="L1730" s="71"/>
      <c r="M1730" s="71"/>
      <c r="N1730" s="71"/>
      <c r="O1730" s="71"/>
      <c r="P1730" s="71"/>
      <c r="Q1730" s="71"/>
      <c r="R1730" s="71"/>
      <c r="S1730" s="71"/>
      <c r="T1730" s="71"/>
      <c r="U1730" s="71"/>
      <c r="V1730" s="71"/>
      <c r="W1730" s="71"/>
      <c r="X1730" s="71"/>
      <c r="Y1730" s="71"/>
      <c r="Z1730" s="71"/>
      <c r="AE1730" s="71"/>
      <c r="AF1730" s="71"/>
      <c r="AG1730" s="71"/>
      <c r="AH1730" s="71"/>
      <c r="AI1730" s="71"/>
      <c r="AJ1730" s="71"/>
      <c r="AK1730" s="71"/>
      <c r="AL1730" s="71"/>
      <c r="AM1730" s="71"/>
      <c r="AN1730" s="71"/>
      <c r="AO1730" s="71"/>
      <c r="AP1730" s="71"/>
      <c r="AQ1730" s="71"/>
      <c r="AR1730" s="71"/>
      <c r="AS1730" s="71"/>
      <c r="AT1730" s="71"/>
      <c r="AU1730" s="71"/>
      <c r="AV1730" s="71"/>
      <c r="AW1730" s="71"/>
      <c r="AX1730" s="71"/>
      <c r="AY1730" s="71"/>
      <c r="AZ1730" s="71"/>
      <c r="BA1730" s="71"/>
    </row>
    <row r="1731" spans="1:53" x14ac:dyDescent="0.75">
      <c r="A1731" s="71"/>
      <c r="B1731" s="71"/>
      <c r="C1731" s="71"/>
      <c r="D1731" s="71"/>
      <c r="E1731" s="71"/>
      <c r="F1731" s="71"/>
      <c r="G1731" s="71"/>
      <c r="H1731" s="71"/>
      <c r="I1731" s="71"/>
      <c r="J1731" s="71"/>
      <c r="K1731" s="71"/>
      <c r="L1731" s="71"/>
      <c r="M1731" s="71"/>
      <c r="N1731" s="71"/>
      <c r="O1731" s="71"/>
      <c r="P1731" s="71"/>
      <c r="Q1731" s="71"/>
      <c r="R1731" s="71"/>
      <c r="S1731" s="71"/>
      <c r="T1731" s="71"/>
      <c r="U1731" s="71"/>
      <c r="V1731" s="71"/>
      <c r="W1731" s="71"/>
      <c r="X1731" s="71"/>
      <c r="Y1731" s="71"/>
      <c r="Z1731" s="71"/>
      <c r="AE1731" s="71"/>
      <c r="AF1731" s="71"/>
      <c r="AG1731" s="71"/>
      <c r="AH1731" s="71"/>
      <c r="AI1731" s="71"/>
      <c r="AJ1731" s="71"/>
      <c r="AK1731" s="71"/>
      <c r="AL1731" s="71"/>
      <c r="AM1731" s="71"/>
      <c r="AN1731" s="71"/>
      <c r="AO1731" s="71"/>
      <c r="AP1731" s="71"/>
      <c r="AQ1731" s="71"/>
      <c r="AR1731" s="71"/>
      <c r="AS1731" s="71"/>
      <c r="AT1731" s="71"/>
      <c r="AU1731" s="71"/>
      <c r="AV1731" s="71"/>
      <c r="AW1731" s="71"/>
      <c r="AX1731" s="71"/>
      <c r="AY1731" s="71"/>
      <c r="AZ1731" s="71"/>
      <c r="BA1731" s="71"/>
    </row>
    <row r="1732" spans="1:53" x14ac:dyDescent="0.75">
      <c r="A1732" s="71"/>
      <c r="B1732" s="71"/>
      <c r="C1732" s="71"/>
      <c r="D1732" s="71"/>
      <c r="E1732" s="71"/>
      <c r="F1732" s="71"/>
      <c r="G1732" s="71"/>
      <c r="H1732" s="71"/>
      <c r="I1732" s="71"/>
      <c r="J1732" s="71"/>
      <c r="K1732" s="71"/>
      <c r="L1732" s="71"/>
      <c r="M1732" s="71"/>
      <c r="N1732" s="71"/>
      <c r="O1732" s="71"/>
      <c r="P1732" s="71"/>
      <c r="Q1732" s="71"/>
      <c r="R1732" s="71"/>
      <c r="S1732" s="71"/>
      <c r="T1732" s="71"/>
      <c r="U1732" s="71"/>
      <c r="V1732" s="71"/>
      <c r="W1732" s="71"/>
      <c r="X1732" s="71"/>
      <c r="Y1732" s="71"/>
      <c r="Z1732" s="71"/>
      <c r="AE1732" s="71"/>
      <c r="AF1732" s="71"/>
      <c r="AG1732" s="71"/>
      <c r="AH1732" s="71"/>
      <c r="AI1732" s="71"/>
      <c r="AJ1732" s="71"/>
      <c r="AK1732" s="71"/>
      <c r="AL1732" s="71"/>
      <c r="AM1732" s="71"/>
      <c r="AN1732" s="71"/>
      <c r="AO1732" s="71"/>
      <c r="AP1732" s="71"/>
      <c r="AQ1732" s="71"/>
      <c r="AR1732" s="71"/>
      <c r="AS1732" s="71"/>
      <c r="AT1732" s="71"/>
      <c r="AU1732" s="71"/>
      <c r="AV1732" s="71"/>
      <c r="AW1732" s="71"/>
      <c r="AX1732" s="71"/>
      <c r="AY1732" s="71"/>
      <c r="AZ1732" s="71"/>
      <c r="BA1732" s="71"/>
    </row>
    <row r="1733" spans="1:53" x14ac:dyDescent="0.75">
      <c r="A1733" s="71"/>
      <c r="B1733" s="71"/>
      <c r="C1733" s="71"/>
      <c r="D1733" s="71"/>
      <c r="E1733" s="71"/>
      <c r="F1733" s="71"/>
      <c r="G1733" s="71"/>
      <c r="H1733" s="71"/>
      <c r="I1733" s="71"/>
      <c r="J1733" s="71"/>
      <c r="K1733" s="71"/>
      <c r="L1733" s="71"/>
      <c r="M1733" s="71"/>
      <c r="N1733" s="71"/>
      <c r="O1733" s="71"/>
      <c r="P1733" s="71"/>
      <c r="Q1733" s="71"/>
      <c r="R1733" s="71"/>
      <c r="S1733" s="71"/>
      <c r="T1733" s="71"/>
      <c r="U1733" s="71"/>
      <c r="V1733" s="71"/>
      <c r="W1733" s="71"/>
      <c r="X1733" s="71"/>
      <c r="Y1733" s="71"/>
      <c r="Z1733" s="71"/>
      <c r="AE1733" s="71"/>
      <c r="AF1733" s="71"/>
      <c r="AG1733" s="71"/>
      <c r="AH1733" s="71"/>
      <c r="AI1733" s="71"/>
      <c r="AJ1733" s="71"/>
      <c r="AK1733" s="71"/>
      <c r="AL1733" s="71"/>
      <c r="AM1733" s="71"/>
      <c r="AN1733" s="71"/>
      <c r="AO1733" s="71"/>
      <c r="AP1733" s="71"/>
      <c r="AQ1733" s="71"/>
      <c r="AR1733" s="71"/>
      <c r="AS1733" s="71"/>
      <c r="AT1733" s="71"/>
      <c r="AU1733" s="71"/>
      <c r="AV1733" s="71"/>
      <c r="AW1733" s="71"/>
      <c r="AX1733" s="71"/>
      <c r="AY1733" s="71"/>
      <c r="AZ1733" s="71"/>
      <c r="BA1733" s="71"/>
    </row>
    <row r="1734" spans="1:53" x14ac:dyDescent="0.75">
      <c r="A1734" s="71"/>
      <c r="B1734" s="71"/>
      <c r="C1734" s="71"/>
      <c r="D1734" s="71"/>
      <c r="E1734" s="71"/>
      <c r="F1734" s="71"/>
      <c r="G1734" s="71"/>
      <c r="H1734" s="71"/>
      <c r="I1734" s="71"/>
      <c r="J1734" s="71"/>
      <c r="K1734" s="71"/>
      <c r="L1734" s="71"/>
      <c r="M1734" s="71"/>
      <c r="N1734" s="71"/>
      <c r="O1734" s="71"/>
      <c r="P1734" s="71"/>
      <c r="Q1734" s="71"/>
      <c r="R1734" s="71"/>
      <c r="S1734" s="71"/>
      <c r="T1734" s="71"/>
      <c r="U1734" s="71"/>
      <c r="V1734" s="71"/>
      <c r="W1734" s="71"/>
      <c r="X1734" s="71"/>
      <c r="Y1734" s="71"/>
      <c r="Z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  <c r="AT1734" s="71"/>
      <c r="AU1734" s="71"/>
      <c r="AV1734" s="71"/>
      <c r="AW1734" s="71"/>
      <c r="AX1734" s="71"/>
      <c r="AY1734" s="71"/>
      <c r="AZ1734" s="71"/>
      <c r="BA1734" s="71"/>
    </row>
    <row r="1735" spans="1:53" x14ac:dyDescent="0.75">
      <c r="A1735" s="71"/>
      <c r="B1735" s="71"/>
      <c r="C1735" s="71"/>
      <c r="D1735" s="71"/>
      <c r="E1735" s="71"/>
      <c r="F1735" s="71"/>
      <c r="G1735" s="71"/>
      <c r="H1735" s="71"/>
      <c r="I1735" s="71"/>
      <c r="J1735" s="71"/>
      <c r="K1735" s="71"/>
      <c r="L1735" s="71"/>
      <c r="M1735" s="71"/>
      <c r="N1735" s="71"/>
      <c r="O1735" s="71"/>
      <c r="P1735" s="71"/>
      <c r="Q1735" s="71"/>
      <c r="R1735" s="71"/>
      <c r="S1735" s="71"/>
      <c r="T1735" s="71"/>
      <c r="U1735" s="71"/>
      <c r="V1735" s="71"/>
      <c r="W1735" s="71"/>
      <c r="X1735" s="71"/>
      <c r="Y1735" s="71"/>
      <c r="Z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</row>
    <row r="1736" spans="1:53" x14ac:dyDescent="0.75">
      <c r="A1736" s="71"/>
      <c r="B1736" s="71"/>
      <c r="C1736" s="71"/>
      <c r="D1736" s="71"/>
      <c r="E1736" s="71"/>
      <c r="F1736" s="71"/>
      <c r="G1736" s="71"/>
      <c r="H1736" s="71"/>
      <c r="I1736" s="71"/>
      <c r="J1736" s="71"/>
      <c r="K1736" s="71"/>
      <c r="L1736" s="71"/>
      <c r="M1736" s="71"/>
      <c r="N1736" s="71"/>
      <c r="O1736" s="71"/>
      <c r="P1736" s="71"/>
      <c r="Q1736" s="71"/>
      <c r="R1736" s="71"/>
      <c r="S1736" s="71"/>
      <c r="T1736" s="71"/>
      <c r="U1736" s="71"/>
      <c r="V1736" s="71"/>
      <c r="W1736" s="71"/>
      <c r="X1736" s="71"/>
      <c r="Y1736" s="71"/>
      <c r="Z1736" s="71"/>
      <c r="AE1736" s="71"/>
      <c r="AF1736" s="71"/>
      <c r="AG1736" s="71"/>
      <c r="AH1736" s="71"/>
      <c r="AI1736" s="71"/>
      <c r="AJ1736" s="71"/>
      <c r="AK1736" s="71"/>
      <c r="AL1736" s="71"/>
      <c r="AM1736" s="71"/>
      <c r="AN1736" s="71"/>
      <c r="AO1736" s="71"/>
      <c r="AP1736" s="71"/>
      <c r="AQ1736" s="71"/>
      <c r="AR1736" s="71"/>
      <c r="AS1736" s="71"/>
      <c r="AT1736" s="71"/>
      <c r="AU1736" s="71"/>
      <c r="AV1736" s="71"/>
      <c r="AW1736" s="71"/>
      <c r="AX1736" s="71"/>
      <c r="AY1736" s="71"/>
      <c r="AZ1736" s="71"/>
      <c r="BA1736" s="71"/>
    </row>
    <row r="1737" spans="1:53" x14ac:dyDescent="0.75">
      <c r="A1737" s="71"/>
      <c r="B1737" s="71"/>
      <c r="C1737" s="71"/>
      <c r="D1737" s="71"/>
      <c r="E1737" s="71"/>
      <c r="F1737" s="71"/>
      <c r="G1737" s="71"/>
      <c r="H1737" s="71"/>
      <c r="I1737" s="71"/>
      <c r="J1737" s="71"/>
      <c r="K1737" s="71"/>
      <c r="L1737" s="71"/>
      <c r="M1737" s="71"/>
      <c r="N1737" s="71"/>
      <c r="O1737" s="71"/>
      <c r="P1737" s="71"/>
      <c r="Q1737" s="71"/>
      <c r="R1737" s="71"/>
      <c r="S1737" s="71"/>
      <c r="T1737" s="71"/>
      <c r="U1737" s="71"/>
      <c r="V1737" s="71"/>
      <c r="W1737" s="71"/>
      <c r="X1737" s="71"/>
      <c r="Y1737" s="71"/>
      <c r="Z1737" s="71"/>
      <c r="AE1737" s="71"/>
      <c r="AF1737" s="71"/>
      <c r="AG1737" s="71"/>
      <c r="AH1737" s="71"/>
      <c r="AI1737" s="71"/>
      <c r="AJ1737" s="71"/>
      <c r="AK1737" s="71"/>
      <c r="AL1737" s="71"/>
      <c r="AM1737" s="71"/>
      <c r="AN1737" s="71"/>
      <c r="AO1737" s="71"/>
      <c r="AP1737" s="71"/>
      <c r="AQ1737" s="71"/>
      <c r="AR1737" s="71"/>
      <c r="AS1737" s="71"/>
      <c r="AT1737" s="71"/>
      <c r="AU1737" s="71"/>
      <c r="AV1737" s="71"/>
      <c r="AW1737" s="71"/>
      <c r="AX1737" s="71"/>
      <c r="AY1737" s="71"/>
      <c r="AZ1737" s="71"/>
      <c r="BA1737" s="71"/>
    </row>
    <row r="1738" spans="1:53" x14ac:dyDescent="0.75">
      <c r="A1738" s="71"/>
      <c r="B1738" s="71"/>
      <c r="C1738" s="71"/>
      <c r="D1738" s="71"/>
      <c r="E1738" s="71"/>
      <c r="F1738" s="71"/>
      <c r="G1738" s="71"/>
      <c r="H1738" s="71"/>
      <c r="I1738" s="71"/>
      <c r="J1738" s="71"/>
      <c r="K1738" s="71"/>
      <c r="L1738" s="71"/>
      <c r="M1738" s="71"/>
      <c r="N1738" s="71"/>
      <c r="O1738" s="71"/>
      <c r="P1738" s="71"/>
      <c r="Q1738" s="71"/>
      <c r="R1738" s="71"/>
      <c r="S1738" s="71"/>
      <c r="T1738" s="71"/>
      <c r="U1738" s="71"/>
      <c r="V1738" s="71"/>
      <c r="W1738" s="71"/>
      <c r="X1738" s="71"/>
      <c r="Y1738" s="71"/>
      <c r="Z1738" s="71"/>
      <c r="AE1738" s="71"/>
      <c r="AF1738" s="71"/>
      <c r="AG1738" s="71"/>
      <c r="AH1738" s="71"/>
      <c r="AI1738" s="71"/>
      <c r="AJ1738" s="71"/>
      <c r="AK1738" s="71"/>
      <c r="AL1738" s="71"/>
      <c r="AM1738" s="71"/>
      <c r="AN1738" s="71"/>
      <c r="AO1738" s="71"/>
      <c r="AP1738" s="71"/>
      <c r="AQ1738" s="71"/>
      <c r="AR1738" s="71"/>
      <c r="AS1738" s="71"/>
      <c r="AT1738" s="71"/>
      <c r="AU1738" s="71"/>
      <c r="AV1738" s="71"/>
      <c r="AW1738" s="71"/>
      <c r="AX1738" s="71"/>
      <c r="AY1738" s="71"/>
      <c r="AZ1738" s="71"/>
      <c r="BA1738" s="71"/>
    </row>
    <row r="1739" spans="1:53" x14ac:dyDescent="0.75">
      <c r="A1739" s="71"/>
      <c r="B1739" s="71"/>
      <c r="C1739" s="71"/>
      <c r="D1739" s="71"/>
      <c r="E1739" s="71"/>
      <c r="F1739" s="71"/>
      <c r="G1739" s="71"/>
      <c r="H1739" s="71"/>
      <c r="I1739" s="71"/>
      <c r="J1739" s="71"/>
      <c r="K1739" s="71"/>
      <c r="L1739" s="71"/>
      <c r="M1739" s="71"/>
      <c r="N1739" s="71"/>
      <c r="O1739" s="71"/>
      <c r="P1739" s="71"/>
      <c r="Q1739" s="71"/>
      <c r="R1739" s="71"/>
      <c r="S1739" s="71"/>
      <c r="T1739" s="71"/>
      <c r="U1739" s="71"/>
      <c r="V1739" s="71"/>
      <c r="W1739" s="71"/>
      <c r="X1739" s="71"/>
      <c r="Y1739" s="71"/>
      <c r="Z1739" s="71"/>
      <c r="AE1739" s="71"/>
      <c r="AF1739" s="71"/>
      <c r="AG1739" s="71"/>
      <c r="AH1739" s="71"/>
      <c r="AI1739" s="71"/>
      <c r="AJ1739" s="71"/>
      <c r="AK1739" s="71"/>
      <c r="AL1739" s="71"/>
      <c r="AM1739" s="71"/>
      <c r="AN1739" s="71"/>
      <c r="AO1739" s="71"/>
      <c r="AP1739" s="71"/>
      <c r="AQ1739" s="71"/>
      <c r="AR1739" s="71"/>
      <c r="AS1739" s="71"/>
      <c r="AT1739" s="71"/>
      <c r="AU1739" s="71"/>
      <c r="AV1739" s="71"/>
      <c r="AW1739" s="71"/>
      <c r="AX1739" s="71"/>
      <c r="AY1739" s="71"/>
      <c r="AZ1739" s="71"/>
      <c r="BA1739" s="71"/>
    </row>
    <row r="1740" spans="1:53" x14ac:dyDescent="0.75">
      <c r="A1740" s="71"/>
      <c r="B1740" s="71"/>
      <c r="C1740" s="71"/>
      <c r="D1740" s="71"/>
      <c r="E1740" s="71"/>
      <c r="F1740" s="71"/>
      <c r="G1740" s="71"/>
      <c r="H1740" s="71"/>
      <c r="I1740" s="71"/>
      <c r="J1740" s="71"/>
      <c r="K1740" s="71"/>
      <c r="L1740" s="71"/>
      <c r="M1740" s="71"/>
      <c r="N1740" s="71"/>
      <c r="O1740" s="71"/>
      <c r="P1740" s="71"/>
      <c r="Q1740" s="71"/>
      <c r="R1740" s="71"/>
      <c r="S1740" s="71"/>
      <c r="T1740" s="71"/>
      <c r="U1740" s="71"/>
      <c r="V1740" s="71"/>
      <c r="W1740" s="71"/>
      <c r="X1740" s="71"/>
      <c r="Y1740" s="71"/>
      <c r="Z1740" s="71"/>
      <c r="AE1740" s="71"/>
      <c r="AF1740" s="71"/>
      <c r="AG1740" s="71"/>
      <c r="AH1740" s="71"/>
      <c r="AI1740" s="71"/>
      <c r="AJ1740" s="71"/>
      <c r="AK1740" s="71"/>
      <c r="AL1740" s="71"/>
      <c r="AM1740" s="71"/>
      <c r="AN1740" s="71"/>
      <c r="AO1740" s="71"/>
      <c r="AP1740" s="71"/>
      <c r="AQ1740" s="71"/>
      <c r="AR1740" s="71"/>
      <c r="AS1740" s="71"/>
      <c r="AT1740" s="71"/>
      <c r="AU1740" s="71"/>
      <c r="AV1740" s="71"/>
      <c r="AW1740" s="71"/>
      <c r="AX1740" s="71"/>
      <c r="AY1740" s="71"/>
      <c r="AZ1740" s="71"/>
      <c r="BA1740" s="71"/>
    </row>
    <row r="1741" spans="1:53" x14ac:dyDescent="0.75">
      <c r="A1741" s="71"/>
      <c r="B1741" s="71"/>
      <c r="C1741" s="71"/>
      <c r="D1741" s="71"/>
      <c r="E1741" s="71"/>
      <c r="F1741" s="71"/>
      <c r="G1741" s="71"/>
      <c r="H1741" s="71"/>
      <c r="I1741" s="71"/>
      <c r="J1741" s="71"/>
      <c r="K1741" s="71"/>
      <c r="L1741" s="71"/>
      <c r="M1741" s="71"/>
      <c r="N1741" s="71"/>
      <c r="O1741" s="71"/>
      <c r="P1741" s="71"/>
      <c r="Q1741" s="71"/>
      <c r="R1741" s="71"/>
      <c r="S1741" s="71"/>
      <c r="T1741" s="71"/>
      <c r="U1741" s="71"/>
      <c r="V1741" s="71"/>
      <c r="W1741" s="71"/>
      <c r="X1741" s="71"/>
      <c r="Y1741" s="71"/>
      <c r="Z1741" s="71"/>
      <c r="AE1741" s="71"/>
      <c r="AF1741" s="71"/>
      <c r="AG1741" s="71"/>
      <c r="AH1741" s="71"/>
      <c r="AI1741" s="71"/>
      <c r="AJ1741" s="71"/>
      <c r="AK1741" s="71"/>
      <c r="AL1741" s="71"/>
      <c r="AM1741" s="71"/>
      <c r="AN1741" s="71"/>
      <c r="AO1741" s="71"/>
      <c r="AP1741" s="71"/>
      <c r="AQ1741" s="71"/>
      <c r="AR1741" s="71"/>
      <c r="AS1741" s="71"/>
      <c r="AT1741" s="71"/>
      <c r="AU1741" s="71"/>
      <c r="AV1741" s="71"/>
      <c r="AW1741" s="71"/>
      <c r="AX1741" s="71"/>
      <c r="AY1741" s="71"/>
      <c r="AZ1741" s="71"/>
      <c r="BA1741" s="71"/>
    </row>
    <row r="1742" spans="1:53" x14ac:dyDescent="0.75">
      <c r="A1742" s="71"/>
      <c r="B1742" s="71"/>
      <c r="C1742" s="71"/>
      <c r="D1742" s="71"/>
      <c r="E1742" s="71"/>
      <c r="F1742" s="71"/>
      <c r="G1742" s="71"/>
      <c r="H1742" s="71"/>
      <c r="I1742" s="71"/>
      <c r="J1742" s="71"/>
      <c r="K1742" s="71"/>
      <c r="L1742" s="71"/>
      <c r="M1742" s="71"/>
      <c r="N1742" s="71"/>
      <c r="O1742" s="71"/>
      <c r="P1742" s="71"/>
      <c r="Q1742" s="71"/>
      <c r="R1742" s="71"/>
      <c r="S1742" s="71"/>
      <c r="T1742" s="71"/>
      <c r="U1742" s="71"/>
      <c r="V1742" s="71"/>
      <c r="W1742" s="71"/>
      <c r="X1742" s="71"/>
      <c r="Y1742" s="71"/>
      <c r="Z1742" s="71"/>
      <c r="AE1742" s="71"/>
      <c r="AF1742" s="71"/>
      <c r="AG1742" s="71"/>
      <c r="AH1742" s="71"/>
      <c r="AI1742" s="71"/>
      <c r="AJ1742" s="71"/>
      <c r="AK1742" s="71"/>
      <c r="AL1742" s="71"/>
      <c r="AM1742" s="71"/>
      <c r="AN1742" s="71"/>
      <c r="AO1742" s="71"/>
      <c r="AP1742" s="71"/>
      <c r="AQ1742" s="71"/>
      <c r="AR1742" s="71"/>
      <c r="AS1742" s="71"/>
      <c r="AT1742" s="71"/>
      <c r="AU1742" s="71"/>
      <c r="AV1742" s="71"/>
      <c r="AW1742" s="71"/>
      <c r="AX1742" s="71"/>
      <c r="AY1742" s="71"/>
      <c r="AZ1742" s="71"/>
      <c r="BA1742" s="71"/>
    </row>
    <row r="1743" spans="1:53" x14ac:dyDescent="0.75">
      <c r="A1743" s="71"/>
      <c r="B1743" s="71"/>
      <c r="C1743" s="71"/>
      <c r="D1743" s="71"/>
      <c r="E1743" s="71"/>
      <c r="F1743" s="71"/>
      <c r="G1743" s="71"/>
      <c r="H1743" s="71"/>
      <c r="I1743" s="71"/>
      <c r="J1743" s="71"/>
      <c r="K1743" s="71"/>
      <c r="L1743" s="71"/>
      <c r="M1743" s="71"/>
      <c r="N1743" s="71"/>
      <c r="O1743" s="71"/>
      <c r="P1743" s="71"/>
      <c r="Q1743" s="71"/>
      <c r="R1743" s="71"/>
      <c r="S1743" s="71"/>
      <c r="T1743" s="71"/>
      <c r="U1743" s="71"/>
      <c r="V1743" s="71"/>
      <c r="W1743" s="71"/>
      <c r="X1743" s="71"/>
      <c r="Y1743" s="71"/>
      <c r="Z1743" s="71"/>
      <c r="AE1743" s="71"/>
      <c r="AF1743" s="71"/>
      <c r="AG1743" s="71"/>
      <c r="AH1743" s="71"/>
      <c r="AI1743" s="71"/>
      <c r="AJ1743" s="71"/>
      <c r="AK1743" s="71"/>
      <c r="AL1743" s="71"/>
      <c r="AM1743" s="71"/>
      <c r="AN1743" s="71"/>
      <c r="AO1743" s="71"/>
      <c r="AP1743" s="71"/>
      <c r="AQ1743" s="71"/>
      <c r="AR1743" s="71"/>
      <c r="AS1743" s="71"/>
      <c r="AT1743" s="71"/>
      <c r="AU1743" s="71"/>
      <c r="AV1743" s="71"/>
      <c r="AW1743" s="71"/>
      <c r="AX1743" s="71"/>
      <c r="AY1743" s="71"/>
      <c r="AZ1743" s="71"/>
      <c r="BA1743" s="71"/>
    </row>
    <row r="1744" spans="1:53" x14ac:dyDescent="0.75">
      <c r="A1744" s="71"/>
      <c r="B1744" s="71"/>
      <c r="C1744" s="71"/>
      <c r="D1744" s="71"/>
      <c r="E1744" s="71"/>
      <c r="F1744" s="71"/>
      <c r="G1744" s="71"/>
      <c r="H1744" s="71"/>
      <c r="I1744" s="71"/>
      <c r="J1744" s="71"/>
      <c r="K1744" s="71"/>
      <c r="L1744" s="71"/>
      <c r="M1744" s="71"/>
      <c r="N1744" s="71"/>
      <c r="O1744" s="71"/>
      <c r="P1744" s="71"/>
      <c r="Q1744" s="71"/>
      <c r="R1744" s="71"/>
      <c r="S1744" s="71"/>
      <c r="T1744" s="71"/>
      <c r="U1744" s="71"/>
      <c r="V1744" s="71"/>
      <c r="W1744" s="71"/>
      <c r="X1744" s="71"/>
      <c r="Y1744" s="71"/>
      <c r="Z1744" s="71"/>
      <c r="AE1744" s="71"/>
      <c r="AF1744" s="71"/>
      <c r="AG1744" s="71"/>
      <c r="AH1744" s="71"/>
      <c r="AI1744" s="71"/>
      <c r="AJ1744" s="71"/>
      <c r="AK1744" s="71"/>
      <c r="AL1744" s="71"/>
      <c r="AM1744" s="71"/>
      <c r="AN1744" s="71"/>
      <c r="AO1744" s="71"/>
      <c r="AP1744" s="71"/>
      <c r="AQ1744" s="71"/>
      <c r="AR1744" s="71"/>
      <c r="AS1744" s="71"/>
      <c r="AT1744" s="71"/>
      <c r="AU1744" s="71"/>
      <c r="AV1744" s="71"/>
      <c r="AW1744" s="71"/>
      <c r="AX1744" s="71"/>
      <c r="AY1744" s="71"/>
      <c r="AZ1744" s="71"/>
      <c r="BA1744" s="71"/>
    </row>
    <row r="1745" spans="1:53" x14ac:dyDescent="0.75">
      <c r="A1745" s="71"/>
      <c r="B1745" s="71"/>
      <c r="C1745" s="71"/>
      <c r="D1745" s="71"/>
      <c r="E1745" s="71"/>
      <c r="F1745" s="71"/>
      <c r="G1745" s="71"/>
      <c r="H1745" s="71"/>
      <c r="I1745" s="71"/>
      <c r="J1745" s="71"/>
      <c r="K1745" s="71"/>
      <c r="L1745" s="71"/>
      <c r="M1745" s="71"/>
      <c r="N1745" s="71"/>
      <c r="O1745" s="71"/>
      <c r="P1745" s="71"/>
      <c r="Q1745" s="71"/>
      <c r="R1745" s="71"/>
      <c r="S1745" s="71"/>
      <c r="T1745" s="71"/>
      <c r="U1745" s="71"/>
      <c r="V1745" s="71"/>
      <c r="W1745" s="71"/>
      <c r="X1745" s="71"/>
      <c r="Y1745" s="71"/>
      <c r="Z1745" s="71"/>
      <c r="AE1745" s="71"/>
      <c r="AF1745" s="71"/>
      <c r="AG1745" s="71"/>
      <c r="AH1745" s="71"/>
      <c r="AI1745" s="71"/>
      <c r="AJ1745" s="71"/>
      <c r="AK1745" s="71"/>
      <c r="AL1745" s="71"/>
      <c r="AM1745" s="71"/>
      <c r="AN1745" s="71"/>
      <c r="AO1745" s="71"/>
      <c r="AP1745" s="71"/>
      <c r="AQ1745" s="71"/>
      <c r="AR1745" s="71"/>
      <c r="AS1745" s="71"/>
      <c r="AT1745" s="71"/>
      <c r="AU1745" s="71"/>
      <c r="AV1745" s="71"/>
      <c r="AW1745" s="71"/>
      <c r="AX1745" s="71"/>
      <c r="AY1745" s="71"/>
      <c r="AZ1745" s="71"/>
      <c r="BA1745" s="71"/>
    </row>
    <row r="1746" spans="1:53" x14ac:dyDescent="0.75">
      <c r="A1746" s="71"/>
      <c r="B1746" s="71"/>
      <c r="C1746" s="71"/>
      <c r="D1746" s="71"/>
      <c r="E1746" s="71"/>
      <c r="F1746" s="71"/>
      <c r="G1746" s="71"/>
      <c r="H1746" s="71"/>
      <c r="I1746" s="71"/>
      <c r="J1746" s="71"/>
      <c r="K1746" s="71"/>
      <c r="L1746" s="71"/>
      <c r="M1746" s="71"/>
      <c r="N1746" s="71"/>
      <c r="O1746" s="71"/>
      <c r="P1746" s="71"/>
      <c r="Q1746" s="71"/>
      <c r="R1746" s="71"/>
      <c r="S1746" s="71"/>
      <c r="T1746" s="71"/>
      <c r="U1746" s="71"/>
      <c r="V1746" s="71"/>
      <c r="W1746" s="71"/>
      <c r="X1746" s="71"/>
      <c r="Y1746" s="71"/>
      <c r="Z1746" s="71"/>
      <c r="AE1746" s="71"/>
      <c r="AF1746" s="71"/>
      <c r="AG1746" s="71"/>
      <c r="AH1746" s="71"/>
      <c r="AI1746" s="71"/>
      <c r="AJ1746" s="71"/>
      <c r="AK1746" s="71"/>
      <c r="AL1746" s="71"/>
      <c r="AM1746" s="71"/>
      <c r="AN1746" s="71"/>
      <c r="AO1746" s="71"/>
      <c r="AP1746" s="71"/>
      <c r="AQ1746" s="71"/>
      <c r="AR1746" s="71"/>
      <c r="AS1746" s="71"/>
      <c r="AT1746" s="71"/>
      <c r="AU1746" s="71"/>
      <c r="AV1746" s="71"/>
      <c r="AW1746" s="71"/>
      <c r="AX1746" s="71"/>
      <c r="AY1746" s="71"/>
      <c r="AZ1746" s="71"/>
      <c r="BA1746" s="71"/>
    </row>
    <row r="1747" spans="1:53" x14ac:dyDescent="0.75">
      <c r="A1747" s="71"/>
      <c r="B1747" s="71"/>
      <c r="C1747" s="71"/>
      <c r="D1747" s="71"/>
      <c r="E1747" s="71"/>
      <c r="F1747" s="71"/>
      <c r="G1747" s="71"/>
      <c r="H1747" s="71"/>
      <c r="I1747" s="71"/>
      <c r="J1747" s="71"/>
      <c r="K1747" s="71"/>
      <c r="L1747" s="71"/>
      <c r="M1747" s="71"/>
      <c r="N1747" s="71"/>
      <c r="O1747" s="71"/>
      <c r="P1747" s="71"/>
      <c r="Q1747" s="71"/>
      <c r="R1747" s="71"/>
      <c r="S1747" s="71"/>
      <c r="T1747" s="71"/>
      <c r="U1747" s="71"/>
      <c r="V1747" s="71"/>
      <c r="W1747" s="71"/>
      <c r="X1747" s="71"/>
      <c r="Y1747" s="71"/>
      <c r="Z1747" s="71"/>
      <c r="AE1747" s="71"/>
      <c r="AF1747" s="71"/>
      <c r="AG1747" s="71"/>
      <c r="AH1747" s="71"/>
      <c r="AI1747" s="71"/>
      <c r="AJ1747" s="71"/>
      <c r="AK1747" s="71"/>
      <c r="AL1747" s="71"/>
      <c r="AM1747" s="71"/>
      <c r="AN1747" s="71"/>
      <c r="AO1747" s="71"/>
      <c r="AP1747" s="71"/>
      <c r="AQ1747" s="71"/>
      <c r="AR1747" s="71"/>
      <c r="AS1747" s="71"/>
      <c r="AT1747" s="71"/>
      <c r="AU1747" s="71"/>
      <c r="AV1747" s="71"/>
      <c r="AW1747" s="71"/>
      <c r="AX1747" s="71"/>
      <c r="AY1747" s="71"/>
      <c r="AZ1747" s="71"/>
      <c r="BA1747" s="71"/>
    </row>
    <row r="1748" spans="1:53" x14ac:dyDescent="0.75">
      <c r="A1748" s="71"/>
      <c r="B1748" s="71"/>
      <c r="C1748" s="71"/>
      <c r="D1748" s="71"/>
      <c r="E1748" s="71"/>
      <c r="F1748" s="71"/>
      <c r="G1748" s="71"/>
      <c r="H1748" s="71"/>
      <c r="I1748" s="71"/>
      <c r="J1748" s="71"/>
      <c r="K1748" s="71"/>
      <c r="L1748" s="71"/>
      <c r="M1748" s="71"/>
      <c r="N1748" s="71"/>
      <c r="O1748" s="71"/>
      <c r="P1748" s="71"/>
      <c r="Q1748" s="71"/>
      <c r="R1748" s="71"/>
      <c r="S1748" s="71"/>
      <c r="T1748" s="71"/>
      <c r="U1748" s="71"/>
      <c r="V1748" s="71"/>
      <c r="W1748" s="71"/>
      <c r="X1748" s="71"/>
      <c r="Y1748" s="71"/>
      <c r="Z1748" s="71"/>
      <c r="AE1748" s="71"/>
      <c r="AF1748" s="71"/>
      <c r="AG1748" s="71"/>
      <c r="AH1748" s="71"/>
      <c r="AI1748" s="71"/>
      <c r="AJ1748" s="71"/>
      <c r="AK1748" s="71"/>
      <c r="AL1748" s="71"/>
      <c r="AM1748" s="71"/>
      <c r="AN1748" s="71"/>
      <c r="AO1748" s="71"/>
      <c r="AP1748" s="71"/>
      <c r="AQ1748" s="71"/>
      <c r="AR1748" s="71"/>
      <c r="AS1748" s="71"/>
      <c r="AT1748" s="71"/>
      <c r="AU1748" s="71"/>
      <c r="AV1748" s="71"/>
      <c r="AW1748" s="71"/>
      <c r="AX1748" s="71"/>
      <c r="AY1748" s="71"/>
      <c r="AZ1748" s="71"/>
      <c r="BA1748" s="71"/>
    </row>
    <row r="1749" spans="1:53" x14ac:dyDescent="0.75">
      <c r="A1749" s="71"/>
      <c r="B1749" s="71"/>
      <c r="C1749" s="71"/>
      <c r="D1749" s="71"/>
      <c r="E1749" s="71"/>
      <c r="F1749" s="71"/>
      <c r="G1749" s="71"/>
      <c r="H1749" s="71"/>
      <c r="I1749" s="71"/>
      <c r="J1749" s="71"/>
      <c r="K1749" s="71"/>
      <c r="L1749" s="71"/>
      <c r="M1749" s="71"/>
      <c r="N1749" s="71"/>
      <c r="O1749" s="71"/>
      <c r="P1749" s="71"/>
      <c r="Q1749" s="71"/>
      <c r="R1749" s="71"/>
      <c r="S1749" s="71"/>
      <c r="T1749" s="71"/>
      <c r="U1749" s="71"/>
      <c r="V1749" s="71"/>
      <c r="W1749" s="71"/>
      <c r="X1749" s="71"/>
      <c r="Y1749" s="71"/>
      <c r="Z1749" s="71"/>
      <c r="AE1749" s="71"/>
      <c r="AF1749" s="71"/>
      <c r="AG1749" s="71"/>
      <c r="AH1749" s="71"/>
      <c r="AI1749" s="71"/>
      <c r="AJ1749" s="71"/>
      <c r="AK1749" s="71"/>
      <c r="AL1749" s="71"/>
      <c r="AM1749" s="71"/>
      <c r="AN1749" s="71"/>
      <c r="AO1749" s="71"/>
      <c r="AP1749" s="71"/>
      <c r="AQ1749" s="71"/>
      <c r="AR1749" s="71"/>
      <c r="AS1749" s="71"/>
      <c r="AT1749" s="71"/>
      <c r="AU1749" s="71"/>
      <c r="AV1749" s="71"/>
      <c r="AW1749" s="71"/>
      <c r="AX1749" s="71"/>
      <c r="AY1749" s="71"/>
      <c r="AZ1749" s="71"/>
      <c r="BA1749" s="71"/>
    </row>
    <row r="1750" spans="1:53" x14ac:dyDescent="0.75">
      <c r="A1750" s="71"/>
      <c r="B1750" s="71"/>
      <c r="C1750" s="71"/>
      <c r="D1750" s="71"/>
      <c r="E1750" s="71"/>
      <c r="F1750" s="71"/>
      <c r="G1750" s="71"/>
      <c r="H1750" s="71"/>
      <c r="I1750" s="71"/>
      <c r="J1750" s="71"/>
      <c r="K1750" s="71"/>
      <c r="L1750" s="71"/>
      <c r="M1750" s="71"/>
      <c r="N1750" s="71"/>
      <c r="O1750" s="71"/>
      <c r="P1750" s="71"/>
      <c r="Q1750" s="71"/>
      <c r="R1750" s="71"/>
      <c r="S1750" s="71"/>
      <c r="T1750" s="71"/>
      <c r="U1750" s="71"/>
      <c r="V1750" s="71"/>
      <c r="W1750" s="71"/>
      <c r="X1750" s="71"/>
      <c r="Y1750" s="71"/>
      <c r="Z1750" s="71"/>
      <c r="AE1750" s="71"/>
      <c r="AF1750" s="71"/>
      <c r="AG1750" s="71"/>
      <c r="AH1750" s="71"/>
      <c r="AI1750" s="71"/>
      <c r="AJ1750" s="71"/>
      <c r="AK1750" s="71"/>
      <c r="AL1750" s="71"/>
      <c r="AM1750" s="71"/>
      <c r="AN1750" s="71"/>
      <c r="AO1750" s="71"/>
      <c r="AP1750" s="71"/>
      <c r="AQ1750" s="71"/>
      <c r="AR1750" s="71"/>
      <c r="AS1750" s="71"/>
      <c r="AT1750" s="71"/>
      <c r="AU1750" s="71"/>
      <c r="AV1750" s="71"/>
      <c r="AW1750" s="71"/>
      <c r="AX1750" s="71"/>
      <c r="AY1750" s="71"/>
      <c r="AZ1750" s="71"/>
      <c r="BA1750" s="71"/>
    </row>
    <row r="1751" spans="1:53" x14ac:dyDescent="0.75">
      <c r="A1751" s="71"/>
      <c r="B1751" s="71"/>
      <c r="C1751" s="71"/>
      <c r="D1751" s="71"/>
      <c r="E1751" s="71"/>
      <c r="F1751" s="71"/>
      <c r="G1751" s="71"/>
      <c r="H1751" s="71"/>
      <c r="I1751" s="71"/>
      <c r="J1751" s="71"/>
      <c r="K1751" s="71"/>
      <c r="L1751" s="71"/>
      <c r="M1751" s="71"/>
      <c r="N1751" s="71"/>
      <c r="O1751" s="71"/>
      <c r="P1751" s="71"/>
      <c r="Q1751" s="71"/>
      <c r="R1751" s="71"/>
      <c r="S1751" s="71"/>
      <c r="T1751" s="71"/>
      <c r="U1751" s="71"/>
      <c r="V1751" s="71"/>
      <c r="W1751" s="71"/>
      <c r="X1751" s="71"/>
      <c r="Y1751" s="71"/>
      <c r="Z1751" s="71"/>
      <c r="AE1751" s="71"/>
      <c r="AF1751" s="71"/>
      <c r="AG1751" s="71"/>
      <c r="AH1751" s="71"/>
      <c r="AI1751" s="71"/>
      <c r="AJ1751" s="71"/>
      <c r="AK1751" s="71"/>
      <c r="AL1751" s="71"/>
      <c r="AM1751" s="71"/>
      <c r="AN1751" s="71"/>
      <c r="AO1751" s="71"/>
      <c r="AP1751" s="71"/>
      <c r="AQ1751" s="71"/>
      <c r="AR1751" s="71"/>
      <c r="AS1751" s="71"/>
      <c r="AT1751" s="71"/>
      <c r="AU1751" s="71"/>
      <c r="AV1751" s="71"/>
      <c r="AW1751" s="71"/>
      <c r="AX1751" s="71"/>
      <c r="AY1751" s="71"/>
      <c r="AZ1751" s="71"/>
      <c r="BA1751" s="71"/>
    </row>
    <row r="1752" spans="1:53" x14ac:dyDescent="0.75">
      <c r="A1752" s="71"/>
      <c r="B1752" s="71"/>
      <c r="C1752" s="71"/>
      <c r="D1752" s="71"/>
      <c r="E1752" s="71"/>
      <c r="F1752" s="71"/>
      <c r="G1752" s="71"/>
      <c r="H1752" s="71"/>
      <c r="I1752" s="71"/>
      <c r="J1752" s="71"/>
      <c r="K1752" s="71"/>
      <c r="L1752" s="71"/>
      <c r="M1752" s="71"/>
      <c r="N1752" s="71"/>
      <c r="O1752" s="71"/>
      <c r="P1752" s="71"/>
      <c r="Q1752" s="71"/>
      <c r="R1752" s="71"/>
      <c r="S1752" s="71"/>
      <c r="T1752" s="71"/>
      <c r="U1752" s="71"/>
      <c r="V1752" s="71"/>
      <c r="W1752" s="71"/>
      <c r="X1752" s="71"/>
      <c r="Y1752" s="71"/>
      <c r="Z1752" s="71"/>
      <c r="AE1752" s="71"/>
      <c r="AF1752" s="71"/>
      <c r="AG1752" s="71"/>
      <c r="AH1752" s="71"/>
      <c r="AI1752" s="71"/>
      <c r="AJ1752" s="71"/>
      <c r="AK1752" s="71"/>
      <c r="AL1752" s="71"/>
      <c r="AM1752" s="71"/>
      <c r="AN1752" s="71"/>
      <c r="AO1752" s="71"/>
      <c r="AP1752" s="71"/>
      <c r="AQ1752" s="71"/>
      <c r="AR1752" s="71"/>
      <c r="AS1752" s="71"/>
      <c r="AT1752" s="71"/>
      <c r="AU1752" s="71"/>
      <c r="AV1752" s="71"/>
      <c r="AW1752" s="71"/>
      <c r="AX1752" s="71"/>
      <c r="AY1752" s="71"/>
      <c r="AZ1752" s="71"/>
      <c r="BA1752" s="71"/>
    </row>
    <row r="1753" spans="1:53" x14ac:dyDescent="0.75">
      <c r="A1753" s="71"/>
      <c r="B1753" s="71"/>
      <c r="C1753" s="71"/>
      <c r="D1753" s="71"/>
      <c r="E1753" s="71"/>
      <c r="F1753" s="71"/>
      <c r="G1753" s="71"/>
      <c r="H1753" s="71"/>
      <c r="I1753" s="71"/>
      <c r="J1753" s="71"/>
      <c r="K1753" s="71"/>
      <c r="L1753" s="71"/>
      <c r="M1753" s="71"/>
      <c r="N1753" s="71"/>
      <c r="O1753" s="71"/>
      <c r="P1753" s="71"/>
      <c r="Q1753" s="71"/>
      <c r="R1753" s="71"/>
      <c r="S1753" s="71"/>
      <c r="T1753" s="71"/>
      <c r="U1753" s="71"/>
      <c r="V1753" s="71"/>
      <c r="W1753" s="71"/>
      <c r="X1753" s="71"/>
      <c r="Y1753" s="71"/>
      <c r="Z1753" s="71"/>
      <c r="AE1753" s="71"/>
      <c r="AF1753" s="71"/>
      <c r="AG1753" s="71"/>
      <c r="AH1753" s="71"/>
      <c r="AI1753" s="71"/>
      <c r="AJ1753" s="71"/>
      <c r="AK1753" s="71"/>
      <c r="AL1753" s="71"/>
      <c r="AM1753" s="71"/>
      <c r="AN1753" s="71"/>
      <c r="AO1753" s="71"/>
      <c r="AP1753" s="71"/>
      <c r="AQ1753" s="71"/>
      <c r="AR1753" s="71"/>
      <c r="AS1753" s="71"/>
      <c r="AT1753" s="71"/>
      <c r="AU1753" s="71"/>
      <c r="AV1753" s="71"/>
      <c r="AW1753" s="71"/>
      <c r="AX1753" s="71"/>
      <c r="AY1753" s="71"/>
      <c r="AZ1753" s="71"/>
      <c r="BA1753" s="71"/>
    </row>
    <row r="1754" spans="1:53" x14ac:dyDescent="0.75">
      <c r="A1754" s="71"/>
      <c r="B1754" s="71"/>
      <c r="C1754" s="71"/>
      <c r="D1754" s="71"/>
      <c r="E1754" s="71"/>
      <c r="F1754" s="71"/>
      <c r="G1754" s="71"/>
      <c r="H1754" s="71"/>
      <c r="I1754" s="71"/>
      <c r="J1754" s="71"/>
      <c r="K1754" s="71"/>
      <c r="L1754" s="71"/>
      <c r="M1754" s="71"/>
      <c r="N1754" s="71"/>
      <c r="O1754" s="71"/>
      <c r="P1754" s="71"/>
      <c r="Q1754" s="71"/>
      <c r="R1754" s="71"/>
      <c r="S1754" s="71"/>
      <c r="T1754" s="71"/>
      <c r="U1754" s="71"/>
      <c r="V1754" s="71"/>
      <c r="W1754" s="71"/>
      <c r="X1754" s="71"/>
      <c r="Y1754" s="71"/>
      <c r="Z1754" s="71"/>
      <c r="AE1754" s="71"/>
      <c r="AF1754" s="71"/>
      <c r="AG1754" s="71"/>
      <c r="AH1754" s="71"/>
      <c r="AI1754" s="71"/>
      <c r="AJ1754" s="71"/>
      <c r="AK1754" s="71"/>
      <c r="AL1754" s="71"/>
      <c r="AM1754" s="71"/>
      <c r="AN1754" s="71"/>
      <c r="AO1754" s="71"/>
      <c r="AP1754" s="71"/>
      <c r="AQ1754" s="71"/>
      <c r="AR1754" s="71"/>
      <c r="AS1754" s="71"/>
      <c r="AT1754" s="71"/>
      <c r="AU1754" s="71"/>
      <c r="AV1754" s="71"/>
      <c r="AW1754" s="71"/>
      <c r="AX1754" s="71"/>
      <c r="AY1754" s="71"/>
      <c r="AZ1754" s="71"/>
      <c r="BA1754" s="71"/>
    </row>
    <row r="1755" spans="1:53" x14ac:dyDescent="0.75">
      <c r="A1755" s="71"/>
      <c r="B1755" s="71"/>
      <c r="C1755" s="71"/>
      <c r="D1755" s="71"/>
      <c r="E1755" s="71"/>
      <c r="F1755" s="71"/>
      <c r="G1755" s="71"/>
      <c r="H1755" s="71"/>
      <c r="I1755" s="71"/>
      <c r="J1755" s="71"/>
      <c r="K1755" s="71"/>
      <c r="L1755" s="71"/>
      <c r="M1755" s="71"/>
      <c r="N1755" s="71"/>
      <c r="O1755" s="71"/>
      <c r="P1755" s="71"/>
      <c r="Q1755" s="71"/>
      <c r="R1755" s="71"/>
      <c r="S1755" s="71"/>
      <c r="T1755" s="71"/>
      <c r="U1755" s="71"/>
      <c r="V1755" s="71"/>
      <c r="W1755" s="71"/>
      <c r="X1755" s="71"/>
      <c r="Y1755" s="71"/>
      <c r="Z1755" s="71"/>
      <c r="AE1755" s="71"/>
      <c r="AF1755" s="71"/>
      <c r="AG1755" s="71"/>
      <c r="AH1755" s="71"/>
      <c r="AI1755" s="71"/>
      <c r="AJ1755" s="71"/>
      <c r="AK1755" s="71"/>
      <c r="AL1755" s="71"/>
      <c r="AM1755" s="71"/>
      <c r="AN1755" s="71"/>
      <c r="AO1755" s="71"/>
      <c r="AP1755" s="71"/>
      <c r="AQ1755" s="71"/>
      <c r="AR1755" s="71"/>
      <c r="AS1755" s="71"/>
      <c r="AT1755" s="71"/>
      <c r="AU1755" s="71"/>
      <c r="AV1755" s="71"/>
      <c r="AW1755" s="71"/>
      <c r="AX1755" s="71"/>
      <c r="AY1755" s="71"/>
      <c r="AZ1755" s="71"/>
      <c r="BA1755" s="71"/>
    </row>
    <row r="1756" spans="1:53" x14ac:dyDescent="0.75">
      <c r="A1756" s="71"/>
      <c r="B1756" s="71"/>
      <c r="C1756" s="71"/>
      <c r="D1756" s="71"/>
      <c r="E1756" s="71"/>
      <c r="F1756" s="71"/>
      <c r="G1756" s="71"/>
      <c r="H1756" s="71"/>
      <c r="I1756" s="71"/>
      <c r="J1756" s="71"/>
      <c r="K1756" s="71"/>
      <c r="L1756" s="71"/>
      <c r="M1756" s="71"/>
      <c r="N1756" s="71"/>
      <c r="O1756" s="71"/>
      <c r="P1756" s="71"/>
      <c r="Q1756" s="71"/>
      <c r="R1756" s="71"/>
      <c r="S1756" s="71"/>
      <c r="T1756" s="71"/>
      <c r="U1756" s="71"/>
      <c r="V1756" s="71"/>
      <c r="W1756" s="71"/>
      <c r="X1756" s="71"/>
      <c r="Y1756" s="71"/>
      <c r="Z1756" s="71"/>
      <c r="AE1756" s="71"/>
      <c r="AF1756" s="71"/>
      <c r="AG1756" s="71"/>
      <c r="AH1756" s="71"/>
      <c r="AI1756" s="71"/>
      <c r="AJ1756" s="71"/>
      <c r="AK1756" s="71"/>
      <c r="AL1756" s="71"/>
      <c r="AM1756" s="71"/>
      <c r="AN1756" s="71"/>
      <c r="AO1756" s="71"/>
      <c r="AP1756" s="71"/>
      <c r="AQ1756" s="71"/>
      <c r="AR1756" s="71"/>
      <c r="AS1756" s="71"/>
      <c r="AT1756" s="71"/>
      <c r="AU1756" s="71"/>
      <c r="AV1756" s="71"/>
      <c r="AW1756" s="71"/>
      <c r="AX1756" s="71"/>
      <c r="AY1756" s="71"/>
      <c r="AZ1756" s="71"/>
      <c r="BA1756" s="71"/>
    </row>
    <row r="1757" spans="1:53" x14ac:dyDescent="0.75">
      <c r="A1757" s="71"/>
      <c r="B1757" s="71"/>
      <c r="C1757" s="71"/>
      <c r="D1757" s="71"/>
      <c r="E1757" s="71"/>
      <c r="F1757" s="71"/>
      <c r="G1757" s="71"/>
      <c r="H1757" s="71"/>
      <c r="I1757" s="71"/>
      <c r="J1757" s="71"/>
      <c r="K1757" s="71"/>
      <c r="L1757" s="71"/>
      <c r="M1757" s="71"/>
      <c r="N1757" s="71"/>
      <c r="O1757" s="71"/>
      <c r="P1757" s="71"/>
      <c r="Q1757" s="71"/>
      <c r="R1757" s="71"/>
      <c r="S1757" s="71"/>
      <c r="T1757" s="71"/>
      <c r="U1757" s="71"/>
      <c r="V1757" s="71"/>
      <c r="W1757" s="71"/>
      <c r="X1757" s="71"/>
      <c r="Y1757" s="71"/>
      <c r="Z1757" s="71"/>
      <c r="AE1757" s="71"/>
      <c r="AF1757" s="71"/>
      <c r="AG1757" s="71"/>
      <c r="AH1757" s="71"/>
      <c r="AI1757" s="71"/>
      <c r="AJ1757" s="71"/>
      <c r="AK1757" s="71"/>
      <c r="AL1757" s="71"/>
      <c r="AM1757" s="71"/>
      <c r="AN1757" s="71"/>
      <c r="AO1757" s="71"/>
      <c r="AP1757" s="71"/>
      <c r="AQ1757" s="71"/>
      <c r="AR1757" s="71"/>
      <c r="AS1757" s="71"/>
      <c r="AT1757" s="71"/>
      <c r="AU1757" s="71"/>
      <c r="AV1757" s="71"/>
      <c r="AW1757" s="71"/>
      <c r="AX1757" s="71"/>
      <c r="AY1757" s="71"/>
      <c r="AZ1757" s="71"/>
      <c r="BA1757" s="71"/>
    </row>
    <row r="1758" spans="1:53" x14ac:dyDescent="0.75">
      <c r="A1758" s="71"/>
      <c r="B1758" s="71"/>
      <c r="C1758" s="71"/>
      <c r="D1758" s="71"/>
      <c r="E1758" s="71"/>
      <c r="F1758" s="71"/>
      <c r="G1758" s="71"/>
      <c r="H1758" s="71"/>
      <c r="I1758" s="71"/>
      <c r="J1758" s="71"/>
      <c r="K1758" s="71"/>
      <c r="L1758" s="71"/>
      <c r="M1758" s="71"/>
      <c r="N1758" s="71"/>
      <c r="O1758" s="71"/>
      <c r="P1758" s="71"/>
      <c r="Q1758" s="71"/>
      <c r="R1758" s="71"/>
      <c r="S1758" s="71"/>
      <c r="T1758" s="71"/>
      <c r="U1758" s="71"/>
      <c r="V1758" s="71"/>
      <c r="W1758" s="71"/>
      <c r="X1758" s="71"/>
      <c r="Y1758" s="71"/>
      <c r="Z1758" s="71"/>
      <c r="AE1758" s="71"/>
      <c r="AF1758" s="71"/>
      <c r="AG1758" s="71"/>
      <c r="AH1758" s="71"/>
      <c r="AI1758" s="71"/>
      <c r="AJ1758" s="71"/>
      <c r="AK1758" s="71"/>
      <c r="AL1758" s="71"/>
      <c r="AM1758" s="71"/>
      <c r="AN1758" s="71"/>
      <c r="AO1758" s="71"/>
      <c r="AP1758" s="71"/>
      <c r="AQ1758" s="71"/>
      <c r="AR1758" s="71"/>
      <c r="AS1758" s="71"/>
      <c r="AT1758" s="71"/>
      <c r="AU1758" s="71"/>
      <c r="AV1758" s="71"/>
      <c r="AW1758" s="71"/>
      <c r="AX1758" s="71"/>
      <c r="AY1758" s="71"/>
      <c r="AZ1758" s="71"/>
      <c r="BA1758" s="71"/>
    </row>
    <row r="1759" spans="1:53" x14ac:dyDescent="0.75">
      <c r="A1759" s="71"/>
      <c r="B1759" s="71"/>
      <c r="C1759" s="71"/>
      <c r="D1759" s="71"/>
      <c r="E1759" s="71"/>
      <c r="F1759" s="71"/>
      <c r="G1759" s="71"/>
      <c r="H1759" s="71"/>
      <c r="I1759" s="71"/>
      <c r="J1759" s="71"/>
      <c r="K1759" s="71"/>
      <c r="L1759" s="71"/>
      <c r="M1759" s="71"/>
      <c r="N1759" s="71"/>
      <c r="O1759" s="71"/>
      <c r="P1759" s="71"/>
      <c r="Q1759" s="71"/>
      <c r="R1759" s="71"/>
      <c r="S1759" s="71"/>
      <c r="T1759" s="71"/>
      <c r="U1759" s="71"/>
      <c r="V1759" s="71"/>
      <c r="W1759" s="71"/>
      <c r="X1759" s="71"/>
      <c r="Y1759" s="71"/>
      <c r="Z1759" s="71"/>
      <c r="AE1759" s="71"/>
      <c r="AF1759" s="71"/>
      <c r="AG1759" s="71"/>
      <c r="AH1759" s="71"/>
      <c r="AI1759" s="71"/>
      <c r="AJ1759" s="71"/>
      <c r="AK1759" s="71"/>
      <c r="AL1759" s="71"/>
      <c r="AM1759" s="71"/>
      <c r="AN1759" s="71"/>
      <c r="AO1759" s="71"/>
      <c r="AP1759" s="71"/>
      <c r="AQ1759" s="71"/>
      <c r="AR1759" s="71"/>
      <c r="AS1759" s="71"/>
      <c r="AT1759" s="71"/>
      <c r="AU1759" s="71"/>
      <c r="AV1759" s="71"/>
      <c r="AW1759" s="71"/>
      <c r="AX1759" s="71"/>
      <c r="AY1759" s="71"/>
      <c r="AZ1759" s="71"/>
      <c r="BA1759" s="71"/>
    </row>
    <row r="1760" spans="1:53" x14ac:dyDescent="0.75">
      <c r="A1760" s="71"/>
      <c r="B1760" s="71"/>
      <c r="C1760" s="71"/>
      <c r="D1760" s="71"/>
      <c r="E1760" s="71"/>
      <c r="F1760" s="71"/>
      <c r="G1760" s="71"/>
      <c r="H1760" s="71"/>
      <c r="I1760" s="71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71"/>
      <c r="Y1760" s="71"/>
      <c r="Z1760" s="71"/>
      <c r="AE1760" s="71"/>
      <c r="AF1760" s="71"/>
      <c r="AG1760" s="71"/>
      <c r="AH1760" s="71"/>
      <c r="AI1760" s="71"/>
      <c r="AJ1760" s="71"/>
      <c r="AK1760" s="71"/>
      <c r="AL1760" s="71"/>
      <c r="AM1760" s="71"/>
      <c r="AN1760" s="71"/>
      <c r="AO1760" s="71"/>
      <c r="AP1760" s="71"/>
      <c r="AQ1760" s="71"/>
      <c r="AR1760" s="71"/>
      <c r="AS1760" s="71"/>
      <c r="AT1760" s="71"/>
      <c r="AU1760" s="71"/>
      <c r="AV1760" s="71"/>
      <c r="AW1760" s="71"/>
      <c r="AX1760" s="71"/>
      <c r="AY1760" s="71"/>
      <c r="AZ1760" s="71"/>
      <c r="BA1760" s="71"/>
    </row>
    <row r="1761" spans="1:53" x14ac:dyDescent="0.75">
      <c r="A1761" s="71"/>
      <c r="B1761" s="71"/>
      <c r="C1761" s="71"/>
      <c r="D1761" s="71"/>
      <c r="E1761" s="71"/>
      <c r="F1761" s="71"/>
      <c r="G1761" s="71"/>
      <c r="H1761" s="71"/>
      <c r="I1761" s="71"/>
      <c r="J1761" s="71"/>
      <c r="K1761" s="71"/>
      <c r="L1761" s="71"/>
      <c r="M1761" s="71"/>
      <c r="N1761" s="71"/>
      <c r="O1761" s="71"/>
      <c r="P1761" s="71"/>
      <c r="Q1761" s="71"/>
      <c r="R1761" s="71"/>
      <c r="S1761" s="71"/>
      <c r="T1761" s="71"/>
      <c r="U1761" s="71"/>
      <c r="V1761" s="71"/>
      <c r="W1761" s="71"/>
      <c r="X1761" s="71"/>
      <c r="Y1761" s="71"/>
      <c r="Z1761" s="71"/>
      <c r="AE1761" s="71"/>
      <c r="AF1761" s="71"/>
      <c r="AG1761" s="71"/>
      <c r="AH1761" s="71"/>
      <c r="AI1761" s="71"/>
      <c r="AJ1761" s="71"/>
      <c r="AK1761" s="71"/>
      <c r="AL1761" s="71"/>
      <c r="AM1761" s="71"/>
      <c r="AN1761" s="71"/>
      <c r="AO1761" s="71"/>
      <c r="AP1761" s="71"/>
      <c r="AQ1761" s="71"/>
      <c r="AR1761" s="71"/>
      <c r="AS1761" s="71"/>
      <c r="AT1761" s="71"/>
      <c r="AU1761" s="71"/>
      <c r="AV1761" s="71"/>
      <c r="AW1761" s="71"/>
      <c r="AX1761" s="71"/>
      <c r="AY1761" s="71"/>
      <c r="AZ1761" s="71"/>
      <c r="BA1761" s="71"/>
    </row>
    <row r="1762" spans="1:53" x14ac:dyDescent="0.75">
      <c r="A1762" s="71"/>
      <c r="B1762" s="71"/>
      <c r="C1762" s="71"/>
      <c r="D1762" s="71"/>
      <c r="E1762" s="71"/>
      <c r="F1762" s="71"/>
      <c r="G1762" s="71"/>
      <c r="H1762" s="71"/>
      <c r="I1762" s="71"/>
      <c r="J1762" s="71"/>
      <c r="K1762" s="71"/>
      <c r="L1762" s="71"/>
      <c r="M1762" s="71"/>
      <c r="N1762" s="71"/>
      <c r="O1762" s="71"/>
      <c r="P1762" s="71"/>
      <c r="Q1762" s="71"/>
      <c r="R1762" s="71"/>
      <c r="S1762" s="71"/>
      <c r="T1762" s="71"/>
      <c r="U1762" s="71"/>
      <c r="V1762" s="71"/>
      <c r="W1762" s="71"/>
      <c r="X1762" s="71"/>
      <c r="Y1762" s="71"/>
      <c r="Z1762" s="71"/>
      <c r="AE1762" s="71"/>
      <c r="AF1762" s="71"/>
      <c r="AG1762" s="71"/>
      <c r="AH1762" s="71"/>
      <c r="AI1762" s="71"/>
      <c r="AJ1762" s="71"/>
      <c r="AK1762" s="71"/>
      <c r="AL1762" s="71"/>
      <c r="AM1762" s="71"/>
      <c r="AN1762" s="71"/>
      <c r="AO1762" s="71"/>
      <c r="AP1762" s="71"/>
      <c r="AQ1762" s="71"/>
      <c r="AR1762" s="71"/>
      <c r="AS1762" s="71"/>
      <c r="AT1762" s="71"/>
      <c r="AU1762" s="71"/>
      <c r="AV1762" s="71"/>
      <c r="AW1762" s="71"/>
      <c r="AX1762" s="71"/>
      <c r="AY1762" s="71"/>
      <c r="AZ1762" s="71"/>
      <c r="BA1762" s="71"/>
    </row>
    <row r="1763" spans="1:53" x14ac:dyDescent="0.75">
      <c r="A1763" s="71"/>
      <c r="B1763" s="71"/>
      <c r="C1763" s="71"/>
      <c r="D1763" s="71"/>
      <c r="E1763" s="71"/>
      <c r="F1763" s="71"/>
      <c r="G1763" s="71"/>
      <c r="H1763" s="71"/>
      <c r="I1763" s="71"/>
      <c r="J1763" s="71"/>
      <c r="K1763" s="71"/>
      <c r="L1763" s="71"/>
      <c r="M1763" s="71"/>
      <c r="N1763" s="71"/>
      <c r="O1763" s="71"/>
      <c r="P1763" s="71"/>
      <c r="Q1763" s="71"/>
      <c r="R1763" s="71"/>
      <c r="S1763" s="71"/>
      <c r="T1763" s="71"/>
      <c r="U1763" s="71"/>
      <c r="V1763" s="71"/>
      <c r="W1763" s="71"/>
      <c r="X1763" s="71"/>
      <c r="Y1763" s="71"/>
      <c r="Z1763" s="71"/>
      <c r="AE1763" s="71"/>
      <c r="AF1763" s="71"/>
      <c r="AG1763" s="71"/>
      <c r="AH1763" s="71"/>
      <c r="AI1763" s="71"/>
      <c r="AJ1763" s="71"/>
      <c r="AK1763" s="71"/>
      <c r="AL1763" s="71"/>
      <c r="AM1763" s="71"/>
      <c r="AN1763" s="71"/>
      <c r="AO1763" s="71"/>
      <c r="AP1763" s="71"/>
      <c r="AQ1763" s="71"/>
      <c r="AR1763" s="71"/>
      <c r="AS1763" s="71"/>
      <c r="AT1763" s="71"/>
      <c r="AU1763" s="71"/>
      <c r="AV1763" s="71"/>
      <c r="AW1763" s="71"/>
      <c r="AX1763" s="71"/>
      <c r="AY1763" s="71"/>
      <c r="AZ1763" s="71"/>
      <c r="BA1763" s="71"/>
    </row>
    <row r="1764" spans="1:53" x14ac:dyDescent="0.75">
      <c r="A1764" s="71"/>
      <c r="B1764" s="71"/>
      <c r="C1764" s="71"/>
      <c r="D1764" s="71"/>
      <c r="E1764" s="71"/>
      <c r="F1764" s="71"/>
      <c r="G1764" s="71"/>
      <c r="H1764" s="71"/>
      <c r="I1764" s="71"/>
      <c r="J1764" s="71"/>
      <c r="K1764" s="71"/>
      <c r="L1764" s="71"/>
      <c r="M1764" s="71"/>
      <c r="N1764" s="71"/>
      <c r="O1764" s="71"/>
      <c r="P1764" s="71"/>
      <c r="Q1764" s="71"/>
      <c r="R1764" s="71"/>
      <c r="S1764" s="71"/>
      <c r="T1764" s="71"/>
      <c r="U1764" s="71"/>
      <c r="V1764" s="71"/>
      <c r="W1764" s="71"/>
      <c r="X1764" s="71"/>
      <c r="Y1764" s="71"/>
      <c r="Z1764" s="71"/>
      <c r="AE1764" s="71"/>
      <c r="AF1764" s="71"/>
      <c r="AG1764" s="71"/>
      <c r="AH1764" s="71"/>
      <c r="AI1764" s="71"/>
      <c r="AJ1764" s="71"/>
      <c r="AK1764" s="71"/>
      <c r="AL1764" s="71"/>
      <c r="AM1764" s="71"/>
      <c r="AN1764" s="71"/>
      <c r="AO1764" s="71"/>
      <c r="AP1764" s="71"/>
      <c r="AQ1764" s="71"/>
      <c r="AR1764" s="71"/>
      <c r="AS1764" s="71"/>
      <c r="AT1764" s="71"/>
      <c r="AU1764" s="71"/>
      <c r="AV1764" s="71"/>
      <c r="AW1764" s="71"/>
      <c r="AX1764" s="71"/>
      <c r="AY1764" s="71"/>
      <c r="AZ1764" s="71"/>
      <c r="BA1764" s="71"/>
    </row>
    <row r="1765" spans="1:53" x14ac:dyDescent="0.75">
      <c r="A1765" s="71"/>
      <c r="B1765" s="71"/>
      <c r="C1765" s="71"/>
      <c r="D1765" s="71"/>
      <c r="E1765" s="71"/>
      <c r="F1765" s="71"/>
      <c r="G1765" s="71"/>
      <c r="H1765" s="71"/>
      <c r="I1765" s="71"/>
      <c r="J1765" s="71"/>
      <c r="K1765" s="71"/>
      <c r="L1765" s="71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  <c r="X1765" s="71"/>
      <c r="Y1765" s="71"/>
      <c r="Z1765" s="71"/>
      <c r="AE1765" s="71"/>
      <c r="AF1765" s="71"/>
      <c r="AG1765" s="71"/>
      <c r="AH1765" s="71"/>
      <c r="AI1765" s="71"/>
      <c r="AJ1765" s="71"/>
      <c r="AK1765" s="71"/>
      <c r="AL1765" s="71"/>
      <c r="AM1765" s="71"/>
      <c r="AN1765" s="71"/>
      <c r="AO1765" s="71"/>
      <c r="AP1765" s="71"/>
      <c r="AQ1765" s="71"/>
      <c r="AR1765" s="71"/>
      <c r="AS1765" s="71"/>
      <c r="AT1765" s="71"/>
      <c r="AU1765" s="71"/>
      <c r="AV1765" s="71"/>
      <c r="AW1765" s="71"/>
      <c r="AX1765" s="71"/>
      <c r="AY1765" s="71"/>
      <c r="AZ1765" s="71"/>
      <c r="BA1765" s="71"/>
    </row>
    <row r="1766" spans="1:53" x14ac:dyDescent="0.75">
      <c r="A1766" s="71"/>
      <c r="B1766" s="71"/>
      <c r="C1766" s="71"/>
      <c r="D1766" s="71"/>
      <c r="E1766" s="71"/>
      <c r="F1766" s="71"/>
      <c r="G1766" s="71"/>
      <c r="H1766" s="71"/>
      <c r="I1766" s="71"/>
      <c r="J1766" s="71"/>
      <c r="K1766" s="71"/>
      <c r="L1766" s="71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  <c r="X1766" s="71"/>
      <c r="Y1766" s="71"/>
      <c r="Z1766" s="71"/>
      <c r="AE1766" s="71"/>
      <c r="AF1766" s="71"/>
      <c r="AG1766" s="71"/>
      <c r="AH1766" s="71"/>
      <c r="AI1766" s="71"/>
      <c r="AJ1766" s="71"/>
      <c r="AK1766" s="71"/>
      <c r="AL1766" s="71"/>
      <c r="AM1766" s="71"/>
      <c r="AN1766" s="71"/>
      <c r="AO1766" s="71"/>
      <c r="AP1766" s="71"/>
      <c r="AQ1766" s="71"/>
      <c r="AR1766" s="71"/>
      <c r="AS1766" s="71"/>
      <c r="AT1766" s="71"/>
      <c r="AU1766" s="71"/>
      <c r="AV1766" s="71"/>
      <c r="AW1766" s="71"/>
      <c r="AX1766" s="71"/>
      <c r="AY1766" s="71"/>
      <c r="AZ1766" s="71"/>
      <c r="BA1766" s="71"/>
    </row>
    <row r="1767" spans="1:53" x14ac:dyDescent="0.75">
      <c r="A1767" s="71"/>
      <c r="B1767" s="71"/>
      <c r="C1767" s="71"/>
      <c r="D1767" s="71"/>
      <c r="E1767" s="71"/>
      <c r="F1767" s="71"/>
      <c r="G1767" s="71"/>
      <c r="H1767" s="71"/>
      <c r="I1767" s="71"/>
      <c r="J1767" s="71"/>
      <c r="K1767" s="71"/>
      <c r="L1767" s="71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  <c r="X1767" s="71"/>
      <c r="Y1767" s="71"/>
      <c r="Z1767" s="71"/>
      <c r="AE1767" s="71"/>
      <c r="AF1767" s="71"/>
      <c r="AG1767" s="71"/>
      <c r="AH1767" s="71"/>
      <c r="AI1767" s="71"/>
      <c r="AJ1767" s="71"/>
      <c r="AK1767" s="71"/>
      <c r="AL1767" s="71"/>
      <c r="AM1767" s="71"/>
      <c r="AN1767" s="71"/>
      <c r="AO1767" s="71"/>
      <c r="AP1767" s="71"/>
      <c r="AQ1767" s="71"/>
      <c r="AR1767" s="71"/>
      <c r="AS1767" s="71"/>
      <c r="AT1767" s="71"/>
      <c r="AU1767" s="71"/>
      <c r="AV1767" s="71"/>
      <c r="AW1767" s="71"/>
      <c r="AX1767" s="71"/>
      <c r="AY1767" s="71"/>
      <c r="AZ1767" s="71"/>
      <c r="BA1767" s="71"/>
    </row>
    <row r="1768" spans="1:53" x14ac:dyDescent="0.75">
      <c r="A1768" s="71"/>
      <c r="B1768" s="71"/>
      <c r="C1768" s="71"/>
      <c r="D1768" s="71"/>
      <c r="E1768" s="71"/>
      <c r="F1768" s="71"/>
      <c r="G1768" s="71"/>
      <c r="H1768" s="71"/>
      <c r="I1768" s="71"/>
      <c r="J1768" s="71"/>
      <c r="K1768" s="71"/>
      <c r="L1768" s="71"/>
      <c r="M1768" s="71"/>
      <c r="N1768" s="71"/>
      <c r="O1768" s="71"/>
      <c r="P1768" s="71"/>
      <c r="Q1768" s="71"/>
      <c r="R1768" s="71"/>
      <c r="S1768" s="71"/>
      <c r="T1768" s="71"/>
      <c r="U1768" s="71"/>
      <c r="V1768" s="71"/>
      <c r="W1768" s="71"/>
      <c r="X1768" s="71"/>
      <c r="Y1768" s="71"/>
      <c r="Z1768" s="71"/>
      <c r="AE1768" s="71"/>
      <c r="AF1768" s="71"/>
      <c r="AG1768" s="71"/>
      <c r="AH1768" s="71"/>
      <c r="AI1768" s="71"/>
      <c r="AJ1768" s="71"/>
      <c r="AK1768" s="71"/>
      <c r="AL1768" s="71"/>
      <c r="AM1768" s="71"/>
      <c r="AN1768" s="71"/>
      <c r="AO1768" s="71"/>
      <c r="AP1768" s="71"/>
      <c r="AQ1768" s="71"/>
      <c r="AR1768" s="71"/>
      <c r="AS1768" s="71"/>
      <c r="AT1768" s="71"/>
      <c r="AU1768" s="71"/>
      <c r="AV1768" s="71"/>
      <c r="AW1768" s="71"/>
      <c r="AX1768" s="71"/>
      <c r="AY1768" s="71"/>
      <c r="AZ1768" s="71"/>
      <c r="BA1768" s="71"/>
    </row>
    <row r="1769" spans="1:53" x14ac:dyDescent="0.75">
      <c r="A1769" s="71"/>
      <c r="B1769" s="71"/>
      <c r="C1769" s="71"/>
      <c r="D1769" s="71"/>
      <c r="E1769" s="71"/>
      <c r="F1769" s="71"/>
      <c r="G1769" s="71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71"/>
      <c r="S1769" s="71"/>
      <c r="T1769" s="71"/>
      <c r="U1769" s="71"/>
      <c r="V1769" s="71"/>
      <c r="W1769" s="71"/>
      <c r="X1769" s="71"/>
      <c r="Y1769" s="71"/>
      <c r="Z1769" s="71"/>
      <c r="AE1769" s="71"/>
      <c r="AF1769" s="71"/>
      <c r="AG1769" s="71"/>
      <c r="AH1769" s="71"/>
      <c r="AI1769" s="71"/>
      <c r="AJ1769" s="71"/>
      <c r="AK1769" s="71"/>
      <c r="AL1769" s="71"/>
      <c r="AM1769" s="71"/>
      <c r="AN1769" s="71"/>
      <c r="AO1769" s="71"/>
      <c r="AP1769" s="71"/>
      <c r="AQ1769" s="71"/>
      <c r="AR1769" s="71"/>
      <c r="AS1769" s="71"/>
      <c r="AT1769" s="71"/>
      <c r="AU1769" s="71"/>
      <c r="AV1769" s="71"/>
      <c r="AW1769" s="71"/>
      <c r="AX1769" s="71"/>
      <c r="AY1769" s="71"/>
      <c r="AZ1769" s="71"/>
      <c r="BA1769" s="71"/>
    </row>
    <row r="1770" spans="1:53" x14ac:dyDescent="0.75">
      <c r="A1770" s="71"/>
      <c r="B1770" s="71"/>
      <c r="C1770" s="71"/>
      <c r="D1770" s="71"/>
      <c r="E1770" s="71"/>
      <c r="F1770" s="71"/>
      <c r="G1770" s="71"/>
      <c r="H1770" s="71"/>
      <c r="I1770" s="71"/>
      <c r="J1770" s="71"/>
      <c r="K1770" s="71"/>
      <c r="L1770" s="71"/>
      <c r="M1770" s="71"/>
      <c r="N1770" s="71"/>
      <c r="O1770" s="71"/>
      <c r="P1770" s="71"/>
      <c r="Q1770" s="71"/>
      <c r="R1770" s="71"/>
      <c r="S1770" s="71"/>
      <c r="T1770" s="71"/>
      <c r="U1770" s="71"/>
      <c r="V1770" s="71"/>
      <c r="W1770" s="71"/>
      <c r="X1770" s="71"/>
      <c r="Y1770" s="71"/>
      <c r="Z1770" s="71"/>
      <c r="AE1770" s="71"/>
      <c r="AF1770" s="71"/>
      <c r="AG1770" s="71"/>
      <c r="AH1770" s="71"/>
      <c r="AI1770" s="71"/>
      <c r="AJ1770" s="71"/>
      <c r="AK1770" s="71"/>
      <c r="AL1770" s="71"/>
      <c r="AM1770" s="71"/>
      <c r="AN1770" s="71"/>
      <c r="AO1770" s="71"/>
      <c r="AP1770" s="71"/>
      <c r="AQ1770" s="71"/>
      <c r="AR1770" s="71"/>
      <c r="AS1770" s="71"/>
      <c r="AT1770" s="71"/>
      <c r="AU1770" s="71"/>
      <c r="AV1770" s="71"/>
      <c r="AW1770" s="71"/>
      <c r="AX1770" s="71"/>
      <c r="AY1770" s="71"/>
      <c r="AZ1770" s="71"/>
      <c r="BA1770" s="71"/>
    </row>
    <row r="1771" spans="1:53" x14ac:dyDescent="0.75">
      <c r="A1771" s="71"/>
      <c r="B1771" s="71"/>
      <c r="C1771" s="71"/>
      <c r="D1771" s="71"/>
      <c r="E1771" s="71"/>
      <c r="F1771" s="71"/>
      <c r="G1771" s="71"/>
      <c r="H1771" s="71"/>
      <c r="I1771" s="71"/>
      <c r="J1771" s="71"/>
      <c r="K1771" s="71"/>
      <c r="L1771" s="71"/>
      <c r="M1771" s="71"/>
      <c r="N1771" s="71"/>
      <c r="O1771" s="71"/>
      <c r="P1771" s="71"/>
      <c r="Q1771" s="71"/>
      <c r="R1771" s="71"/>
      <c r="S1771" s="71"/>
      <c r="T1771" s="71"/>
      <c r="U1771" s="71"/>
      <c r="V1771" s="71"/>
      <c r="W1771" s="71"/>
      <c r="X1771" s="71"/>
      <c r="Y1771" s="71"/>
      <c r="Z1771" s="71"/>
      <c r="AE1771" s="71"/>
      <c r="AF1771" s="71"/>
      <c r="AG1771" s="71"/>
      <c r="AH1771" s="71"/>
      <c r="AI1771" s="71"/>
      <c r="AJ1771" s="71"/>
      <c r="AK1771" s="71"/>
      <c r="AL1771" s="71"/>
      <c r="AM1771" s="71"/>
      <c r="AN1771" s="71"/>
      <c r="AO1771" s="71"/>
      <c r="AP1771" s="71"/>
      <c r="AQ1771" s="71"/>
      <c r="AR1771" s="71"/>
      <c r="AS1771" s="71"/>
      <c r="AT1771" s="71"/>
      <c r="AU1771" s="71"/>
      <c r="AV1771" s="71"/>
      <c r="AW1771" s="71"/>
      <c r="AX1771" s="71"/>
      <c r="AY1771" s="71"/>
      <c r="AZ1771" s="71"/>
      <c r="BA1771" s="71"/>
    </row>
    <row r="1772" spans="1:53" x14ac:dyDescent="0.75">
      <c r="A1772" s="71"/>
      <c r="B1772" s="71"/>
      <c r="C1772" s="71"/>
      <c r="D1772" s="71"/>
      <c r="E1772" s="71"/>
      <c r="F1772" s="71"/>
      <c r="G1772" s="71"/>
      <c r="H1772" s="71"/>
      <c r="I1772" s="71"/>
      <c r="J1772" s="71"/>
      <c r="K1772" s="71"/>
      <c r="L1772" s="71"/>
      <c r="M1772" s="71"/>
      <c r="N1772" s="71"/>
      <c r="O1772" s="71"/>
      <c r="P1772" s="71"/>
      <c r="Q1772" s="71"/>
      <c r="R1772" s="71"/>
      <c r="S1772" s="71"/>
      <c r="T1772" s="71"/>
      <c r="U1772" s="71"/>
      <c r="V1772" s="71"/>
      <c r="W1772" s="71"/>
      <c r="X1772" s="71"/>
      <c r="Y1772" s="71"/>
      <c r="Z1772" s="71"/>
      <c r="AE1772" s="71"/>
      <c r="AF1772" s="71"/>
      <c r="AG1772" s="71"/>
      <c r="AH1772" s="71"/>
      <c r="AI1772" s="71"/>
      <c r="AJ1772" s="71"/>
      <c r="AK1772" s="71"/>
      <c r="AL1772" s="71"/>
      <c r="AM1772" s="71"/>
      <c r="AN1772" s="71"/>
      <c r="AO1772" s="71"/>
      <c r="AP1772" s="71"/>
      <c r="AQ1772" s="71"/>
      <c r="AR1772" s="71"/>
      <c r="AS1772" s="71"/>
      <c r="AT1772" s="71"/>
      <c r="AU1772" s="71"/>
      <c r="AV1772" s="71"/>
      <c r="AW1772" s="71"/>
      <c r="AX1772" s="71"/>
      <c r="AY1772" s="71"/>
      <c r="AZ1772" s="71"/>
      <c r="BA1772" s="71"/>
    </row>
    <row r="1773" spans="1:53" x14ac:dyDescent="0.75">
      <c r="A1773" s="71"/>
      <c r="B1773" s="71"/>
      <c r="C1773" s="71"/>
      <c r="D1773" s="71"/>
      <c r="E1773" s="71"/>
      <c r="F1773" s="71"/>
      <c r="G1773" s="71"/>
      <c r="H1773" s="71"/>
      <c r="I1773" s="71"/>
      <c r="J1773" s="71"/>
      <c r="K1773" s="71"/>
      <c r="L1773" s="71"/>
      <c r="M1773" s="71"/>
      <c r="N1773" s="71"/>
      <c r="O1773" s="71"/>
      <c r="P1773" s="71"/>
      <c r="Q1773" s="71"/>
      <c r="R1773" s="71"/>
      <c r="S1773" s="71"/>
      <c r="T1773" s="71"/>
      <c r="U1773" s="71"/>
      <c r="V1773" s="71"/>
      <c r="W1773" s="71"/>
      <c r="X1773" s="71"/>
      <c r="Y1773" s="71"/>
      <c r="Z1773" s="71"/>
      <c r="AE1773" s="71"/>
      <c r="AF1773" s="71"/>
      <c r="AG1773" s="71"/>
      <c r="AH1773" s="71"/>
      <c r="AI1773" s="71"/>
      <c r="AJ1773" s="71"/>
      <c r="AK1773" s="71"/>
      <c r="AL1773" s="71"/>
      <c r="AM1773" s="71"/>
      <c r="AN1773" s="71"/>
      <c r="AO1773" s="71"/>
      <c r="AP1773" s="71"/>
      <c r="AQ1773" s="71"/>
      <c r="AR1773" s="71"/>
      <c r="AS1773" s="71"/>
      <c r="AT1773" s="71"/>
      <c r="AU1773" s="71"/>
      <c r="AV1773" s="71"/>
      <c r="AW1773" s="71"/>
      <c r="AX1773" s="71"/>
      <c r="AY1773" s="71"/>
      <c r="AZ1773" s="71"/>
      <c r="BA1773" s="71"/>
    </row>
    <row r="1774" spans="1:53" x14ac:dyDescent="0.75">
      <c r="A1774" s="71"/>
      <c r="B1774" s="71"/>
      <c r="C1774" s="71"/>
      <c r="D1774" s="71"/>
      <c r="E1774" s="71"/>
      <c r="F1774" s="71"/>
      <c r="G1774" s="71"/>
      <c r="H1774" s="71"/>
      <c r="I1774" s="71"/>
      <c r="J1774" s="71"/>
      <c r="K1774" s="71"/>
      <c r="L1774" s="71"/>
      <c r="M1774" s="71"/>
      <c r="N1774" s="71"/>
      <c r="O1774" s="71"/>
      <c r="P1774" s="71"/>
      <c r="Q1774" s="71"/>
      <c r="R1774" s="71"/>
      <c r="S1774" s="71"/>
      <c r="T1774" s="71"/>
      <c r="U1774" s="71"/>
      <c r="V1774" s="71"/>
      <c r="W1774" s="71"/>
      <c r="X1774" s="71"/>
      <c r="Y1774" s="71"/>
      <c r="Z1774" s="71"/>
      <c r="AE1774" s="71"/>
      <c r="AF1774" s="71"/>
      <c r="AG1774" s="71"/>
      <c r="AH1774" s="71"/>
      <c r="AI1774" s="71"/>
      <c r="AJ1774" s="71"/>
      <c r="AK1774" s="71"/>
      <c r="AL1774" s="71"/>
      <c r="AM1774" s="71"/>
      <c r="AN1774" s="71"/>
      <c r="AO1774" s="71"/>
      <c r="AP1774" s="71"/>
      <c r="AQ1774" s="71"/>
      <c r="AR1774" s="71"/>
      <c r="AS1774" s="71"/>
      <c r="AT1774" s="71"/>
      <c r="AU1774" s="71"/>
      <c r="AV1774" s="71"/>
      <c r="AW1774" s="71"/>
      <c r="AX1774" s="71"/>
      <c r="AY1774" s="71"/>
      <c r="AZ1774" s="71"/>
      <c r="BA1774" s="71"/>
    </row>
    <row r="1775" spans="1:53" x14ac:dyDescent="0.75">
      <c r="A1775" s="71"/>
      <c r="B1775" s="71"/>
      <c r="C1775" s="71"/>
      <c r="D1775" s="71"/>
      <c r="E1775" s="71"/>
      <c r="F1775" s="71"/>
      <c r="G1775" s="71"/>
      <c r="H1775" s="71"/>
      <c r="I1775" s="71"/>
      <c r="J1775" s="71"/>
      <c r="K1775" s="71"/>
      <c r="L1775" s="71"/>
      <c r="M1775" s="71"/>
      <c r="N1775" s="71"/>
      <c r="O1775" s="71"/>
      <c r="P1775" s="71"/>
      <c r="Q1775" s="71"/>
      <c r="R1775" s="71"/>
      <c r="S1775" s="71"/>
      <c r="T1775" s="71"/>
      <c r="U1775" s="71"/>
      <c r="V1775" s="71"/>
      <c r="W1775" s="71"/>
      <c r="X1775" s="71"/>
      <c r="Y1775" s="71"/>
      <c r="Z1775" s="71"/>
      <c r="AE1775" s="71"/>
      <c r="AF1775" s="71"/>
      <c r="AG1775" s="71"/>
      <c r="AH1775" s="71"/>
      <c r="AI1775" s="71"/>
      <c r="AJ1775" s="71"/>
      <c r="AK1775" s="71"/>
      <c r="AL1775" s="71"/>
      <c r="AM1775" s="71"/>
      <c r="AN1775" s="71"/>
      <c r="AO1775" s="71"/>
      <c r="AP1775" s="71"/>
      <c r="AQ1775" s="71"/>
      <c r="AR1775" s="71"/>
      <c r="AS1775" s="71"/>
      <c r="AT1775" s="71"/>
      <c r="AU1775" s="71"/>
      <c r="AV1775" s="71"/>
      <c r="AW1775" s="71"/>
      <c r="AX1775" s="71"/>
      <c r="AY1775" s="71"/>
      <c r="AZ1775" s="71"/>
      <c r="BA1775" s="71"/>
    </row>
    <row r="1776" spans="1:53" x14ac:dyDescent="0.75">
      <c r="A1776" s="71"/>
      <c r="B1776" s="71"/>
      <c r="C1776" s="71"/>
      <c r="D1776" s="71"/>
      <c r="E1776" s="71"/>
      <c r="F1776" s="71"/>
      <c r="G1776" s="71"/>
      <c r="H1776" s="71"/>
      <c r="I1776" s="71"/>
      <c r="J1776" s="71"/>
      <c r="K1776" s="71"/>
      <c r="L1776" s="71"/>
      <c r="M1776" s="71"/>
      <c r="N1776" s="71"/>
      <c r="O1776" s="71"/>
      <c r="P1776" s="71"/>
      <c r="Q1776" s="71"/>
      <c r="R1776" s="71"/>
      <c r="S1776" s="71"/>
      <c r="T1776" s="71"/>
      <c r="U1776" s="71"/>
      <c r="V1776" s="71"/>
      <c r="W1776" s="71"/>
      <c r="X1776" s="71"/>
      <c r="Y1776" s="71"/>
      <c r="Z1776" s="71"/>
      <c r="AE1776" s="71"/>
      <c r="AF1776" s="71"/>
      <c r="AG1776" s="71"/>
      <c r="AH1776" s="71"/>
      <c r="AI1776" s="71"/>
      <c r="AJ1776" s="71"/>
      <c r="AK1776" s="71"/>
      <c r="AL1776" s="71"/>
      <c r="AM1776" s="71"/>
      <c r="AN1776" s="71"/>
      <c r="AO1776" s="71"/>
      <c r="AP1776" s="71"/>
      <c r="AQ1776" s="71"/>
      <c r="AR1776" s="71"/>
      <c r="AS1776" s="71"/>
      <c r="AT1776" s="71"/>
      <c r="AU1776" s="71"/>
      <c r="AV1776" s="71"/>
      <c r="AW1776" s="71"/>
      <c r="AX1776" s="71"/>
      <c r="AY1776" s="71"/>
      <c r="AZ1776" s="71"/>
      <c r="BA1776" s="71"/>
    </row>
    <row r="1777" spans="1:53" x14ac:dyDescent="0.75">
      <c r="A1777" s="71"/>
      <c r="B1777" s="71"/>
      <c r="C1777" s="71"/>
      <c r="D1777" s="71"/>
      <c r="E1777" s="71"/>
      <c r="F1777" s="71"/>
      <c r="G1777" s="71"/>
      <c r="H1777" s="71"/>
      <c r="I1777" s="71"/>
      <c r="J1777" s="71"/>
      <c r="K1777" s="71"/>
      <c r="L1777" s="71"/>
      <c r="M1777" s="71"/>
      <c r="N1777" s="71"/>
      <c r="O1777" s="71"/>
      <c r="P1777" s="71"/>
      <c r="Q1777" s="71"/>
      <c r="R1777" s="71"/>
      <c r="S1777" s="71"/>
      <c r="T1777" s="71"/>
      <c r="U1777" s="71"/>
      <c r="V1777" s="71"/>
      <c r="W1777" s="71"/>
      <c r="X1777" s="71"/>
      <c r="Y1777" s="71"/>
      <c r="Z1777" s="71"/>
      <c r="AE1777" s="71"/>
      <c r="AF1777" s="71"/>
      <c r="AG1777" s="71"/>
      <c r="AH1777" s="71"/>
      <c r="AI1777" s="71"/>
      <c r="AJ1777" s="71"/>
      <c r="AK1777" s="71"/>
      <c r="AL1777" s="71"/>
      <c r="AM1777" s="71"/>
      <c r="AN1777" s="71"/>
      <c r="AO1777" s="71"/>
      <c r="AP1777" s="71"/>
      <c r="AQ1777" s="71"/>
      <c r="AR1777" s="71"/>
      <c r="AS1777" s="71"/>
      <c r="AT1777" s="71"/>
      <c r="AU1777" s="71"/>
      <c r="AV1777" s="71"/>
      <c r="AW1777" s="71"/>
      <c r="AX1777" s="71"/>
      <c r="AY1777" s="71"/>
      <c r="AZ1777" s="71"/>
      <c r="BA1777" s="71"/>
    </row>
    <row r="1778" spans="1:53" x14ac:dyDescent="0.75">
      <c r="A1778" s="71"/>
      <c r="B1778" s="71"/>
      <c r="C1778" s="71"/>
      <c r="D1778" s="71"/>
      <c r="E1778" s="71"/>
      <c r="F1778" s="71"/>
      <c r="G1778" s="71"/>
      <c r="H1778" s="71"/>
      <c r="I1778" s="71"/>
      <c r="J1778" s="71"/>
      <c r="K1778" s="71"/>
      <c r="L1778" s="71"/>
      <c r="M1778" s="71"/>
      <c r="N1778" s="71"/>
      <c r="O1778" s="71"/>
      <c r="P1778" s="71"/>
      <c r="Q1778" s="71"/>
      <c r="R1778" s="71"/>
      <c r="S1778" s="71"/>
      <c r="T1778" s="71"/>
      <c r="U1778" s="71"/>
      <c r="V1778" s="71"/>
      <c r="W1778" s="71"/>
      <c r="X1778" s="71"/>
      <c r="Y1778" s="71"/>
      <c r="Z1778" s="71"/>
      <c r="AE1778" s="71"/>
      <c r="AF1778" s="71"/>
      <c r="AG1778" s="71"/>
      <c r="AH1778" s="71"/>
      <c r="AI1778" s="71"/>
      <c r="AJ1778" s="71"/>
      <c r="AK1778" s="71"/>
      <c r="AL1778" s="71"/>
      <c r="AM1778" s="71"/>
      <c r="AN1778" s="71"/>
      <c r="AO1778" s="71"/>
      <c r="AP1778" s="71"/>
      <c r="AQ1778" s="71"/>
      <c r="AR1778" s="71"/>
      <c r="AS1778" s="71"/>
      <c r="AT1778" s="71"/>
      <c r="AU1778" s="71"/>
      <c r="AV1778" s="71"/>
      <c r="AW1778" s="71"/>
      <c r="AX1778" s="71"/>
      <c r="AY1778" s="71"/>
      <c r="AZ1778" s="71"/>
      <c r="BA1778" s="71"/>
    </row>
    <row r="1779" spans="1:53" x14ac:dyDescent="0.75">
      <c r="A1779" s="71"/>
      <c r="B1779" s="71"/>
      <c r="C1779" s="71"/>
      <c r="D1779" s="71"/>
      <c r="E1779" s="71"/>
      <c r="F1779" s="71"/>
      <c r="G1779" s="71"/>
      <c r="H1779" s="71"/>
      <c r="I1779" s="71"/>
      <c r="J1779" s="71"/>
      <c r="K1779" s="71"/>
      <c r="L1779" s="71"/>
      <c r="M1779" s="71"/>
      <c r="N1779" s="71"/>
      <c r="O1779" s="71"/>
      <c r="P1779" s="71"/>
      <c r="Q1779" s="71"/>
      <c r="R1779" s="71"/>
      <c r="S1779" s="71"/>
      <c r="T1779" s="71"/>
      <c r="U1779" s="71"/>
      <c r="V1779" s="71"/>
      <c r="W1779" s="71"/>
      <c r="X1779" s="71"/>
      <c r="Y1779" s="71"/>
      <c r="Z1779" s="71"/>
      <c r="AE1779" s="71"/>
      <c r="AF1779" s="71"/>
      <c r="AG1779" s="71"/>
      <c r="AH1779" s="71"/>
      <c r="AI1779" s="71"/>
      <c r="AJ1779" s="71"/>
      <c r="AK1779" s="71"/>
      <c r="AL1779" s="71"/>
      <c r="AM1779" s="71"/>
      <c r="AN1779" s="71"/>
      <c r="AO1779" s="71"/>
      <c r="AP1779" s="71"/>
      <c r="AQ1779" s="71"/>
      <c r="AR1779" s="71"/>
      <c r="AS1779" s="71"/>
      <c r="AT1779" s="71"/>
      <c r="AU1779" s="71"/>
      <c r="AV1779" s="71"/>
      <c r="AW1779" s="71"/>
      <c r="AX1779" s="71"/>
      <c r="AY1779" s="71"/>
      <c r="AZ1779" s="71"/>
      <c r="BA1779" s="71"/>
    </row>
    <row r="1780" spans="1:53" x14ac:dyDescent="0.75">
      <c r="A1780" s="71"/>
      <c r="B1780" s="71"/>
      <c r="C1780" s="71"/>
      <c r="D1780" s="71"/>
      <c r="E1780" s="71"/>
      <c r="F1780" s="71"/>
      <c r="G1780" s="71"/>
      <c r="H1780" s="71"/>
      <c r="I1780" s="71"/>
      <c r="J1780" s="71"/>
      <c r="K1780" s="71"/>
      <c r="L1780" s="71"/>
      <c r="M1780" s="71"/>
      <c r="N1780" s="71"/>
      <c r="O1780" s="71"/>
      <c r="P1780" s="71"/>
      <c r="Q1780" s="71"/>
      <c r="R1780" s="71"/>
      <c r="S1780" s="71"/>
      <c r="T1780" s="71"/>
      <c r="U1780" s="71"/>
      <c r="V1780" s="71"/>
      <c r="W1780" s="71"/>
      <c r="X1780" s="71"/>
      <c r="Y1780" s="71"/>
      <c r="Z1780" s="71"/>
      <c r="AE1780" s="71"/>
      <c r="AF1780" s="71"/>
      <c r="AG1780" s="71"/>
      <c r="AH1780" s="71"/>
      <c r="AI1780" s="71"/>
      <c r="AJ1780" s="71"/>
      <c r="AK1780" s="71"/>
      <c r="AL1780" s="71"/>
      <c r="AM1780" s="71"/>
      <c r="AN1780" s="71"/>
      <c r="AO1780" s="71"/>
      <c r="AP1780" s="71"/>
      <c r="AQ1780" s="71"/>
      <c r="AR1780" s="71"/>
      <c r="AS1780" s="71"/>
      <c r="AT1780" s="71"/>
      <c r="AU1780" s="71"/>
      <c r="AV1780" s="71"/>
      <c r="AW1780" s="71"/>
      <c r="AX1780" s="71"/>
      <c r="AY1780" s="71"/>
      <c r="AZ1780" s="71"/>
      <c r="BA1780" s="71"/>
    </row>
    <row r="1781" spans="1:53" x14ac:dyDescent="0.75">
      <c r="A1781" s="71"/>
      <c r="B1781" s="71"/>
      <c r="C1781" s="71"/>
      <c r="D1781" s="71"/>
      <c r="E1781" s="71"/>
      <c r="F1781" s="71"/>
      <c r="G1781" s="71"/>
      <c r="H1781" s="71"/>
      <c r="I1781" s="71"/>
      <c r="J1781" s="71"/>
      <c r="K1781" s="71"/>
      <c r="L1781" s="71"/>
      <c r="M1781" s="71"/>
      <c r="N1781" s="71"/>
      <c r="O1781" s="71"/>
      <c r="P1781" s="71"/>
      <c r="Q1781" s="71"/>
      <c r="R1781" s="71"/>
      <c r="S1781" s="71"/>
      <c r="T1781" s="71"/>
      <c r="U1781" s="71"/>
      <c r="V1781" s="71"/>
      <c r="W1781" s="71"/>
      <c r="X1781" s="71"/>
      <c r="Y1781" s="71"/>
      <c r="Z1781" s="71"/>
      <c r="AE1781" s="71"/>
      <c r="AF1781" s="71"/>
      <c r="AG1781" s="71"/>
      <c r="AH1781" s="71"/>
      <c r="AI1781" s="71"/>
      <c r="AJ1781" s="71"/>
      <c r="AK1781" s="71"/>
      <c r="AL1781" s="71"/>
      <c r="AM1781" s="71"/>
      <c r="AN1781" s="71"/>
      <c r="AO1781" s="71"/>
      <c r="AP1781" s="71"/>
      <c r="AQ1781" s="71"/>
      <c r="AR1781" s="71"/>
      <c r="AS1781" s="71"/>
      <c r="AT1781" s="71"/>
      <c r="AU1781" s="71"/>
      <c r="AV1781" s="71"/>
      <c r="AW1781" s="71"/>
      <c r="AX1781" s="71"/>
      <c r="AY1781" s="71"/>
      <c r="AZ1781" s="71"/>
      <c r="BA1781" s="71"/>
    </row>
    <row r="1782" spans="1:53" x14ac:dyDescent="0.75">
      <c r="A1782" s="71"/>
      <c r="B1782" s="71"/>
      <c r="C1782" s="71"/>
      <c r="D1782" s="71"/>
      <c r="E1782" s="71"/>
      <c r="F1782" s="71"/>
      <c r="G1782" s="71"/>
      <c r="H1782" s="71"/>
      <c r="I1782" s="71"/>
      <c r="J1782" s="71"/>
      <c r="K1782" s="71"/>
      <c r="L1782" s="71"/>
      <c r="M1782" s="71"/>
      <c r="N1782" s="71"/>
      <c r="O1782" s="71"/>
      <c r="P1782" s="71"/>
      <c r="Q1782" s="71"/>
      <c r="R1782" s="71"/>
      <c r="S1782" s="71"/>
      <c r="T1782" s="71"/>
      <c r="U1782" s="71"/>
      <c r="V1782" s="71"/>
      <c r="W1782" s="71"/>
      <c r="X1782" s="71"/>
      <c r="Y1782" s="71"/>
      <c r="Z1782" s="71"/>
      <c r="AE1782" s="71"/>
      <c r="AF1782" s="71"/>
      <c r="AG1782" s="71"/>
      <c r="AH1782" s="71"/>
      <c r="AI1782" s="71"/>
      <c r="AJ1782" s="71"/>
      <c r="AK1782" s="71"/>
      <c r="AL1782" s="71"/>
      <c r="AM1782" s="71"/>
      <c r="AN1782" s="71"/>
      <c r="AO1782" s="71"/>
      <c r="AP1782" s="71"/>
      <c r="AQ1782" s="71"/>
      <c r="AR1782" s="71"/>
      <c r="AS1782" s="71"/>
      <c r="AT1782" s="71"/>
      <c r="AU1782" s="71"/>
      <c r="AV1782" s="71"/>
      <c r="AW1782" s="71"/>
      <c r="AX1782" s="71"/>
      <c r="AY1782" s="71"/>
      <c r="AZ1782" s="71"/>
      <c r="BA1782" s="71"/>
    </row>
    <row r="1783" spans="1:53" x14ac:dyDescent="0.75">
      <c r="A1783" s="71"/>
      <c r="B1783" s="71"/>
      <c r="C1783" s="71"/>
      <c r="D1783" s="71"/>
      <c r="E1783" s="71"/>
      <c r="F1783" s="71"/>
      <c r="G1783" s="71"/>
      <c r="H1783" s="71"/>
      <c r="I1783" s="71"/>
      <c r="J1783" s="71"/>
      <c r="K1783" s="71"/>
      <c r="L1783" s="71"/>
      <c r="M1783" s="71"/>
      <c r="N1783" s="71"/>
      <c r="O1783" s="71"/>
      <c r="P1783" s="71"/>
      <c r="Q1783" s="71"/>
      <c r="R1783" s="71"/>
      <c r="S1783" s="71"/>
      <c r="T1783" s="71"/>
      <c r="U1783" s="71"/>
      <c r="V1783" s="71"/>
      <c r="W1783" s="71"/>
      <c r="X1783" s="71"/>
      <c r="Y1783" s="71"/>
      <c r="Z1783" s="71"/>
      <c r="AE1783" s="71"/>
      <c r="AF1783" s="71"/>
      <c r="AG1783" s="71"/>
      <c r="AH1783" s="71"/>
      <c r="AI1783" s="71"/>
      <c r="AJ1783" s="71"/>
      <c r="AK1783" s="71"/>
      <c r="AL1783" s="71"/>
      <c r="AM1783" s="71"/>
      <c r="AN1783" s="71"/>
      <c r="AO1783" s="71"/>
      <c r="AP1783" s="71"/>
      <c r="AQ1783" s="71"/>
      <c r="AR1783" s="71"/>
      <c r="AS1783" s="71"/>
      <c r="AT1783" s="71"/>
      <c r="AU1783" s="71"/>
      <c r="AV1783" s="71"/>
      <c r="AW1783" s="71"/>
      <c r="AX1783" s="71"/>
      <c r="AY1783" s="71"/>
      <c r="AZ1783" s="71"/>
      <c r="BA1783" s="71"/>
    </row>
    <row r="1784" spans="1:53" x14ac:dyDescent="0.75">
      <c r="A1784" s="71"/>
      <c r="B1784" s="71"/>
      <c r="C1784" s="71"/>
      <c r="D1784" s="71"/>
      <c r="E1784" s="71"/>
      <c r="F1784" s="71"/>
      <c r="G1784" s="71"/>
      <c r="H1784" s="71"/>
      <c r="I1784" s="71"/>
      <c r="J1784" s="71"/>
      <c r="K1784" s="71"/>
      <c r="L1784" s="71"/>
      <c r="M1784" s="71"/>
      <c r="N1784" s="71"/>
      <c r="O1784" s="71"/>
      <c r="P1784" s="71"/>
      <c r="Q1784" s="71"/>
      <c r="R1784" s="71"/>
      <c r="S1784" s="71"/>
      <c r="T1784" s="71"/>
      <c r="U1784" s="71"/>
      <c r="V1784" s="71"/>
      <c r="W1784" s="71"/>
      <c r="X1784" s="71"/>
      <c r="Y1784" s="71"/>
      <c r="Z1784" s="71"/>
      <c r="AE1784" s="71"/>
      <c r="AF1784" s="71"/>
      <c r="AG1784" s="71"/>
      <c r="AH1784" s="71"/>
      <c r="AI1784" s="71"/>
      <c r="AJ1784" s="71"/>
      <c r="AK1784" s="71"/>
      <c r="AL1784" s="71"/>
      <c r="AM1784" s="71"/>
      <c r="AN1784" s="71"/>
      <c r="AO1784" s="71"/>
      <c r="AP1784" s="71"/>
      <c r="AQ1784" s="71"/>
      <c r="AR1784" s="71"/>
      <c r="AS1784" s="71"/>
      <c r="AT1784" s="71"/>
      <c r="AU1784" s="71"/>
      <c r="AV1784" s="71"/>
      <c r="AW1784" s="71"/>
      <c r="AX1784" s="71"/>
      <c r="AY1784" s="71"/>
      <c r="AZ1784" s="71"/>
      <c r="BA1784" s="71"/>
    </row>
    <row r="1785" spans="1:53" x14ac:dyDescent="0.75">
      <c r="A1785" s="71"/>
      <c r="B1785" s="71"/>
      <c r="C1785" s="71"/>
      <c r="D1785" s="71"/>
      <c r="E1785" s="71"/>
      <c r="F1785" s="71"/>
      <c r="G1785" s="71"/>
      <c r="H1785" s="71"/>
      <c r="I1785" s="71"/>
      <c r="J1785" s="71"/>
      <c r="K1785" s="71"/>
      <c r="L1785" s="71"/>
      <c r="M1785" s="71"/>
      <c r="N1785" s="71"/>
      <c r="O1785" s="71"/>
      <c r="P1785" s="71"/>
      <c r="Q1785" s="71"/>
      <c r="R1785" s="71"/>
      <c r="S1785" s="71"/>
      <c r="T1785" s="71"/>
      <c r="U1785" s="71"/>
      <c r="V1785" s="71"/>
      <c r="W1785" s="71"/>
      <c r="X1785" s="71"/>
      <c r="Y1785" s="71"/>
      <c r="Z1785" s="71"/>
      <c r="AE1785" s="71"/>
      <c r="AF1785" s="71"/>
      <c r="AG1785" s="71"/>
      <c r="AH1785" s="71"/>
      <c r="AI1785" s="71"/>
      <c r="AJ1785" s="71"/>
      <c r="AK1785" s="71"/>
      <c r="AL1785" s="71"/>
      <c r="AM1785" s="71"/>
      <c r="AN1785" s="71"/>
      <c r="AO1785" s="71"/>
      <c r="AP1785" s="71"/>
      <c r="AQ1785" s="71"/>
      <c r="AR1785" s="71"/>
      <c r="AS1785" s="71"/>
      <c r="AT1785" s="71"/>
      <c r="AU1785" s="71"/>
      <c r="AV1785" s="71"/>
      <c r="AW1785" s="71"/>
      <c r="AX1785" s="71"/>
      <c r="AY1785" s="71"/>
      <c r="AZ1785" s="71"/>
      <c r="BA1785" s="71"/>
    </row>
    <row r="1786" spans="1:53" x14ac:dyDescent="0.75">
      <c r="A1786" s="71"/>
      <c r="B1786" s="71"/>
      <c r="C1786" s="71"/>
      <c r="D1786" s="71"/>
      <c r="E1786" s="71"/>
      <c r="F1786" s="71"/>
      <c r="G1786" s="71"/>
      <c r="H1786" s="71"/>
      <c r="I1786" s="71"/>
      <c r="J1786" s="71"/>
      <c r="K1786" s="71"/>
      <c r="L1786" s="71"/>
      <c r="M1786" s="71"/>
      <c r="N1786" s="71"/>
      <c r="O1786" s="71"/>
      <c r="P1786" s="71"/>
      <c r="Q1786" s="71"/>
      <c r="R1786" s="71"/>
      <c r="S1786" s="71"/>
      <c r="T1786" s="71"/>
      <c r="U1786" s="71"/>
      <c r="V1786" s="71"/>
      <c r="W1786" s="71"/>
      <c r="X1786" s="71"/>
      <c r="Y1786" s="71"/>
      <c r="Z1786" s="71"/>
      <c r="AE1786" s="71"/>
      <c r="AF1786" s="71"/>
      <c r="AG1786" s="71"/>
      <c r="AH1786" s="71"/>
      <c r="AI1786" s="71"/>
      <c r="AJ1786" s="71"/>
      <c r="AK1786" s="71"/>
      <c r="AL1786" s="71"/>
      <c r="AM1786" s="71"/>
      <c r="AN1786" s="71"/>
      <c r="AO1786" s="71"/>
      <c r="AP1786" s="71"/>
      <c r="AQ1786" s="71"/>
      <c r="AR1786" s="71"/>
      <c r="AS1786" s="71"/>
      <c r="AT1786" s="71"/>
      <c r="AU1786" s="71"/>
      <c r="AV1786" s="71"/>
      <c r="AW1786" s="71"/>
      <c r="AX1786" s="71"/>
      <c r="AY1786" s="71"/>
      <c r="AZ1786" s="71"/>
      <c r="BA1786" s="71"/>
    </row>
    <row r="1787" spans="1:53" x14ac:dyDescent="0.75">
      <c r="A1787" s="71"/>
      <c r="B1787" s="71"/>
      <c r="C1787" s="71"/>
      <c r="D1787" s="71"/>
      <c r="E1787" s="71"/>
      <c r="F1787" s="71"/>
      <c r="G1787" s="71"/>
      <c r="H1787" s="71"/>
      <c r="I1787" s="71"/>
      <c r="J1787" s="71"/>
      <c r="K1787" s="71"/>
      <c r="L1787" s="71"/>
      <c r="M1787" s="71"/>
      <c r="N1787" s="71"/>
      <c r="O1787" s="71"/>
      <c r="P1787" s="71"/>
      <c r="Q1787" s="71"/>
      <c r="R1787" s="71"/>
      <c r="S1787" s="71"/>
      <c r="T1787" s="71"/>
      <c r="U1787" s="71"/>
      <c r="V1787" s="71"/>
      <c r="W1787" s="71"/>
      <c r="X1787" s="71"/>
      <c r="Y1787" s="71"/>
      <c r="Z1787" s="71"/>
      <c r="AE1787" s="71"/>
      <c r="AF1787" s="71"/>
      <c r="AG1787" s="71"/>
      <c r="AH1787" s="71"/>
      <c r="AI1787" s="71"/>
      <c r="AJ1787" s="71"/>
      <c r="AK1787" s="71"/>
      <c r="AL1787" s="71"/>
      <c r="AM1787" s="71"/>
      <c r="AN1787" s="71"/>
      <c r="AO1787" s="71"/>
      <c r="AP1787" s="71"/>
      <c r="AQ1787" s="71"/>
      <c r="AR1787" s="71"/>
      <c r="AS1787" s="71"/>
      <c r="AT1787" s="71"/>
      <c r="AU1787" s="71"/>
      <c r="AV1787" s="71"/>
      <c r="AW1787" s="71"/>
      <c r="AX1787" s="71"/>
      <c r="AY1787" s="71"/>
      <c r="AZ1787" s="71"/>
      <c r="BA1787" s="71"/>
    </row>
    <row r="1788" spans="1:53" x14ac:dyDescent="0.75">
      <c r="A1788" s="71"/>
      <c r="B1788" s="71"/>
      <c r="C1788" s="71"/>
      <c r="D1788" s="71"/>
      <c r="E1788" s="71"/>
      <c r="F1788" s="71"/>
      <c r="G1788" s="71"/>
      <c r="H1788" s="71"/>
      <c r="I1788" s="71"/>
      <c r="J1788" s="71"/>
      <c r="K1788" s="71"/>
      <c r="L1788" s="71"/>
      <c r="M1788" s="71"/>
      <c r="N1788" s="71"/>
      <c r="O1788" s="71"/>
      <c r="P1788" s="71"/>
      <c r="Q1788" s="71"/>
      <c r="R1788" s="71"/>
      <c r="S1788" s="71"/>
      <c r="T1788" s="71"/>
      <c r="U1788" s="71"/>
      <c r="V1788" s="71"/>
      <c r="W1788" s="71"/>
      <c r="X1788" s="71"/>
      <c r="Y1788" s="71"/>
      <c r="Z1788" s="71"/>
      <c r="AE1788" s="71"/>
      <c r="AF1788" s="71"/>
      <c r="AG1788" s="71"/>
      <c r="AH1788" s="71"/>
      <c r="AI1788" s="71"/>
      <c r="AJ1788" s="71"/>
      <c r="AK1788" s="71"/>
      <c r="AL1788" s="71"/>
      <c r="AM1788" s="71"/>
      <c r="AN1788" s="71"/>
      <c r="AO1788" s="71"/>
      <c r="AP1788" s="71"/>
      <c r="AQ1788" s="71"/>
      <c r="AR1788" s="71"/>
      <c r="AS1788" s="71"/>
      <c r="AT1788" s="71"/>
      <c r="AU1788" s="71"/>
      <c r="AV1788" s="71"/>
      <c r="AW1788" s="71"/>
      <c r="AX1788" s="71"/>
      <c r="AY1788" s="71"/>
      <c r="AZ1788" s="71"/>
      <c r="BA1788" s="71"/>
    </row>
    <row r="1789" spans="1:53" x14ac:dyDescent="0.75">
      <c r="A1789" s="71"/>
      <c r="B1789" s="71"/>
      <c r="C1789" s="71"/>
      <c r="D1789" s="71"/>
      <c r="E1789" s="71"/>
      <c r="F1789" s="71"/>
      <c r="G1789" s="71"/>
      <c r="H1789" s="71"/>
      <c r="I1789" s="71"/>
      <c r="J1789" s="71"/>
      <c r="K1789" s="71"/>
      <c r="L1789" s="71"/>
      <c r="M1789" s="71"/>
      <c r="N1789" s="71"/>
      <c r="O1789" s="71"/>
      <c r="P1789" s="71"/>
      <c r="Q1789" s="71"/>
      <c r="R1789" s="71"/>
      <c r="S1789" s="71"/>
      <c r="T1789" s="71"/>
      <c r="U1789" s="71"/>
      <c r="V1789" s="71"/>
      <c r="W1789" s="71"/>
      <c r="X1789" s="71"/>
      <c r="Y1789" s="71"/>
      <c r="Z1789" s="71"/>
      <c r="AE1789" s="71"/>
      <c r="AF1789" s="71"/>
      <c r="AG1789" s="71"/>
      <c r="AH1789" s="71"/>
      <c r="AI1789" s="71"/>
      <c r="AJ1789" s="71"/>
      <c r="AK1789" s="71"/>
      <c r="AL1789" s="71"/>
      <c r="AM1789" s="71"/>
      <c r="AN1789" s="71"/>
      <c r="AO1789" s="71"/>
      <c r="AP1789" s="71"/>
      <c r="AQ1789" s="71"/>
      <c r="AR1789" s="71"/>
      <c r="AS1789" s="71"/>
      <c r="AT1789" s="71"/>
      <c r="AU1789" s="71"/>
      <c r="AV1789" s="71"/>
      <c r="AW1789" s="71"/>
      <c r="AX1789" s="71"/>
      <c r="AY1789" s="71"/>
      <c r="AZ1789" s="71"/>
      <c r="BA1789" s="71"/>
    </row>
    <row r="1790" spans="1:53" x14ac:dyDescent="0.75">
      <c r="A1790" s="71"/>
      <c r="B1790" s="71"/>
      <c r="C1790" s="71"/>
      <c r="D1790" s="71"/>
      <c r="E1790" s="71"/>
      <c r="F1790" s="71"/>
      <c r="G1790" s="71"/>
      <c r="H1790" s="71"/>
      <c r="I1790" s="71"/>
      <c r="J1790" s="71"/>
      <c r="K1790" s="71"/>
      <c r="L1790" s="71"/>
      <c r="M1790" s="71"/>
      <c r="N1790" s="71"/>
      <c r="O1790" s="71"/>
      <c r="P1790" s="71"/>
      <c r="Q1790" s="71"/>
      <c r="R1790" s="71"/>
      <c r="S1790" s="71"/>
      <c r="T1790" s="71"/>
      <c r="U1790" s="71"/>
      <c r="V1790" s="71"/>
      <c r="W1790" s="71"/>
      <c r="X1790" s="71"/>
      <c r="Y1790" s="71"/>
      <c r="Z1790" s="71"/>
      <c r="AE1790" s="71"/>
      <c r="AF1790" s="71"/>
      <c r="AG1790" s="71"/>
      <c r="AH1790" s="71"/>
      <c r="AI1790" s="71"/>
      <c r="AJ1790" s="71"/>
      <c r="AK1790" s="71"/>
      <c r="AL1790" s="71"/>
      <c r="AM1790" s="71"/>
      <c r="AN1790" s="71"/>
      <c r="AO1790" s="71"/>
      <c r="AP1790" s="71"/>
      <c r="AQ1790" s="71"/>
      <c r="AR1790" s="71"/>
      <c r="AS1790" s="71"/>
      <c r="AT1790" s="71"/>
      <c r="AU1790" s="71"/>
      <c r="AV1790" s="71"/>
      <c r="AW1790" s="71"/>
      <c r="AX1790" s="71"/>
      <c r="AY1790" s="71"/>
      <c r="AZ1790" s="71"/>
      <c r="BA1790" s="71"/>
    </row>
    <row r="1791" spans="1:53" x14ac:dyDescent="0.75">
      <c r="A1791" s="71"/>
      <c r="B1791" s="71"/>
      <c r="C1791" s="71"/>
      <c r="D1791" s="71"/>
      <c r="E1791" s="71"/>
      <c r="F1791" s="71"/>
      <c r="G1791" s="71"/>
      <c r="H1791" s="71"/>
      <c r="I1791" s="71"/>
      <c r="J1791" s="71"/>
      <c r="K1791" s="71"/>
      <c r="L1791" s="71"/>
      <c r="M1791" s="71"/>
      <c r="N1791" s="71"/>
      <c r="O1791" s="71"/>
      <c r="P1791" s="71"/>
      <c r="Q1791" s="71"/>
      <c r="R1791" s="71"/>
      <c r="S1791" s="71"/>
      <c r="T1791" s="71"/>
      <c r="U1791" s="71"/>
      <c r="V1791" s="71"/>
      <c r="W1791" s="71"/>
      <c r="X1791" s="71"/>
      <c r="Y1791" s="71"/>
      <c r="Z1791" s="71"/>
      <c r="AE1791" s="71"/>
      <c r="AF1791" s="71"/>
      <c r="AG1791" s="71"/>
      <c r="AH1791" s="71"/>
      <c r="AI1791" s="71"/>
      <c r="AJ1791" s="71"/>
      <c r="AK1791" s="71"/>
      <c r="AL1791" s="71"/>
      <c r="AM1791" s="71"/>
      <c r="AN1791" s="71"/>
      <c r="AO1791" s="71"/>
      <c r="AP1791" s="71"/>
      <c r="AQ1791" s="71"/>
      <c r="AR1791" s="71"/>
      <c r="AS1791" s="71"/>
      <c r="AT1791" s="71"/>
      <c r="AU1791" s="71"/>
      <c r="AV1791" s="71"/>
      <c r="AW1791" s="71"/>
      <c r="AX1791" s="71"/>
      <c r="AY1791" s="71"/>
      <c r="AZ1791" s="71"/>
      <c r="BA1791" s="71"/>
    </row>
    <row r="1792" spans="1:53" x14ac:dyDescent="0.75">
      <c r="A1792" s="71"/>
      <c r="B1792" s="71"/>
      <c r="C1792" s="71"/>
      <c r="D1792" s="71"/>
      <c r="E1792" s="71"/>
      <c r="F1792" s="71"/>
      <c r="G1792" s="71"/>
      <c r="H1792" s="71"/>
      <c r="I1792" s="71"/>
      <c r="J1792" s="71"/>
      <c r="K1792" s="71"/>
      <c r="L1792" s="71"/>
      <c r="M1792" s="71"/>
      <c r="N1792" s="71"/>
      <c r="O1792" s="71"/>
      <c r="P1792" s="71"/>
      <c r="Q1792" s="71"/>
      <c r="R1792" s="71"/>
      <c r="S1792" s="71"/>
      <c r="T1792" s="71"/>
      <c r="U1792" s="71"/>
      <c r="V1792" s="71"/>
      <c r="W1792" s="71"/>
      <c r="X1792" s="71"/>
      <c r="Y1792" s="71"/>
      <c r="Z1792" s="71"/>
      <c r="AE1792" s="71"/>
      <c r="AF1792" s="71"/>
      <c r="AG1792" s="71"/>
      <c r="AH1792" s="71"/>
      <c r="AI1792" s="71"/>
      <c r="AJ1792" s="71"/>
      <c r="AK1792" s="71"/>
      <c r="AL1792" s="71"/>
      <c r="AM1792" s="71"/>
      <c r="AN1792" s="71"/>
      <c r="AO1792" s="71"/>
      <c r="AP1792" s="71"/>
      <c r="AQ1792" s="71"/>
      <c r="AR1792" s="71"/>
      <c r="AS1792" s="71"/>
      <c r="AT1792" s="71"/>
      <c r="AU1792" s="71"/>
      <c r="AV1792" s="71"/>
      <c r="AW1792" s="71"/>
      <c r="AX1792" s="71"/>
      <c r="AY1792" s="71"/>
      <c r="AZ1792" s="71"/>
      <c r="BA1792" s="71"/>
    </row>
    <row r="1793" spans="1:53" x14ac:dyDescent="0.75">
      <c r="A1793" s="71"/>
      <c r="B1793" s="71"/>
      <c r="C1793" s="71"/>
      <c r="D1793" s="71"/>
      <c r="E1793" s="71"/>
      <c r="F1793" s="71"/>
      <c r="G1793" s="71"/>
      <c r="H1793" s="71"/>
      <c r="I1793" s="71"/>
      <c r="J1793" s="71"/>
      <c r="K1793" s="71"/>
      <c r="L1793" s="71"/>
      <c r="M1793" s="71"/>
      <c r="N1793" s="71"/>
      <c r="O1793" s="71"/>
      <c r="P1793" s="71"/>
      <c r="Q1793" s="71"/>
      <c r="R1793" s="71"/>
      <c r="S1793" s="71"/>
      <c r="T1793" s="71"/>
      <c r="U1793" s="71"/>
      <c r="V1793" s="71"/>
      <c r="W1793" s="71"/>
      <c r="X1793" s="71"/>
      <c r="Y1793" s="71"/>
      <c r="Z1793" s="71"/>
      <c r="AE1793" s="71"/>
      <c r="AF1793" s="71"/>
      <c r="AG1793" s="71"/>
      <c r="AH1793" s="71"/>
      <c r="AI1793" s="71"/>
      <c r="AJ1793" s="71"/>
      <c r="AK1793" s="71"/>
      <c r="AL1793" s="71"/>
      <c r="AM1793" s="71"/>
      <c r="AN1793" s="71"/>
      <c r="AO1793" s="71"/>
      <c r="AP1793" s="71"/>
      <c r="AQ1793" s="71"/>
      <c r="AR1793" s="71"/>
      <c r="AS1793" s="71"/>
      <c r="AT1793" s="71"/>
      <c r="AU1793" s="71"/>
      <c r="AV1793" s="71"/>
      <c r="AW1793" s="71"/>
      <c r="AX1793" s="71"/>
      <c r="AY1793" s="71"/>
      <c r="AZ1793" s="71"/>
      <c r="BA1793" s="71"/>
    </row>
    <row r="1794" spans="1:53" x14ac:dyDescent="0.75">
      <c r="A1794" s="71"/>
      <c r="B1794" s="71"/>
      <c r="C1794" s="71"/>
      <c r="D1794" s="71"/>
      <c r="E1794" s="71"/>
      <c r="F1794" s="71"/>
      <c r="G1794" s="71"/>
      <c r="H1794" s="71"/>
      <c r="I1794" s="71"/>
      <c r="J1794" s="71"/>
      <c r="K1794" s="71"/>
      <c r="L1794" s="71"/>
      <c r="M1794" s="71"/>
      <c r="N1794" s="71"/>
      <c r="O1794" s="71"/>
      <c r="P1794" s="71"/>
      <c r="Q1794" s="71"/>
      <c r="R1794" s="71"/>
      <c r="S1794" s="71"/>
      <c r="T1794" s="71"/>
      <c r="U1794" s="71"/>
      <c r="V1794" s="71"/>
      <c r="W1794" s="71"/>
      <c r="X1794" s="71"/>
      <c r="Y1794" s="71"/>
      <c r="Z1794" s="71"/>
      <c r="AE1794" s="71"/>
      <c r="AF1794" s="71"/>
      <c r="AG1794" s="71"/>
      <c r="AH1794" s="71"/>
      <c r="AI1794" s="71"/>
      <c r="AJ1794" s="71"/>
      <c r="AK1794" s="71"/>
      <c r="AL1794" s="71"/>
      <c r="AM1794" s="71"/>
      <c r="AN1794" s="71"/>
      <c r="AO1794" s="71"/>
      <c r="AP1794" s="71"/>
      <c r="AQ1794" s="71"/>
      <c r="AR1794" s="71"/>
      <c r="AS1794" s="71"/>
      <c r="AT1794" s="71"/>
      <c r="AU1794" s="71"/>
      <c r="AV1794" s="71"/>
      <c r="AW1794" s="71"/>
      <c r="AX1794" s="71"/>
      <c r="AY1794" s="71"/>
      <c r="AZ1794" s="71"/>
      <c r="BA1794" s="71"/>
    </row>
    <row r="1795" spans="1:53" x14ac:dyDescent="0.75">
      <c r="A1795" s="71"/>
      <c r="B1795" s="71"/>
      <c r="C1795" s="71"/>
      <c r="D1795" s="71"/>
      <c r="E1795" s="71"/>
      <c r="F1795" s="71"/>
      <c r="G1795" s="71"/>
      <c r="H1795" s="71"/>
      <c r="I1795" s="71"/>
      <c r="J1795" s="71"/>
      <c r="K1795" s="71"/>
      <c r="L1795" s="71"/>
      <c r="M1795" s="71"/>
      <c r="N1795" s="71"/>
      <c r="O1795" s="71"/>
      <c r="P1795" s="71"/>
      <c r="Q1795" s="71"/>
      <c r="R1795" s="71"/>
      <c r="S1795" s="71"/>
      <c r="T1795" s="71"/>
      <c r="U1795" s="71"/>
      <c r="V1795" s="71"/>
      <c r="W1795" s="71"/>
      <c r="X1795" s="71"/>
      <c r="Y1795" s="71"/>
      <c r="Z1795" s="71"/>
      <c r="AE1795" s="71"/>
      <c r="AF1795" s="71"/>
      <c r="AG1795" s="71"/>
      <c r="AH1795" s="71"/>
      <c r="AI1795" s="71"/>
      <c r="AJ1795" s="71"/>
      <c r="AK1795" s="71"/>
      <c r="AL1795" s="71"/>
      <c r="AM1795" s="71"/>
      <c r="AN1795" s="71"/>
      <c r="AO1795" s="71"/>
      <c r="AP1795" s="71"/>
      <c r="AQ1795" s="71"/>
      <c r="AR1795" s="71"/>
      <c r="AS1795" s="71"/>
      <c r="AT1795" s="71"/>
      <c r="AU1795" s="71"/>
      <c r="AV1795" s="71"/>
      <c r="AW1795" s="71"/>
      <c r="AX1795" s="71"/>
      <c r="AY1795" s="71"/>
      <c r="AZ1795" s="71"/>
      <c r="BA1795" s="71"/>
    </row>
    <row r="1796" spans="1:53" x14ac:dyDescent="0.75">
      <c r="A1796" s="71"/>
      <c r="B1796" s="71"/>
      <c r="C1796" s="71"/>
      <c r="D1796" s="71"/>
      <c r="E1796" s="71"/>
      <c r="F1796" s="71"/>
      <c r="G1796" s="71"/>
      <c r="H1796" s="71"/>
      <c r="I1796" s="71"/>
      <c r="J1796" s="71"/>
      <c r="K1796" s="71"/>
      <c r="L1796" s="71"/>
      <c r="M1796" s="71"/>
      <c r="N1796" s="71"/>
      <c r="O1796" s="71"/>
      <c r="P1796" s="71"/>
      <c r="Q1796" s="71"/>
      <c r="R1796" s="71"/>
      <c r="S1796" s="71"/>
      <c r="T1796" s="71"/>
      <c r="U1796" s="71"/>
      <c r="V1796" s="71"/>
      <c r="W1796" s="71"/>
      <c r="X1796" s="71"/>
      <c r="Y1796" s="71"/>
      <c r="Z1796" s="71"/>
      <c r="AE1796" s="71"/>
      <c r="AF1796" s="71"/>
      <c r="AG1796" s="71"/>
      <c r="AH1796" s="71"/>
      <c r="AI1796" s="71"/>
      <c r="AJ1796" s="71"/>
      <c r="AK1796" s="71"/>
      <c r="AL1796" s="71"/>
      <c r="AM1796" s="71"/>
      <c r="AN1796" s="71"/>
      <c r="AO1796" s="71"/>
      <c r="AP1796" s="71"/>
      <c r="AQ1796" s="71"/>
      <c r="AR1796" s="71"/>
      <c r="AS1796" s="71"/>
      <c r="AT1796" s="71"/>
      <c r="AU1796" s="71"/>
      <c r="AV1796" s="71"/>
      <c r="AW1796" s="71"/>
      <c r="AX1796" s="71"/>
      <c r="AY1796" s="71"/>
      <c r="AZ1796" s="71"/>
      <c r="BA1796" s="71"/>
    </row>
    <row r="1797" spans="1:53" x14ac:dyDescent="0.75">
      <c r="A1797" s="71"/>
      <c r="B1797" s="71"/>
      <c r="C1797" s="71"/>
      <c r="D1797" s="71"/>
      <c r="E1797" s="71"/>
      <c r="F1797" s="71"/>
      <c r="G1797" s="71"/>
      <c r="H1797" s="71"/>
      <c r="I1797" s="71"/>
      <c r="J1797" s="71"/>
      <c r="K1797" s="71"/>
      <c r="L1797" s="71"/>
      <c r="M1797" s="71"/>
      <c r="N1797" s="71"/>
      <c r="O1797" s="71"/>
      <c r="P1797" s="71"/>
      <c r="Q1797" s="71"/>
      <c r="R1797" s="71"/>
      <c r="S1797" s="71"/>
      <c r="T1797" s="71"/>
      <c r="U1797" s="71"/>
      <c r="V1797" s="71"/>
      <c r="W1797" s="71"/>
      <c r="X1797" s="71"/>
      <c r="Y1797" s="71"/>
      <c r="Z1797" s="71"/>
      <c r="AE1797" s="71"/>
      <c r="AF1797" s="71"/>
      <c r="AG1797" s="71"/>
      <c r="AH1797" s="71"/>
      <c r="AI1797" s="71"/>
      <c r="AJ1797" s="71"/>
      <c r="AK1797" s="71"/>
      <c r="AL1797" s="71"/>
      <c r="AM1797" s="71"/>
      <c r="AN1797" s="71"/>
      <c r="AO1797" s="71"/>
      <c r="AP1797" s="71"/>
      <c r="AQ1797" s="71"/>
      <c r="AR1797" s="71"/>
      <c r="AS1797" s="71"/>
      <c r="AT1797" s="71"/>
      <c r="AU1797" s="71"/>
      <c r="AV1797" s="71"/>
      <c r="AW1797" s="71"/>
      <c r="AX1797" s="71"/>
      <c r="AY1797" s="71"/>
      <c r="AZ1797" s="71"/>
      <c r="BA1797" s="71"/>
    </row>
    <row r="1798" spans="1:53" x14ac:dyDescent="0.75">
      <c r="A1798" s="71"/>
      <c r="B1798" s="71"/>
      <c r="C1798" s="71"/>
      <c r="D1798" s="71"/>
      <c r="E1798" s="71"/>
      <c r="F1798" s="71"/>
      <c r="G1798" s="71"/>
      <c r="H1798" s="71"/>
      <c r="I1798" s="71"/>
      <c r="J1798" s="71"/>
      <c r="K1798" s="71"/>
      <c r="L1798" s="71"/>
      <c r="M1798" s="71"/>
      <c r="N1798" s="71"/>
      <c r="O1798" s="71"/>
      <c r="P1798" s="71"/>
      <c r="Q1798" s="71"/>
      <c r="R1798" s="71"/>
      <c r="S1798" s="71"/>
      <c r="T1798" s="71"/>
      <c r="U1798" s="71"/>
      <c r="V1798" s="71"/>
      <c r="W1798" s="71"/>
      <c r="X1798" s="71"/>
      <c r="Y1798" s="71"/>
      <c r="Z1798" s="71"/>
      <c r="AE1798" s="71"/>
      <c r="AF1798" s="71"/>
      <c r="AG1798" s="71"/>
      <c r="AH1798" s="71"/>
      <c r="AI1798" s="71"/>
      <c r="AJ1798" s="71"/>
      <c r="AK1798" s="71"/>
      <c r="AL1798" s="71"/>
      <c r="AM1798" s="71"/>
      <c r="AN1798" s="71"/>
      <c r="AO1798" s="71"/>
      <c r="AP1798" s="71"/>
      <c r="AQ1798" s="71"/>
      <c r="AR1798" s="71"/>
      <c r="AS1798" s="71"/>
      <c r="AT1798" s="71"/>
      <c r="AU1798" s="71"/>
      <c r="AV1798" s="71"/>
      <c r="AW1798" s="71"/>
      <c r="AX1798" s="71"/>
      <c r="AY1798" s="71"/>
      <c r="AZ1798" s="71"/>
      <c r="BA1798" s="71"/>
    </row>
    <row r="1799" spans="1:53" x14ac:dyDescent="0.75">
      <c r="A1799" s="71"/>
      <c r="B1799" s="71"/>
      <c r="C1799" s="71"/>
      <c r="D1799" s="71"/>
      <c r="E1799" s="71"/>
      <c r="F1799" s="71"/>
      <c r="G1799" s="71"/>
      <c r="H1799" s="71"/>
      <c r="I1799" s="71"/>
      <c r="J1799" s="71"/>
      <c r="K1799" s="71"/>
      <c r="L1799" s="71"/>
      <c r="M1799" s="71"/>
      <c r="N1799" s="71"/>
      <c r="O1799" s="71"/>
      <c r="P1799" s="71"/>
      <c r="Q1799" s="71"/>
      <c r="R1799" s="71"/>
      <c r="S1799" s="71"/>
      <c r="T1799" s="71"/>
      <c r="U1799" s="71"/>
      <c r="V1799" s="71"/>
      <c r="W1799" s="71"/>
      <c r="X1799" s="71"/>
      <c r="Y1799" s="71"/>
      <c r="Z1799" s="71"/>
      <c r="AE1799" s="71"/>
      <c r="AF1799" s="71"/>
      <c r="AG1799" s="71"/>
      <c r="AH1799" s="71"/>
      <c r="AI1799" s="71"/>
      <c r="AJ1799" s="71"/>
      <c r="AK1799" s="71"/>
      <c r="AL1799" s="71"/>
      <c r="AM1799" s="71"/>
      <c r="AN1799" s="71"/>
      <c r="AO1799" s="71"/>
      <c r="AP1799" s="71"/>
      <c r="AQ1799" s="71"/>
      <c r="AR1799" s="71"/>
      <c r="AS1799" s="71"/>
      <c r="AT1799" s="71"/>
      <c r="AU1799" s="71"/>
      <c r="AV1799" s="71"/>
      <c r="AW1799" s="71"/>
      <c r="AX1799" s="71"/>
      <c r="AY1799" s="71"/>
      <c r="AZ1799" s="71"/>
      <c r="BA1799" s="71"/>
    </row>
    <row r="1800" spans="1:53" x14ac:dyDescent="0.75">
      <c r="A1800" s="71"/>
      <c r="B1800" s="71"/>
      <c r="C1800" s="71"/>
      <c r="D1800" s="71"/>
      <c r="E1800" s="71"/>
      <c r="F1800" s="71"/>
      <c r="G1800" s="71"/>
      <c r="H1800" s="71"/>
      <c r="I1800" s="71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71"/>
      <c r="Y1800" s="71"/>
      <c r="Z1800" s="71"/>
      <c r="AE1800" s="71"/>
      <c r="AF1800" s="71"/>
      <c r="AG1800" s="71"/>
      <c r="AH1800" s="71"/>
      <c r="AI1800" s="71"/>
      <c r="AJ1800" s="71"/>
      <c r="AK1800" s="71"/>
      <c r="AL1800" s="71"/>
      <c r="AM1800" s="71"/>
      <c r="AN1800" s="71"/>
      <c r="AO1800" s="71"/>
      <c r="AP1800" s="71"/>
      <c r="AQ1800" s="71"/>
      <c r="AR1800" s="71"/>
      <c r="AS1800" s="71"/>
      <c r="AT1800" s="71"/>
      <c r="AU1800" s="71"/>
      <c r="AV1800" s="71"/>
      <c r="AW1800" s="71"/>
      <c r="AX1800" s="71"/>
      <c r="AY1800" s="71"/>
      <c r="AZ1800" s="71"/>
      <c r="BA1800" s="71"/>
    </row>
    <row r="1801" spans="1:53" x14ac:dyDescent="0.75">
      <c r="A1801" s="71"/>
      <c r="B1801" s="71"/>
      <c r="C1801" s="71"/>
      <c r="D1801" s="71"/>
      <c r="E1801" s="71"/>
      <c r="F1801" s="71"/>
      <c r="G1801" s="71"/>
      <c r="H1801" s="71"/>
      <c r="I1801" s="71"/>
      <c r="J1801" s="71"/>
      <c r="K1801" s="71"/>
      <c r="L1801" s="71"/>
      <c r="M1801" s="71"/>
      <c r="N1801" s="71"/>
      <c r="O1801" s="71"/>
      <c r="P1801" s="71"/>
      <c r="Q1801" s="71"/>
      <c r="R1801" s="71"/>
      <c r="S1801" s="71"/>
      <c r="T1801" s="71"/>
      <c r="U1801" s="71"/>
      <c r="V1801" s="71"/>
      <c r="W1801" s="71"/>
      <c r="X1801" s="71"/>
      <c r="Y1801" s="71"/>
      <c r="Z1801" s="71"/>
      <c r="AE1801" s="71"/>
      <c r="AF1801" s="71"/>
      <c r="AG1801" s="71"/>
      <c r="AH1801" s="71"/>
      <c r="AI1801" s="71"/>
      <c r="AJ1801" s="71"/>
      <c r="AK1801" s="71"/>
      <c r="AL1801" s="71"/>
      <c r="AM1801" s="71"/>
      <c r="AN1801" s="71"/>
      <c r="AO1801" s="71"/>
      <c r="AP1801" s="71"/>
      <c r="AQ1801" s="71"/>
      <c r="AR1801" s="71"/>
      <c r="AS1801" s="71"/>
      <c r="AT1801" s="71"/>
      <c r="AU1801" s="71"/>
      <c r="AV1801" s="71"/>
      <c r="AW1801" s="71"/>
      <c r="AX1801" s="71"/>
      <c r="AY1801" s="71"/>
      <c r="AZ1801" s="71"/>
      <c r="BA1801" s="71"/>
    </row>
    <row r="1802" spans="1:53" x14ac:dyDescent="0.75">
      <c r="A1802" s="71"/>
      <c r="B1802" s="71"/>
      <c r="C1802" s="71"/>
      <c r="D1802" s="71"/>
      <c r="E1802" s="71"/>
      <c r="F1802" s="71"/>
      <c r="G1802" s="71"/>
      <c r="H1802" s="71"/>
      <c r="I1802" s="71"/>
      <c r="J1802" s="71"/>
      <c r="K1802" s="71"/>
      <c r="L1802" s="71"/>
      <c r="M1802" s="71"/>
      <c r="N1802" s="71"/>
      <c r="O1802" s="71"/>
      <c r="P1802" s="71"/>
      <c r="Q1802" s="71"/>
      <c r="R1802" s="71"/>
      <c r="S1802" s="71"/>
      <c r="T1802" s="71"/>
      <c r="U1802" s="71"/>
      <c r="V1802" s="71"/>
      <c r="W1802" s="71"/>
      <c r="X1802" s="71"/>
      <c r="Y1802" s="71"/>
      <c r="Z1802" s="71"/>
      <c r="AE1802" s="71"/>
      <c r="AF1802" s="71"/>
      <c r="AG1802" s="71"/>
      <c r="AH1802" s="71"/>
      <c r="AI1802" s="71"/>
      <c r="AJ1802" s="71"/>
      <c r="AK1802" s="71"/>
      <c r="AL1802" s="71"/>
      <c r="AM1802" s="71"/>
      <c r="AN1802" s="71"/>
      <c r="AO1802" s="71"/>
      <c r="AP1802" s="71"/>
      <c r="AQ1802" s="71"/>
      <c r="AR1802" s="71"/>
      <c r="AS1802" s="71"/>
      <c r="AT1802" s="71"/>
      <c r="AU1802" s="71"/>
      <c r="AV1802" s="71"/>
      <c r="AW1802" s="71"/>
      <c r="AX1802" s="71"/>
      <c r="AY1802" s="71"/>
      <c r="AZ1802" s="71"/>
      <c r="BA1802" s="71"/>
    </row>
    <row r="1803" spans="1:53" x14ac:dyDescent="0.75">
      <c r="A1803" s="71"/>
      <c r="B1803" s="71"/>
      <c r="C1803" s="71"/>
      <c r="D1803" s="71"/>
      <c r="E1803" s="71"/>
      <c r="F1803" s="71"/>
      <c r="G1803" s="71"/>
      <c r="H1803" s="71"/>
      <c r="I1803" s="71"/>
      <c r="J1803" s="71"/>
      <c r="K1803" s="71"/>
      <c r="L1803" s="71"/>
      <c r="M1803" s="71"/>
      <c r="N1803" s="71"/>
      <c r="O1803" s="71"/>
      <c r="P1803" s="71"/>
      <c r="Q1803" s="71"/>
      <c r="R1803" s="71"/>
      <c r="S1803" s="71"/>
      <c r="T1803" s="71"/>
      <c r="U1803" s="71"/>
      <c r="V1803" s="71"/>
      <c r="W1803" s="71"/>
      <c r="X1803" s="71"/>
      <c r="Y1803" s="71"/>
      <c r="Z1803" s="71"/>
      <c r="AE1803" s="71"/>
      <c r="AF1803" s="71"/>
      <c r="AG1803" s="71"/>
      <c r="AH1803" s="71"/>
      <c r="AI1803" s="71"/>
      <c r="AJ1803" s="71"/>
      <c r="AK1803" s="71"/>
      <c r="AL1803" s="71"/>
      <c r="AM1803" s="71"/>
      <c r="AN1803" s="71"/>
      <c r="AO1803" s="71"/>
      <c r="AP1803" s="71"/>
      <c r="AQ1803" s="71"/>
      <c r="AR1803" s="71"/>
      <c r="AS1803" s="71"/>
      <c r="AT1803" s="71"/>
      <c r="AU1803" s="71"/>
      <c r="AV1803" s="71"/>
      <c r="AW1803" s="71"/>
      <c r="AX1803" s="71"/>
      <c r="AY1803" s="71"/>
      <c r="AZ1803" s="71"/>
      <c r="BA1803" s="71"/>
    </row>
    <row r="1804" spans="1:53" x14ac:dyDescent="0.75">
      <c r="A1804" s="71"/>
      <c r="B1804" s="71"/>
      <c r="C1804" s="71"/>
      <c r="D1804" s="71"/>
      <c r="E1804" s="71"/>
      <c r="F1804" s="71"/>
      <c r="G1804" s="71"/>
      <c r="H1804" s="71"/>
      <c r="I1804" s="71"/>
      <c r="J1804" s="71"/>
      <c r="K1804" s="71"/>
      <c r="L1804" s="71"/>
      <c r="M1804" s="71"/>
      <c r="N1804" s="71"/>
      <c r="O1804" s="71"/>
      <c r="P1804" s="71"/>
      <c r="Q1804" s="71"/>
      <c r="R1804" s="71"/>
      <c r="S1804" s="71"/>
      <c r="T1804" s="71"/>
      <c r="U1804" s="71"/>
      <c r="V1804" s="71"/>
      <c r="W1804" s="71"/>
      <c r="X1804" s="71"/>
      <c r="Y1804" s="71"/>
      <c r="Z1804" s="71"/>
      <c r="AE1804" s="71"/>
      <c r="AF1804" s="71"/>
      <c r="AG1804" s="71"/>
      <c r="AH1804" s="71"/>
      <c r="AI1804" s="71"/>
      <c r="AJ1804" s="71"/>
      <c r="AK1804" s="71"/>
      <c r="AL1804" s="71"/>
      <c r="AM1804" s="71"/>
      <c r="AN1804" s="71"/>
      <c r="AO1804" s="71"/>
      <c r="AP1804" s="71"/>
      <c r="AQ1804" s="71"/>
      <c r="AR1804" s="71"/>
      <c r="AS1804" s="71"/>
      <c r="AT1804" s="71"/>
      <c r="AU1804" s="71"/>
      <c r="AV1804" s="71"/>
      <c r="AW1804" s="71"/>
      <c r="AX1804" s="71"/>
      <c r="AY1804" s="71"/>
      <c r="AZ1804" s="71"/>
      <c r="BA1804" s="71"/>
    </row>
    <row r="1805" spans="1:53" x14ac:dyDescent="0.75">
      <c r="A1805" s="71"/>
      <c r="B1805" s="71"/>
      <c r="C1805" s="71"/>
      <c r="D1805" s="71"/>
      <c r="E1805" s="71"/>
      <c r="F1805" s="71"/>
      <c r="G1805" s="71"/>
      <c r="H1805" s="71"/>
      <c r="I1805" s="71"/>
      <c r="J1805" s="71"/>
      <c r="K1805" s="71"/>
      <c r="L1805" s="71"/>
      <c r="M1805" s="71"/>
      <c r="N1805" s="71"/>
      <c r="O1805" s="71"/>
      <c r="P1805" s="71"/>
      <c r="Q1805" s="71"/>
      <c r="R1805" s="71"/>
      <c r="S1805" s="71"/>
      <c r="T1805" s="71"/>
      <c r="U1805" s="71"/>
      <c r="V1805" s="71"/>
      <c r="W1805" s="71"/>
      <c r="X1805" s="71"/>
      <c r="Y1805" s="71"/>
      <c r="Z1805" s="71"/>
      <c r="AE1805" s="71"/>
      <c r="AF1805" s="71"/>
      <c r="AG1805" s="71"/>
      <c r="AH1805" s="71"/>
      <c r="AI1805" s="71"/>
      <c r="AJ1805" s="71"/>
      <c r="AK1805" s="71"/>
      <c r="AL1805" s="71"/>
      <c r="AM1805" s="71"/>
      <c r="AN1805" s="71"/>
      <c r="AO1805" s="71"/>
      <c r="AP1805" s="71"/>
      <c r="AQ1805" s="71"/>
      <c r="AR1805" s="71"/>
      <c r="AS1805" s="71"/>
      <c r="AT1805" s="71"/>
      <c r="AU1805" s="71"/>
      <c r="AV1805" s="71"/>
      <c r="AW1805" s="71"/>
      <c r="AX1805" s="71"/>
      <c r="AY1805" s="71"/>
      <c r="AZ1805" s="71"/>
      <c r="BA1805" s="71"/>
    </row>
    <row r="1806" spans="1:53" x14ac:dyDescent="0.75">
      <c r="A1806" s="71"/>
      <c r="B1806" s="71"/>
      <c r="C1806" s="71"/>
      <c r="D1806" s="71"/>
      <c r="E1806" s="71"/>
      <c r="F1806" s="71"/>
      <c r="G1806" s="71"/>
      <c r="H1806" s="71"/>
      <c r="I1806" s="71"/>
      <c r="J1806" s="71"/>
      <c r="K1806" s="71"/>
      <c r="L1806" s="71"/>
      <c r="M1806" s="71"/>
      <c r="N1806" s="71"/>
      <c r="O1806" s="71"/>
      <c r="P1806" s="71"/>
      <c r="Q1806" s="71"/>
      <c r="R1806" s="71"/>
      <c r="S1806" s="71"/>
      <c r="T1806" s="71"/>
      <c r="U1806" s="71"/>
      <c r="V1806" s="71"/>
      <c r="W1806" s="71"/>
      <c r="X1806" s="71"/>
      <c r="Y1806" s="71"/>
      <c r="Z1806" s="71"/>
      <c r="AE1806" s="71"/>
      <c r="AF1806" s="71"/>
      <c r="AG1806" s="71"/>
      <c r="AH1806" s="71"/>
      <c r="AI1806" s="71"/>
      <c r="AJ1806" s="71"/>
      <c r="AK1806" s="71"/>
      <c r="AL1806" s="71"/>
      <c r="AM1806" s="71"/>
      <c r="AN1806" s="71"/>
      <c r="AO1806" s="71"/>
      <c r="AP1806" s="71"/>
      <c r="AQ1806" s="71"/>
      <c r="AR1806" s="71"/>
      <c r="AS1806" s="71"/>
      <c r="AT1806" s="71"/>
      <c r="AU1806" s="71"/>
      <c r="AV1806" s="71"/>
      <c r="AW1806" s="71"/>
      <c r="AX1806" s="71"/>
      <c r="AY1806" s="71"/>
      <c r="AZ1806" s="71"/>
      <c r="BA1806" s="71"/>
    </row>
    <row r="1807" spans="1:53" x14ac:dyDescent="0.75">
      <c r="A1807" s="71"/>
      <c r="B1807" s="71"/>
      <c r="C1807" s="71"/>
      <c r="D1807" s="71"/>
      <c r="E1807" s="71"/>
      <c r="F1807" s="71"/>
      <c r="G1807" s="71"/>
      <c r="H1807" s="71"/>
      <c r="I1807" s="71"/>
      <c r="J1807" s="71"/>
      <c r="K1807" s="71"/>
      <c r="L1807" s="71"/>
      <c r="M1807" s="71"/>
      <c r="N1807" s="71"/>
      <c r="O1807" s="71"/>
      <c r="P1807" s="71"/>
      <c r="Q1807" s="71"/>
      <c r="R1807" s="71"/>
      <c r="S1807" s="71"/>
      <c r="T1807" s="71"/>
      <c r="U1807" s="71"/>
      <c r="V1807" s="71"/>
      <c r="W1807" s="71"/>
      <c r="X1807" s="71"/>
      <c r="Y1807" s="71"/>
      <c r="Z1807" s="71"/>
      <c r="AE1807" s="71"/>
      <c r="AF1807" s="71"/>
      <c r="AG1807" s="71"/>
      <c r="AH1807" s="71"/>
      <c r="AI1807" s="71"/>
      <c r="AJ1807" s="71"/>
      <c r="AK1807" s="71"/>
      <c r="AL1807" s="71"/>
      <c r="AM1807" s="71"/>
      <c r="AN1807" s="71"/>
      <c r="AO1807" s="71"/>
      <c r="AP1807" s="71"/>
      <c r="AQ1807" s="71"/>
      <c r="AR1807" s="71"/>
      <c r="AS1807" s="71"/>
      <c r="AT1807" s="71"/>
      <c r="AU1807" s="71"/>
      <c r="AV1807" s="71"/>
      <c r="AW1807" s="71"/>
      <c r="AX1807" s="71"/>
      <c r="AY1807" s="71"/>
      <c r="AZ1807" s="71"/>
      <c r="BA1807" s="71"/>
    </row>
    <row r="1808" spans="1:53" x14ac:dyDescent="0.75">
      <c r="A1808" s="71"/>
      <c r="B1808" s="71"/>
      <c r="C1808" s="71"/>
      <c r="D1808" s="71"/>
      <c r="E1808" s="71"/>
      <c r="F1808" s="71"/>
      <c r="G1808" s="71"/>
      <c r="H1808" s="71"/>
      <c r="I1808" s="71"/>
      <c r="J1808" s="71"/>
      <c r="K1808" s="71"/>
      <c r="L1808" s="71"/>
      <c r="M1808" s="71"/>
      <c r="N1808" s="71"/>
      <c r="O1808" s="71"/>
      <c r="P1808" s="71"/>
      <c r="Q1808" s="71"/>
      <c r="R1808" s="71"/>
      <c r="S1808" s="71"/>
      <c r="T1808" s="71"/>
      <c r="U1808" s="71"/>
      <c r="V1808" s="71"/>
      <c r="W1808" s="71"/>
      <c r="X1808" s="71"/>
      <c r="Y1808" s="71"/>
      <c r="Z1808" s="71"/>
      <c r="AE1808" s="71"/>
      <c r="AF1808" s="71"/>
      <c r="AG1808" s="71"/>
      <c r="AH1808" s="71"/>
      <c r="AI1808" s="71"/>
      <c r="AJ1808" s="71"/>
      <c r="AK1808" s="71"/>
      <c r="AL1808" s="71"/>
      <c r="AM1808" s="71"/>
      <c r="AN1808" s="71"/>
      <c r="AO1808" s="71"/>
      <c r="AP1808" s="71"/>
      <c r="AQ1808" s="71"/>
      <c r="AR1808" s="71"/>
      <c r="AS1808" s="71"/>
      <c r="AT1808" s="71"/>
      <c r="AU1808" s="71"/>
      <c r="AV1808" s="71"/>
      <c r="AW1808" s="71"/>
      <c r="AX1808" s="71"/>
      <c r="AY1808" s="71"/>
      <c r="AZ1808" s="71"/>
      <c r="BA1808" s="71"/>
    </row>
    <row r="1809" spans="1:53" x14ac:dyDescent="0.75">
      <c r="A1809" s="71"/>
      <c r="B1809" s="71"/>
      <c r="C1809" s="71"/>
      <c r="D1809" s="71"/>
      <c r="E1809" s="71"/>
      <c r="F1809" s="71"/>
      <c r="G1809" s="71"/>
      <c r="H1809" s="71"/>
      <c r="I1809" s="71"/>
      <c r="J1809" s="71"/>
      <c r="K1809" s="71"/>
      <c r="L1809" s="71"/>
      <c r="M1809" s="71"/>
      <c r="N1809" s="71"/>
      <c r="O1809" s="71"/>
      <c r="P1809" s="71"/>
      <c r="Q1809" s="71"/>
      <c r="R1809" s="71"/>
      <c r="S1809" s="71"/>
      <c r="T1809" s="71"/>
      <c r="U1809" s="71"/>
      <c r="V1809" s="71"/>
      <c r="W1809" s="71"/>
      <c r="X1809" s="71"/>
      <c r="Y1809" s="71"/>
      <c r="Z1809" s="71"/>
      <c r="AE1809" s="71"/>
      <c r="AF1809" s="71"/>
      <c r="AG1809" s="71"/>
      <c r="AH1809" s="71"/>
      <c r="AI1809" s="71"/>
      <c r="AJ1809" s="71"/>
      <c r="AK1809" s="71"/>
      <c r="AL1809" s="71"/>
      <c r="AM1809" s="71"/>
      <c r="AN1809" s="71"/>
      <c r="AO1809" s="71"/>
      <c r="AP1809" s="71"/>
      <c r="AQ1809" s="71"/>
      <c r="AR1809" s="71"/>
      <c r="AS1809" s="71"/>
      <c r="AT1809" s="71"/>
      <c r="AU1809" s="71"/>
      <c r="AV1809" s="71"/>
      <c r="AW1809" s="71"/>
      <c r="AX1809" s="71"/>
      <c r="AY1809" s="71"/>
      <c r="AZ1809" s="71"/>
      <c r="BA1809" s="71"/>
    </row>
    <row r="1810" spans="1:53" x14ac:dyDescent="0.75">
      <c r="A1810" s="71"/>
      <c r="B1810" s="71"/>
      <c r="C1810" s="71"/>
      <c r="D1810" s="71"/>
      <c r="E1810" s="71"/>
      <c r="F1810" s="71"/>
      <c r="G1810" s="71"/>
      <c r="H1810" s="71"/>
      <c r="I1810" s="71"/>
      <c r="J1810" s="71"/>
      <c r="K1810" s="71"/>
      <c r="L1810" s="71"/>
      <c r="M1810" s="71"/>
      <c r="N1810" s="71"/>
      <c r="O1810" s="71"/>
      <c r="P1810" s="71"/>
      <c r="Q1810" s="71"/>
      <c r="R1810" s="71"/>
      <c r="S1810" s="71"/>
      <c r="T1810" s="71"/>
      <c r="U1810" s="71"/>
      <c r="V1810" s="71"/>
      <c r="W1810" s="71"/>
      <c r="X1810" s="71"/>
      <c r="Y1810" s="71"/>
      <c r="Z1810" s="71"/>
      <c r="AE1810" s="71"/>
      <c r="AF1810" s="71"/>
      <c r="AG1810" s="71"/>
      <c r="AH1810" s="71"/>
      <c r="AI1810" s="71"/>
      <c r="AJ1810" s="71"/>
      <c r="AK1810" s="71"/>
      <c r="AL1810" s="71"/>
      <c r="AM1810" s="71"/>
      <c r="AN1810" s="71"/>
      <c r="AO1810" s="71"/>
      <c r="AP1810" s="71"/>
      <c r="AQ1810" s="71"/>
      <c r="AR1810" s="71"/>
      <c r="AS1810" s="71"/>
      <c r="AT1810" s="71"/>
      <c r="AU1810" s="71"/>
      <c r="AV1810" s="71"/>
      <c r="AW1810" s="71"/>
      <c r="AX1810" s="71"/>
      <c r="AY1810" s="71"/>
      <c r="AZ1810" s="71"/>
      <c r="BA1810" s="71"/>
    </row>
    <row r="1811" spans="1:53" x14ac:dyDescent="0.75">
      <c r="A1811" s="71"/>
      <c r="B1811" s="71"/>
      <c r="C1811" s="71"/>
      <c r="D1811" s="71"/>
      <c r="E1811" s="71"/>
      <c r="F1811" s="71"/>
      <c r="G1811" s="71"/>
      <c r="H1811" s="71"/>
      <c r="I1811" s="71"/>
      <c r="J1811" s="71"/>
      <c r="K1811" s="71"/>
      <c r="L1811" s="71"/>
      <c r="M1811" s="71"/>
      <c r="N1811" s="71"/>
      <c r="O1811" s="71"/>
      <c r="P1811" s="71"/>
      <c r="Q1811" s="71"/>
      <c r="R1811" s="71"/>
      <c r="S1811" s="71"/>
      <c r="T1811" s="71"/>
      <c r="U1811" s="71"/>
      <c r="V1811" s="71"/>
      <c r="W1811" s="71"/>
      <c r="X1811" s="71"/>
      <c r="Y1811" s="71"/>
      <c r="Z1811" s="71"/>
      <c r="AE1811" s="71"/>
      <c r="AF1811" s="71"/>
      <c r="AG1811" s="71"/>
      <c r="AH1811" s="71"/>
      <c r="AI1811" s="71"/>
      <c r="AJ1811" s="71"/>
      <c r="AK1811" s="71"/>
      <c r="AL1811" s="71"/>
      <c r="AM1811" s="71"/>
      <c r="AN1811" s="71"/>
      <c r="AO1811" s="71"/>
      <c r="AP1811" s="71"/>
      <c r="AQ1811" s="71"/>
      <c r="AR1811" s="71"/>
      <c r="AS1811" s="71"/>
      <c r="AT1811" s="71"/>
      <c r="AU1811" s="71"/>
      <c r="AV1811" s="71"/>
      <c r="AW1811" s="71"/>
      <c r="AX1811" s="71"/>
      <c r="AY1811" s="71"/>
      <c r="AZ1811" s="71"/>
      <c r="BA1811" s="71"/>
    </row>
    <row r="1812" spans="1:53" x14ac:dyDescent="0.75">
      <c r="A1812" s="71"/>
      <c r="B1812" s="71"/>
      <c r="C1812" s="71"/>
      <c r="D1812" s="71"/>
      <c r="E1812" s="71"/>
      <c r="F1812" s="71"/>
      <c r="G1812" s="71"/>
      <c r="H1812" s="71"/>
      <c r="I1812" s="71"/>
      <c r="J1812" s="71"/>
      <c r="K1812" s="71"/>
      <c r="L1812" s="71"/>
      <c r="M1812" s="71"/>
      <c r="N1812" s="71"/>
      <c r="O1812" s="71"/>
      <c r="P1812" s="71"/>
      <c r="Q1812" s="71"/>
      <c r="R1812" s="71"/>
      <c r="S1812" s="71"/>
      <c r="T1812" s="71"/>
      <c r="U1812" s="71"/>
      <c r="V1812" s="71"/>
      <c r="W1812" s="71"/>
      <c r="X1812" s="71"/>
      <c r="Y1812" s="71"/>
      <c r="Z1812" s="71"/>
      <c r="AE1812" s="71"/>
      <c r="AF1812" s="71"/>
      <c r="AG1812" s="71"/>
      <c r="AH1812" s="71"/>
      <c r="AI1812" s="71"/>
      <c r="AJ1812" s="71"/>
      <c r="AK1812" s="71"/>
      <c r="AL1812" s="71"/>
      <c r="AM1812" s="71"/>
      <c r="AN1812" s="71"/>
      <c r="AO1812" s="71"/>
      <c r="AP1812" s="71"/>
      <c r="AQ1812" s="71"/>
      <c r="AR1812" s="71"/>
      <c r="AS1812" s="71"/>
      <c r="AT1812" s="71"/>
      <c r="AU1812" s="71"/>
      <c r="AV1812" s="71"/>
      <c r="AW1812" s="71"/>
      <c r="AX1812" s="71"/>
      <c r="AY1812" s="71"/>
      <c r="AZ1812" s="71"/>
      <c r="BA1812" s="71"/>
    </row>
    <row r="1813" spans="1:53" x14ac:dyDescent="0.75">
      <c r="A1813" s="71"/>
      <c r="B1813" s="71"/>
      <c r="C1813" s="71"/>
      <c r="D1813" s="71"/>
      <c r="E1813" s="71"/>
      <c r="F1813" s="71"/>
      <c r="G1813" s="71"/>
      <c r="H1813" s="71"/>
      <c r="I1813" s="71"/>
      <c r="J1813" s="71"/>
      <c r="K1813" s="71"/>
      <c r="L1813" s="71"/>
      <c r="M1813" s="71"/>
      <c r="N1813" s="71"/>
      <c r="O1813" s="71"/>
      <c r="P1813" s="71"/>
      <c r="Q1813" s="71"/>
      <c r="R1813" s="71"/>
      <c r="S1813" s="71"/>
      <c r="T1813" s="71"/>
      <c r="U1813" s="71"/>
      <c r="V1813" s="71"/>
      <c r="W1813" s="71"/>
      <c r="X1813" s="71"/>
      <c r="Y1813" s="71"/>
      <c r="Z1813" s="71"/>
      <c r="AE1813" s="71"/>
      <c r="AF1813" s="71"/>
      <c r="AG1813" s="71"/>
      <c r="AH1813" s="71"/>
      <c r="AI1813" s="71"/>
      <c r="AJ1813" s="71"/>
      <c r="AK1813" s="71"/>
      <c r="AL1813" s="71"/>
      <c r="AM1813" s="71"/>
      <c r="AN1813" s="71"/>
      <c r="AO1813" s="71"/>
      <c r="AP1813" s="71"/>
      <c r="AQ1813" s="71"/>
      <c r="AR1813" s="71"/>
      <c r="AS1813" s="71"/>
      <c r="AT1813" s="71"/>
      <c r="AU1813" s="71"/>
      <c r="AV1813" s="71"/>
      <c r="AW1813" s="71"/>
      <c r="AX1813" s="71"/>
      <c r="AY1813" s="71"/>
      <c r="AZ1813" s="71"/>
      <c r="BA1813" s="71"/>
    </row>
    <row r="1814" spans="1:53" x14ac:dyDescent="0.75">
      <c r="A1814" s="71"/>
      <c r="B1814" s="71"/>
      <c r="C1814" s="71"/>
      <c r="D1814" s="71"/>
      <c r="E1814" s="71"/>
      <c r="F1814" s="71"/>
      <c r="G1814" s="71"/>
      <c r="H1814" s="71"/>
      <c r="I1814" s="71"/>
      <c r="J1814" s="71"/>
      <c r="K1814" s="71"/>
      <c r="L1814" s="71"/>
      <c r="M1814" s="71"/>
      <c r="N1814" s="71"/>
      <c r="O1814" s="71"/>
      <c r="P1814" s="71"/>
      <c r="Q1814" s="71"/>
      <c r="R1814" s="71"/>
      <c r="S1814" s="71"/>
      <c r="T1814" s="71"/>
      <c r="U1814" s="71"/>
      <c r="V1814" s="71"/>
      <c r="W1814" s="71"/>
      <c r="X1814" s="71"/>
      <c r="Y1814" s="71"/>
      <c r="Z1814" s="71"/>
      <c r="AE1814" s="71"/>
      <c r="AF1814" s="71"/>
      <c r="AG1814" s="71"/>
      <c r="AH1814" s="71"/>
      <c r="AI1814" s="71"/>
      <c r="AJ1814" s="71"/>
      <c r="AK1814" s="71"/>
      <c r="AL1814" s="71"/>
      <c r="AM1814" s="71"/>
      <c r="AN1814" s="71"/>
      <c r="AO1814" s="71"/>
      <c r="AP1814" s="71"/>
      <c r="AQ1814" s="71"/>
      <c r="AR1814" s="71"/>
      <c r="AS1814" s="71"/>
      <c r="AT1814" s="71"/>
      <c r="AU1814" s="71"/>
      <c r="AV1814" s="71"/>
      <c r="AW1814" s="71"/>
      <c r="AX1814" s="71"/>
      <c r="AY1814" s="71"/>
      <c r="AZ1814" s="71"/>
      <c r="BA1814" s="71"/>
    </row>
    <row r="1815" spans="1:53" x14ac:dyDescent="0.75">
      <c r="A1815" s="71"/>
      <c r="B1815" s="71"/>
      <c r="C1815" s="71"/>
      <c r="D1815" s="71"/>
      <c r="E1815" s="71"/>
      <c r="F1815" s="71"/>
      <c r="G1815" s="71"/>
      <c r="H1815" s="71"/>
      <c r="I1815" s="71"/>
      <c r="J1815" s="71"/>
      <c r="K1815" s="71"/>
      <c r="L1815" s="71"/>
      <c r="M1815" s="71"/>
      <c r="N1815" s="71"/>
      <c r="O1815" s="71"/>
      <c r="P1815" s="71"/>
      <c r="Q1815" s="71"/>
      <c r="R1815" s="71"/>
      <c r="S1815" s="71"/>
      <c r="T1815" s="71"/>
      <c r="U1815" s="71"/>
      <c r="V1815" s="71"/>
      <c r="W1815" s="71"/>
      <c r="X1815" s="71"/>
      <c r="Y1815" s="71"/>
      <c r="Z1815" s="71"/>
      <c r="AE1815" s="71"/>
      <c r="AF1815" s="71"/>
      <c r="AG1815" s="71"/>
      <c r="AH1815" s="71"/>
      <c r="AI1815" s="71"/>
      <c r="AJ1815" s="71"/>
      <c r="AK1815" s="71"/>
      <c r="AL1815" s="71"/>
      <c r="AM1815" s="71"/>
      <c r="AN1815" s="71"/>
      <c r="AO1815" s="71"/>
      <c r="AP1815" s="71"/>
      <c r="AQ1815" s="71"/>
      <c r="AR1815" s="71"/>
      <c r="AS1815" s="71"/>
      <c r="AT1815" s="71"/>
      <c r="AU1815" s="71"/>
      <c r="AV1815" s="71"/>
      <c r="AW1815" s="71"/>
      <c r="AX1815" s="71"/>
      <c r="AY1815" s="71"/>
      <c r="AZ1815" s="71"/>
      <c r="BA1815" s="71"/>
    </row>
    <row r="1816" spans="1:53" x14ac:dyDescent="0.75">
      <c r="A1816" s="71"/>
      <c r="B1816" s="71"/>
      <c r="C1816" s="71"/>
      <c r="D1816" s="71"/>
      <c r="E1816" s="71"/>
      <c r="F1816" s="71"/>
      <c r="G1816" s="71"/>
      <c r="H1816" s="71"/>
      <c r="I1816" s="71"/>
      <c r="J1816" s="71"/>
      <c r="K1816" s="71"/>
      <c r="L1816" s="71"/>
      <c r="M1816" s="71"/>
      <c r="N1816" s="71"/>
      <c r="O1816" s="71"/>
      <c r="P1816" s="71"/>
      <c r="Q1816" s="71"/>
      <c r="R1816" s="71"/>
      <c r="S1816" s="71"/>
      <c r="T1816" s="71"/>
      <c r="U1816" s="71"/>
      <c r="V1816" s="71"/>
      <c r="W1816" s="71"/>
      <c r="X1816" s="71"/>
      <c r="Y1816" s="71"/>
      <c r="Z1816" s="71"/>
      <c r="AE1816" s="71"/>
      <c r="AF1816" s="71"/>
      <c r="AG1816" s="71"/>
      <c r="AH1816" s="71"/>
      <c r="AI1816" s="71"/>
      <c r="AJ1816" s="71"/>
      <c r="AK1816" s="71"/>
      <c r="AL1816" s="71"/>
      <c r="AM1816" s="71"/>
      <c r="AN1816" s="71"/>
      <c r="AO1816" s="71"/>
      <c r="AP1816" s="71"/>
      <c r="AQ1816" s="71"/>
      <c r="AR1816" s="71"/>
      <c r="AS1816" s="71"/>
      <c r="AT1816" s="71"/>
      <c r="AU1816" s="71"/>
      <c r="AV1816" s="71"/>
      <c r="AW1816" s="71"/>
      <c r="AX1816" s="71"/>
      <c r="AY1816" s="71"/>
      <c r="AZ1816" s="71"/>
      <c r="BA1816" s="71"/>
    </row>
    <row r="1817" spans="1:53" x14ac:dyDescent="0.75">
      <c r="A1817" s="71"/>
      <c r="B1817" s="71"/>
      <c r="C1817" s="71"/>
      <c r="D1817" s="71"/>
      <c r="E1817" s="71"/>
      <c r="F1817" s="71"/>
      <c r="G1817" s="71"/>
      <c r="H1817" s="71"/>
      <c r="I1817" s="71"/>
      <c r="J1817" s="71"/>
      <c r="K1817" s="71"/>
      <c r="L1817" s="71"/>
      <c r="M1817" s="71"/>
      <c r="N1817" s="71"/>
      <c r="O1817" s="71"/>
      <c r="P1817" s="71"/>
      <c r="Q1817" s="71"/>
      <c r="R1817" s="71"/>
      <c r="S1817" s="71"/>
      <c r="T1817" s="71"/>
      <c r="U1817" s="71"/>
      <c r="V1817" s="71"/>
      <c r="W1817" s="71"/>
      <c r="X1817" s="71"/>
      <c r="Y1817" s="71"/>
      <c r="Z1817" s="71"/>
      <c r="AE1817" s="71"/>
      <c r="AF1817" s="71"/>
      <c r="AG1817" s="71"/>
      <c r="AH1817" s="71"/>
      <c r="AI1817" s="71"/>
      <c r="AJ1817" s="71"/>
      <c r="AK1817" s="71"/>
      <c r="AL1817" s="71"/>
      <c r="AM1817" s="71"/>
      <c r="AN1817" s="71"/>
      <c r="AO1817" s="71"/>
      <c r="AP1817" s="71"/>
      <c r="AQ1817" s="71"/>
      <c r="AR1817" s="71"/>
      <c r="AS1817" s="71"/>
      <c r="AT1817" s="71"/>
      <c r="AU1817" s="71"/>
      <c r="AV1817" s="71"/>
      <c r="AW1817" s="71"/>
      <c r="AX1817" s="71"/>
      <c r="AY1817" s="71"/>
      <c r="AZ1817" s="71"/>
      <c r="BA1817" s="71"/>
    </row>
    <row r="1818" spans="1:53" x14ac:dyDescent="0.75">
      <c r="A1818" s="71"/>
      <c r="B1818" s="71"/>
      <c r="C1818" s="71"/>
      <c r="D1818" s="71"/>
      <c r="E1818" s="71"/>
      <c r="F1818" s="71"/>
      <c r="G1818" s="71"/>
      <c r="H1818" s="71"/>
      <c r="I1818" s="71"/>
      <c r="J1818" s="71"/>
      <c r="K1818" s="71"/>
      <c r="L1818" s="71"/>
      <c r="M1818" s="71"/>
      <c r="N1818" s="71"/>
      <c r="O1818" s="71"/>
      <c r="P1818" s="71"/>
      <c r="Q1818" s="71"/>
      <c r="R1818" s="71"/>
      <c r="S1818" s="71"/>
      <c r="T1818" s="71"/>
      <c r="U1818" s="71"/>
      <c r="V1818" s="71"/>
      <c r="W1818" s="71"/>
      <c r="X1818" s="71"/>
      <c r="Y1818" s="71"/>
      <c r="Z1818" s="71"/>
      <c r="AE1818" s="71"/>
      <c r="AF1818" s="71"/>
      <c r="AG1818" s="71"/>
      <c r="AH1818" s="71"/>
      <c r="AI1818" s="71"/>
      <c r="AJ1818" s="71"/>
      <c r="AK1818" s="71"/>
      <c r="AL1818" s="71"/>
      <c r="AM1818" s="71"/>
      <c r="AN1818" s="71"/>
      <c r="AO1818" s="71"/>
      <c r="AP1818" s="71"/>
      <c r="AQ1818" s="71"/>
      <c r="AR1818" s="71"/>
      <c r="AS1818" s="71"/>
      <c r="AT1818" s="71"/>
      <c r="AU1818" s="71"/>
      <c r="AV1818" s="71"/>
      <c r="AW1818" s="71"/>
      <c r="AX1818" s="71"/>
      <c r="AY1818" s="71"/>
      <c r="AZ1818" s="71"/>
      <c r="BA1818" s="71"/>
    </row>
    <row r="1819" spans="1:53" x14ac:dyDescent="0.75">
      <c r="A1819" s="71"/>
      <c r="B1819" s="71"/>
      <c r="C1819" s="71"/>
      <c r="D1819" s="71"/>
      <c r="E1819" s="71"/>
      <c r="F1819" s="71"/>
      <c r="G1819" s="71"/>
      <c r="H1819" s="71"/>
      <c r="I1819" s="71"/>
      <c r="J1819" s="71"/>
      <c r="K1819" s="71"/>
      <c r="L1819" s="71"/>
      <c r="M1819" s="71"/>
      <c r="N1819" s="71"/>
      <c r="O1819" s="71"/>
      <c r="P1819" s="71"/>
      <c r="Q1819" s="71"/>
      <c r="R1819" s="71"/>
      <c r="S1819" s="71"/>
      <c r="T1819" s="71"/>
      <c r="U1819" s="71"/>
      <c r="V1819" s="71"/>
      <c r="W1819" s="71"/>
      <c r="X1819" s="71"/>
      <c r="Y1819" s="71"/>
      <c r="Z1819" s="71"/>
      <c r="AE1819" s="71"/>
      <c r="AF1819" s="71"/>
      <c r="AG1819" s="71"/>
      <c r="AH1819" s="71"/>
      <c r="AI1819" s="71"/>
      <c r="AJ1819" s="71"/>
      <c r="AK1819" s="71"/>
      <c r="AL1819" s="71"/>
      <c r="AM1819" s="71"/>
      <c r="AN1819" s="71"/>
      <c r="AO1819" s="71"/>
      <c r="AP1819" s="71"/>
      <c r="AQ1819" s="71"/>
      <c r="AR1819" s="71"/>
      <c r="AS1819" s="71"/>
      <c r="AT1819" s="71"/>
      <c r="AU1819" s="71"/>
      <c r="AV1819" s="71"/>
      <c r="AW1819" s="71"/>
      <c r="AX1819" s="71"/>
      <c r="AY1819" s="71"/>
      <c r="AZ1819" s="71"/>
      <c r="BA1819" s="71"/>
    </row>
    <row r="1820" spans="1:53" x14ac:dyDescent="0.75">
      <c r="A1820" s="71"/>
      <c r="B1820" s="71"/>
      <c r="C1820" s="71"/>
      <c r="D1820" s="71"/>
      <c r="E1820" s="71"/>
      <c r="F1820" s="71"/>
      <c r="G1820" s="71"/>
      <c r="H1820" s="71"/>
      <c r="I1820" s="71"/>
      <c r="J1820" s="71"/>
      <c r="K1820" s="71"/>
      <c r="L1820" s="71"/>
      <c r="M1820" s="71"/>
      <c r="N1820" s="71"/>
      <c r="O1820" s="71"/>
      <c r="P1820" s="71"/>
      <c r="Q1820" s="71"/>
      <c r="R1820" s="71"/>
      <c r="S1820" s="71"/>
      <c r="T1820" s="71"/>
      <c r="U1820" s="71"/>
      <c r="V1820" s="71"/>
      <c r="W1820" s="71"/>
      <c r="X1820" s="71"/>
      <c r="Y1820" s="71"/>
      <c r="Z1820" s="71"/>
      <c r="AE1820" s="71"/>
      <c r="AF1820" s="71"/>
      <c r="AG1820" s="71"/>
      <c r="AH1820" s="71"/>
      <c r="AI1820" s="71"/>
      <c r="AJ1820" s="71"/>
      <c r="AK1820" s="71"/>
      <c r="AL1820" s="71"/>
      <c r="AM1820" s="71"/>
      <c r="AN1820" s="71"/>
      <c r="AO1820" s="71"/>
      <c r="AP1820" s="71"/>
      <c r="AQ1820" s="71"/>
      <c r="AR1820" s="71"/>
      <c r="AS1820" s="71"/>
      <c r="AT1820" s="71"/>
      <c r="AU1820" s="71"/>
      <c r="AV1820" s="71"/>
      <c r="AW1820" s="71"/>
      <c r="AX1820" s="71"/>
      <c r="AY1820" s="71"/>
      <c r="AZ1820" s="71"/>
      <c r="BA1820" s="71"/>
    </row>
    <row r="1821" spans="1:53" x14ac:dyDescent="0.75">
      <c r="A1821" s="71"/>
      <c r="B1821" s="71"/>
      <c r="C1821" s="71"/>
      <c r="D1821" s="71"/>
      <c r="E1821" s="71"/>
      <c r="F1821" s="71"/>
      <c r="G1821" s="71"/>
      <c r="H1821" s="71"/>
      <c r="I1821" s="71"/>
      <c r="J1821" s="71"/>
      <c r="K1821" s="71"/>
      <c r="L1821" s="71"/>
      <c r="M1821" s="71"/>
      <c r="N1821" s="71"/>
      <c r="O1821" s="71"/>
      <c r="P1821" s="71"/>
      <c r="Q1821" s="71"/>
      <c r="R1821" s="71"/>
      <c r="S1821" s="71"/>
      <c r="T1821" s="71"/>
      <c r="U1821" s="71"/>
      <c r="V1821" s="71"/>
      <c r="W1821" s="71"/>
      <c r="X1821" s="71"/>
      <c r="Y1821" s="71"/>
      <c r="Z1821" s="71"/>
      <c r="AE1821" s="71"/>
      <c r="AF1821" s="71"/>
      <c r="AG1821" s="71"/>
      <c r="AH1821" s="71"/>
      <c r="AI1821" s="71"/>
      <c r="AJ1821" s="71"/>
      <c r="AK1821" s="71"/>
      <c r="AL1821" s="71"/>
      <c r="AM1821" s="71"/>
      <c r="AN1821" s="71"/>
      <c r="AO1821" s="71"/>
      <c r="AP1821" s="71"/>
      <c r="AQ1821" s="71"/>
      <c r="AR1821" s="71"/>
      <c r="AS1821" s="71"/>
      <c r="AT1821" s="71"/>
      <c r="AU1821" s="71"/>
      <c r="AV1821" s="71"/>
      <c r="AW1821" s="71"/>
      <c r="AX1821" s="71"/>
      <c r="AY1821" s="71"/>
      <c r="AZ1821" s="71"/>
      <c r="BA1821" s="71"/>
    </row>
    <row r="1822" spans="1:53" x14ac:dyDescent="0.75">
      <c r="A1822" s="71"/>
      <c r="B1822" s="71"/>
      <c r="C1822" s="71"/>
      <c r="D1822" s="71"/>
      <c r="E1822" s="71"/>
      <c r="F1822" s="71"/>
      <c r="G1822" s="71"/>
      <c r="H1822" s="71"/>
      <c r="I1822" s="71"/>
      <c r="J1822" s="71"/>
      <c r="K1822" s="71"/>
      <c r="L1822" s="71"/>
      <c r="M1822" s="71"/>
      <c r="N1822" s="71"/>
      <c r="O1822" s="71"/>
      <c r="P1822" s="71"/>
      <c r="Q1822" s="71"/>
      <c r="R1822" s="71"/>
      <c r="S1822" s="71"/>
      <c r="T1822" s="71"/>
      <c r="U1822" s="71"/>
      <c r="V1822" s="71"/>
      <c r="W1822" s="71"/>
      <c r="X1822" s="71"/>
      <c r="Y1822" s="71"/>
      <c r="Z1822" s="71"/>
      <c r="AE1822" s="71"/>
      <c r="AF1822" s="71"/>
      <c r="AG1822" s="71"/>
      <c r="AH1822" s="71"/>
      <c r="AI1822" s="71"/>
      <c r="AJ1822" s="71"/>
      <c r="AK1822" s="71"/>
      <c r="AL1822" s="71"/>
      <c r="AM1822" s="71"/>
      <c r="AN1822" s="71"/>
      <c r="AO1822" s="71"/>
      <c r="AP1822" s="71"/>
      <c r="AQ1822" s="71"/>
      <c r="AR1822" s="71"/>
      <c r="AS1822" s="71"/>
      <c r="AT1822" s="71"/>
      <c r="AU1822" s="71"/>
      <c r="AV1822" s="71"/>
      <c r="AW1822" s="71"/>
      <c r="AX1822" s="71"/>
      <c r="AY1822" s="71"/>
      <c r="AZ1822" s="71"/>
      <c r="BA1822" s="71"/>
    </row>
    <row r="1823" spans="1:53" x14ac:dyDescent="0.75">
      <c r="A1823" s="71"/>
      <c r="B1823" s="71"/>
      <c r="C1823" s="71"/>
      <c r="D1823" s="71"/>
      <c r="E1823" s="71"/>
      <c r="F1823" s="71"/>
      <c r="G1823" s="71"/>
      <c r="H1823" s="71"/>
      <c r="I1823" s="71"/>
      <c r="J1823" s="71"/>
      <c r="K1823" s="71"/>
      <c r="L1823" s="71"/>
      <c r="M1823" s="71"/>
      <c r="N1823" s="71"/>
      <c r="O1823" s="71"/>
      <c r="P1823" s="71"/>
      <c r="Q1823" s="71"/>
      <c r="R1823" s="71"/>
      <c r="S1823" s="71"/>
      <c r="T1823" s="71"/>
      <c r="U1823" s="71"/>
      <c r="V1823" s="71"/>
      <c r="W1823" s="71"/>
      <c r="X1823" s="71"/>
      <c r="Y1823" s="71"/>
      <c r="Z1823" s="71"/>
      <c r="AE1823" s="71"/>
      <c r="AF1823" s="71"/>
      <c r="AG1823" s="71"/>
      <c r="AH1823" s="71"/>
      <c r="AI1823" s="71"/>
      <c r="AJ1823" s="71"/>
      <c r="AK1823" s="71"/>
      <c r="AL1823" s="71"/>
      <c r="AM1823" s="71"/>
      <c r="AN1823" s="71"/>
      <c r="AO1823" s="71"/>
      <c r="AP1823" s="71"/>
      <c r="AQ1823" s="71"/>
      <c r="AR1823" s="71"/>
      <c r="AS1823" s="71"/>
      <c r="AT1823" s="71"/>
      <c r="AU1823" s="71"/>
      <c r="AV1823" s="71"/>
      <c r="AW1823" s="71"/>
      <c r="AX1823" s="71"/>
      <c r="AY1823" s="71"/>
      <c r="AZ1823" s="71"/>
      <c r="BA1823" s="71"/>
    </row>
    <row r="1824" spans="1:53" x14ac:dyDescent="0.75">
      <c r="A1824" s="71"/>
      <c r="B1824" s="71"/>
      <c r="C1824" s="71"/>
      <c r="D1824" s="71"/>
      <c r="E1824" s="71"/>
      <c r="F1824" s="71"/>
      <c r="G1824" s="71"/>
      <c r="H1824" s="71"/>
      <c r="I1824" s="71"/>
      <c r="J1824" s="71"/>
      <c r="K1824" s="71"/>
      <c r="L1824" s="71"/>
      <c r="M1824" s="71"/>
      <c r="N1824" s="71"/>
      <c r="O1824" s="71"/>
      <c r="P1824" s="71"/>
      <c r="Q1824" s="71"/>
      <c r="R1824" s="71"/>
      <c r="S1824" s="71"/>
      <c r="T1824" s="71"/>
      <c r="U1824" s="71"/>
      <c r="V1824" s="71"/>
      <c r="W1824" s="71"/>
      <c r="X1824" s="71"/>
      <c r="Y1824" s="71"/>
      <c r="Z1824" s="71"/>
      <c r="AE1824" s="71"/>
      <c r="AF1824" s="71"/>
      <c r="AG1824" s="71"/>
      <c r="AH1824" s="71"/>
      <c r="AI1824" s="71"/>
      <c r="AJ1824" s="71"/>
      <c r="AK1824" s="71"/>
      <c r="AL1824" s="71"/>
      <c r="AM1824" s="71"/>
      <c r="AN1824" s="71"/>
      <c r="AO1824" s="71"/>
      <c r="AP1824" s="71"/>
      <c r="AQ1824" s="71"/>
      <c r="AR1824" s="71"/>
      <c r="AS1824" s="71"/>
      <c r="AT1824" s="71"/>
      <c r="AU1824" s="71"/>
      <c r="AV1824" s="71"/>
      <c r="AW1824" s="71"/>
      <c r="AX1824" s="71"/>
      <c r="AY1824" s="71"/>
      <c r="AZ1824" s="71"/>
      <c r="BA1824" s="71"/>
    </row>
    <row r="1825" spans="1:53" x14ac:dyDescent="0.75">
      <c r="A1825" s="71"/>
      <c r="B1825" s="71"/>
      <c r="C1825" s="71"/>
      <c r="D1825" s="71"/>
      <c r="E1825" s="71"/>
      <c r="F1825" s="71"/>
      <c r="G1825" s="71"/>
      <c r="H1825" s="71"/>
      <c r="I1825" s="71"/>
      <c r="J1825" s="71"/>
      <c r="K1825" s="71"/>
      <c r="L1825" s="71"/>
      <c r="M1825" s="71"/>
      <c r="N1825" s="71"/>
      <c r="O1825" s="71"/>
      <c r="P1825" s="71"/>
      <c r="Q1825" s="71"/>
      <c r="R1825" s="71"/>
      <c r="S1825" s="71"/>
      <c r="T1825" s="71"/>
      <c r="U1825" s="71"/>
      <c r="V1825" s="71"/>
      <c r="W1825" s="71"/>
      <c r="X1825" s="71"/>
      <c r="Y1825" s="71"/>
      <c r="Z1825" s="71"/>
      <c r="AE1825" s="71"/>
      <c r="AF1825" s="71"/>
      <c r="AG1825" s="71"/>
      <c r="AH1825" s="71"/>
      <c r="AI1825" s="71"/>
      <c r="AJ1825" s="71"/>
      <c r="AK1825" s="71"/>
      <c r="AL1825" s="71"/>
      <c r="AM1825" s="71"/>
      <c r="AN1825" s="71"/>
      <c r="AO1825" s="71"/>
      <c r="AP1825" s="71"/>
      <c r="AQ1825" s="71"/>
      <c r="AR1825" s="71"/>
      <c r="AS1825" s="71"/>
      <c r="AT1825" s="71"/>
      <c r="AU1825" s="71"/>
      <c r="AV1825" s="71"/>
      <c r="AW1825" s="71"/>
      <c r="AX1825" s="71"/>
      <c r="AY1825" s="71"/>
      <c r="AZ1825" s="71"/>
      <c r="BA1825" s="71"/>
    </row>
    <row r="1826" spans="1:53" x14ac:dyDescent="0.75">
      <c r="A1826" s="71"/>
      <c r="B1826" s="71"/>
      <c r="C1826" s="71"/>
      <c r="D1826" s="71"/>
      <c r="E1826" s="71"/>
      <c r="F1826" s="71"/>
      <c r="G1826" s="71"/>
      <c r="H1826" s="71"/>
      <c r="I1826" s="71"/>
      <c r="J1826" s="71"/>
      <c r="K1826" s="71"/>
      <c r="L1826" s="71"/>
      <c r="M1826" s="71"/>
      <c r="N1826" s="71"/>
      <c r="O1826" s="71"/>
      <c r="P1826" s="71"/>
      <c r="Q1826" s="71"/>
      <c r="R1826" s="71"/>
      <c r="S1826" s="71"/>
      <c r="T1826" s="71"/>
      <c r="U1826" s="71"/>
      <c r="V1826" s="71"/>
      <c r="W1826" s="71"/>
      <c r="X1826" s="71"/>
      <c r="Y1826" s="71"/>
      <c r="Z1826" s="71"/>
      <c r="AE1826" s="71"/>
      <c r="AF1826" s="71"/>
      <c r="AG1826" s="71"/>
      <c r="AH1826" s="71"/>
      <c r="AI1826" s="71"/>
      <c r="AJ1826" s="71"/>
      <c r="AK1826" s="71"/>
      <c r="AL1826" s="71"/>
      <c r="AM1826" s="71"/>
      <c r="AN1826" s="71"/>
      <c r="AO1826" s="71"/>
      <c r="AP1826" s="71"/>
      <c r="AQ1826" s="71"/>
      <c r="AR1826" s="71"/>
      <c r="AS1826" s="71"/>
      <c r="AT1826" s="71"/>
      <c r="AU1826" s="71"/>
      <c r="AV1826" s="71"/>
      <c r="AW1826" s="71"/>
      <c r="AX1826" s="71"/>
      <c r="AY1826" s="71"/>
      <c r="AZ1826" s="71"/>
      <c r="BA1826" s="71"/>
    </row>
    <row r="1827" spans="1:53" x14ac:dyDescent="0.75">
      <c r="A1827" s="71"/>
      <c r="B1827" s="71"/>
      <c r="C1827" s="71"/>
      <c r="D1827" s="71"/>
      <c r="E1827" s="71"/>
      <c r="F1827" s="71"/>
      <c r="G1827" s="71"/>
      <c r="H1827" s="71"/>
      <c r="I1827" s="71"/>
      <c r="J1827" s="71"/>
      <c r="K1827" s="71"/>
      <c r="L1827" s="71"/>
      <c r="M1827" s="71"/>
      <c r="N1827" s="71"/>
      <c r="O1827" s="71"/>
      <c r="P1827" s="71"/>
      <c r="Q1827" s="71"/>
      <c r="R1827" s="71"/>
      <c r="S1827" s="71"/>
      <c r="T1827" s="71"/>
      <c r="U1827" s="71"/>
      <c r="V1827" s="71"/>
      <c r="W1827" s="71"/>
      <c r="X1827" s="71"/>
      <c r="Y1827" s="71"/>
      <c r="Z1827" s="71"/>
      <c r="AE1827" s="71"/>
      <c r="AF1827" s="71"/>
      <c r="AG1827" s="71"/>
      <c r="AH1827" s="71"/>
      <c r="AI1827" s="71"/>
      <c r="AJ1827" s="71"/>
      <c r="AK1827" s="71"/>
      <c r="AL1827" s="71"/>
      <c r="AM1827" s="71"/>
      <c r="AN1827" s="71"/>
      <c r="AO1827" s="71"/>
      <c r="AP1827" s="71"/>
      <c r="AQ1827" s="71"/>
      <c r="AR1827" s="71"/>
      <c r="AS1827" s="71"/>
      <c r="AT1827" s="71"/>
      <c r="AU1827" s="71"/>
      <c r="AV1827" s="71"/>
      <c r="AW1827" s="71"/>
      <c r="AX1827" s="71"/>
      <c r="AY1827" s="71"/>
      <c r="AZ1827" s="71"/>
      <c r="BA1827" s="71"/>
    </row>
    <row r="1828" spans="1:53" x14ac:dyDescent="0.75">
      <c r="A1828" s="71"/>
      <c r="B1828" s="71"/>
      <c r="C1828" s="71"/>
      <c r="D1828" s="71"/>
      <c r="E1828" s="71"/>
      <c r="F1828" s="71"/>
      <c r="G1828" s="71"/>
      <c r="H1828" s="71"/>
      <c r="I1828" s="71"/>
      <c r="J1828" s="71"/>
      <c r="K1828" s="71"/>
      <c r="L1828" s="71"/>
      <c r="M1828" s="71"/>
      <c r="N1828" s="71"/>
      <c r="O1828" s="71"/>
      <c r="P1828" s="71"/>
      <c r="Q1828" s="71"/>
      <c r="R1828" s="71"/>
      <c r="S1828" s="71"/>
      <c r="T1828" s="71"/>
      <c r="U1828" s="71"/>
      <c r="V1828" s="71"/>
      <c r="W1828" s="71"/>
      <c r="X1828" s="71"/>
      <c r="Y1828" s="71"/>
      <c r="Z1828" s="71"/>
      <c r="AE1828" s="71"/>
      <c r="AF1828" s="71"/>
      <c r="AG1828" s="71"/>
      <c r="AH1828" s="71"/>
      <c r="AI1828" s="71"/>
      <c r="AJ1828" s="71"/>
      <c r="AK1828" s="71"/>
      <c r="AL1828" s="71"/>
      <c r="AM1828" s="71"/>
      <c r="AN1828" s="71"/>
      <c r="AO1828" s="71"/>
      <c r="AP1828" s="71"/>
      <c r="AQ1828" s="71"/>
      <c r="AR1828" s="71"/>
      <c r="AS1828" s="71"/>
      <c r="AT1828" s="71"/>
      <c r="AU1828" s="71"/>
      <c r="AV1828" s="71"/>
      <c r="AW1828" s="71"/>
      <c r="AX1828" s="71"/>
      <c r="AY1828" s="71"/>
      <c r="AZ1828" s="71"/>
      <c r="BA1828" s="71"/>
    </row>
    <row r="1829" spans="1:53" x14ac:dyDescent="0.75">
      <c r="A1829" s="71"/>
      <c r="B1829" s="71"/>
      <c r="C1829" s="71"/>
      <c r="D1829" s="71"/>
      <c r="E1829" s="71"/>
      <c r="F1829" s="71"/>
      <c r="G1829" s="71"/>
      <c r="H1829" s="71"/>
      <c r="I1829" s="71"/>
      <c r="J1829" s="71"/>
      <c r="K1829" s="71"/>
      <c r="L1829" s="71"/>
      <c r="M1829" s="71"/>
      <c r="N1829" s="71"/>
      <c r="O1829" s="71"/>
      <c r="P1829" s="71"/>
      <c r="Q1829" s="71"/>
      <c r="R1829" s="71"/>
      <c r="S1829" s="71"/>
      <c r="T1829" s="71"/>
      <c r="U1829" s="71"/>
      <c r="V1829" s="71"/>
      <c r="W1829" s="71"/>
      <c r="X1829" s="71"/>
      <c r="Y1829" s="71"/>
      <c r="Z1829" s="71"/>
      <c r="AE1829" s="71"/>
      <c r="AF1829" s="71"/>
      <c r="AG1829" s="71"/>
      <c r="AH1829" s="71"/>
      <c r="AI1829" s="71"/>
      <c r="AJ1829" s="71"/>
      <c r="AK1829" s="71"/>
      <c r="AL1829" s="71"/>
      <c r="AM1829" s="71"/>
      <c r="AN1829" s="71"/>
      <c r="AO1829" s="71"/>
      <c r="AP1829" s="71"/>
      <c r="AQ1829" s="71"/>
      <c r="AR1829" s="71"/>
      <c r="AS1829" s="71"/>
      <c r="AT1829" s="71"/>
      <c r="AU1829" s="71"/>
      <c r="AV1829" s="71"/>
      <c r="AW1829" s="71"/>
      <c r="AX1829" s="71"/>
      <c r="AY1829" s="71"/>
      <c r="AZ1829" s="71"/>
      <c r="BA1829" s="71"/>
    </row>
    <row r="1830" spans="1:53" x14ac:dyDescent="0.75">
      <c r="A1830" s="71"/>
      <c r="B1830" s="71"/>
      <c r="C1830" s="71"/>
      <c r="D1830" s="71"/>
      <c r="E1830" s="71"/>
      <c r="F1830" s="71"/>
      <c r="G1830" s="71"/>
      <c r="H1830" s="71"/>
      <c r="I1830" s="71"/>
      <c r="J1830" s="71"/>
      <c r="K1830" s="71"/>
      <c r="L1830" s="71"/>
      <c r="M1830" s="71"/>
      <c r="N1830" s="71"/>
      <c r="O1830" s="71"/>
      <c r="P1830" s="71"/>
      <c r="Q1830" s="71"/>
      <c r="R1830" s="71"/>
      <c r="S1830" s="71"/>
      <c r="T1830" s="71"/>
      <c r="U1830" s="71"/>
      <c r="V1830" s="71"/>
      <c r="W1830" s="71"/>
      <c r="X1830" s="71"/>
      <c r="Y1830" s="71"/>
      <c r="Z1830" s="71"/>
      <c r="AE1830" s="71"/>
      <c r="AF1830" s="71"/>
      <c r="AG1830" s="71"/>
      <c r="AH1830" s="71"/>
      <c r="AI1830" s="71"/>
      <c r="AJ1830" s="71"/>
      <c r="AK1830" s="71"/>
      <c r="AL1830" s="71"/>
      <c r="AM1830" s="71"/>
      <c r="AN1830" s="71"/>
      <c r="AO1830" s="71"/>
      <c r="AP1830" s="71"/>
      <c r="AQ1830" s="71"/>
      <c r="AR1830" s="71"/>
      <c r="AS1830" s="71"/>
      <c r="AT1830" s="71"/>
      <c r="AU1830" s="71"/>
      <c r="AV1830" s="71"/>
      <c r="AW1830" s="71"/>
      <c r="AX1830" s="71"/>
      <c r="AY1830" s="71"/>
      <c r="AZ1830" s="71"/>
      <c r="BA1830" s="71"/>
    </row>
    <row r="1831" spans="1:53" x14ac:dyDescent="0.75">
      <c r="A1831" s="71"/>
      <c r="B1831" s="71"/>
      <c r="C1831" s="71"/>
      <c r="D1831" s="71"/>
      <c r="E1831" s="71"/>
      <c r="F1831" s="71"/>
      <c r="G1831" s="71"/>
      <c r="H1831" s="71"/>
      <c r="I1831" s="71"/>
      <c r="J1831" s="71"/>
      <c r="K1831" s="71"/>
      <c r="L1831" s="71"/>
      <c r="M1831" s="71"/>
      <c r="N1831" s="71"/>
      <c r="O1831" s="71"/>
      <c r="P1831" s="71"/>
      <c r="Q1831" s="71"/>
      <c r="R1831" s="71"/>
      <c r="S1831" s="71"/>
      <c r="T1831" s="71"/>
      <c r="U1831" s="71"/>
      <c r="V1831" s="71"/>
      <c r="W1831" s="71"/>
      <c r="X1831" s="71"/>
      <c r="Y1831" s="71"/>
      <c r="Z1831" s="71"/>
      <c r="AE1831" s="71"/>
      <c r="AF1831" s="71"/>
      <c r="AG1831" s="71"/>
      <c r="AH1831" s="71"/>
      <c r="AI1831" s="71"/>
      <c r="AJ1831" s="71"/>
      <c r="AK1831" s="71"/>
      <c r="AL1831" s="71"/>
      <c r="AM1831" s="71"/>
      <c r="AN1831" s="71"/>
      <c r="AO1831" s="71"/>
      <c r="AP1831" s="71"/>
      <c r="AQ1831" s="71"/>
      <c r="AR1831" s="71"/>
      <c r="AS1831" s="71"/>
      <c r="AT1831" s="71"/>
      <c r="AU1831" s="71"/>
      <c r="AV1831" s="71"/>
      <c r="AW1831" s="71"/>
      <c r="AX1831" s="71"/>
      <c r="AY1831" s="71"/>
      <c r="AZ1831" s="71"/>
      <c r="BA1831" s="71"/>
    </row>
    <row r="1832" spans="1:53" x14ac:dyDescent="0.75">
      <c r="A1832" s="71"/>
      <c r="B1832" s="71"/>
      <c r="C1832" s="71"/>
      <c r="D1832" s="71"/>
      <c r="E1832" s="71"/>
      <c r="F1832" s="71"/>
      <c r="G1832" s="71"/>
      <c r="H1832" s="71"/>
      <c r="I1832" s="71"/>
      <c r="J1832" s="71"/>
      <c r="K1832" s="71"/>
      <c r="L1832" s="71"/>
      <c r="M1832" s="71"/>
      <c r="N1832" s="71"/>
      <c r="O1832" s="71"/>
      <c r="P1832" s="71"/>
      <c r="Q1832" s="71"/>
      <c r="R1832" s="71"/>
      <c r="S1832" s="71"/>
      <c r="T1832" s="71"/>
      <c r="U1832" s="71"/>
      <c r="V1832" s="71"/>
      <c r="W1832" s="71"/>
      <c r="X1832" s="71"/>
      <c r="Y1832" s="71"/>
      <c r="Z1832" s="71"/>
      <c r="AE1832" s="71"/>
      <c r="AF1832" s="71"/>
      <c r="AG1832" s="71"/>
      <c r="AH1832" s="71"/>
      <c r="AI1832" s="71"/>
      <c r="AJ1832" s="71"/>
      <c r="AK1832" s="71"/>
      <c r="AL1832" s="71"/>
      <c r="AM1832" s="71"/>
      <c r="AN1832" s="71"/>
      <c r="AO1832" s="71"/>
      <c r="AP1832" s="71"/>
      <c r="AQ1832" s="71"/>
      <c r="AR1832" s="71"/>
      <c r="AS1832" s="71"/>
      <c r="AT1832" s="71"/>
      <c r="AU1832" s="71"/>
      <c r="AV1832" s="71"/>
      <c r="AW1832" s="71"/>
      <c r="AX1832" s="71"/>
      <c r="AY1832" s="71"/>
      <c r="AZ1832" s="71"/>
      <c r="BA1832" s="71"/>
    </row>
    <row r="1833" spans="1:53" x14ac:dyDescent="0.75">
      <c r="A1833" s="71"/>
      <c r="B1833" s="71"/>
      <c r="C1833" s="71"/>
      <c r="D1833" s="71"/>
      <c r="E1833" s="71"/>
      <c r="F1833" s="71"/>
      <c r="G1833" s="71"/>
      <c r="H1833" s="71"/>
      <c r="I1833" s="71"/>
      <c r="J1833" s="71"/>
      <c r="K1833" s="71"/>
      <c r="L1833" s="71"/>
      <c r="M1833" s="71"/>
      <c r="N1833" s="71"/>
      <c r="O1833" s="71"/>
      <c r="P1833" s="71"/>
      <c r="Q1833" s="71"/>
      <c r="R1833" s="71"/>
      <c r="S1833" s="71"/>
      <c r="T1833" s="71"/>
      <c r="U1833" s="71"/>
      <c r="V1833" s="71"/>
      <c r="W1833" s="71"/>
      <c r="X1833" s="71"/>
      <c r="Y1833" s="71"/>
      <c r="Z1833" s="71"/>
      <c r="AE1833" s="71"/>
      <c r="AF1833" s="71"/>
      <c r="AG1833" s="71"/>
      <c r="AH1833" s="71"/>
      <c r="AI1833" s="71"/>
      <c r="AJ1833" s="71"/>
      <c r="AK1833" s="71"/>
      <c r="AL1833" s="71"/>
      <c r="AM1833" s="71"/>
      <c r="AN1833" s="71"/>
      <c r="AO1833" s="71"/>
      <c r="AP1833" s="71"/>
      <c r="AQ1833" s="71"/>
      <c r="AR1833" s="71"/>
      <c r="AS1833" s="71"/>
      <c r="AT1833" s="71"/>
      <c r="AU1833" s="71"/>
      <c r="AV1833" s="71"/>
      <c r="AW1833" s="71"/>
      <c r="AX1833" s="71"/>
      <c r="AY1833" s="71"/>
      <c r="AZ1833" s="71"/>
      <c r="BA1833" s="71"/>
    </row>
    <row r="1834" spans="1:53" x14ac:dyDescent="0.75">
      <c r="A1834" s="71"/>
      <c r="B1834" s="71"/>
      <c r="C1834" s="71"/>
      <c r="D1834" s="71"/>
      <c r="E1834" s="71"/>
      <c r="F1834" s="71"/>
      <c r="G1834" s="71"/>
      <c r="H1834" s="71"/>
      <c r="I1834" s="71"/>
      <c r="J1834" s="71"/>
      <c r="K1834" s="71"/>
      <c r="L1834" s="71"/>
      <c r="M1834" s="71"/>
      <c r="N1834" s="71"/>
      <c r="O1834" s="71"/>
      <c r="P1834" s="71"/>
      <c r="Q1834" s="71"/>
      <c r="R1834" s="71"/>
      <c r="S1834" s="71"/>
      <c r="T1834" s="71"/>
      <c r="U1834" s="71"/>
      <c r="V1834" s="71"/>
      <c r="W1834" s="71"/>
      <c r="X1834" s="71"/>
      <c r="Y1834" s="71"/>
      <c r="Z1834" s="71"/>
      <c r="AE1834" s="71"/>
      <c r="AF1834" s="71"/>
      <c r="AG1834" s="71"/>
      <c r="AH1834" s="71"/>
      <c r="AI1834" s="71"/>
      <c r="AJ1834" s="71"/>
      <c r="AK1834" s="71"/>
      <c r="AL1834" s="71"/>
      <c r="AM1834" s="71"/>
      <c r="AN1834" s="71"/>
      <c r="AO1834" s="71"/>
      <c r="AP1834" s="71"/>
      <c r="AQ1834" s="71"/>
      <c r="AR1834" s="71"/>
      <c r="AS1834" s="71"/>
      <c r="AT1834" s="71"/>
      <c r="AU1834" s="71"/>
      <c r="AV1834" s="71"/>
      <c r="AW1834" s="71"/>
      <c r="AX1834" s="71"/>
      <c r="AY1834" s="71"/>
      <c r="AZ1834" s="71"/>
      <c r="BA1834" s="71"/>
    </row>
    <row r="1835" spans="1:53" x14ac:dyDescent="0.75">
      <c r="A1835" s="71"/>
      <c r="B1835" s="71"/>
      <c r="C1835" s="71"/>
      <c r="D1835" s="71"/>
      <c r="E1835" s="71"/>
      <c r="F1835" s="71"/>
      <c r="G1835" s="71"/>
      <c r="H1835" s="71"/>
      <c r="I1835" s="71"/>
      <c r="J1835" s="71"/>
      <c r="K1835" s="71"/>
      <c r="L1835" s="71"/>
      <c r="M1835" s="71"/>
      <c r="N1835" s="71"/>
      <c r="O1835" s="71"/>
      <c r="P1835" s="71"/>
      <c r="Q1835" s="71"/>
      <c r="R1835" s="71"/>
      <c r="S1835" s="71"/>
      <c r="T1835" s="71"/>
      <c r="U1835" s="71"/>
      <c r="V1835" s="71"/>
      <c r="W1835" s="71"/>
      <c r="X1835" s="71"/>
      <c r="Y1835" s="71"/>
      <c r="Z1835" s="71"/>
      <c r="AE1835" s="71"/>
      <c r="AF1835" s="71"/>
      <c r="AG1835" s="71"/>
      <c r="AH1835" s="71"/>
      <c r="AI1835" s="71"/>
      <c r="AJ1835" s="71"/>
      <c r="AK1835" s="71"/>
      <c r="AL1835" s="71"/>
      <c r="AM1835" s="71"/>
      <c r="AN1835" s="71"/>
      <c r="AO1835" s="71"/>
      <c r="AP1835" s="71"/>
      <c r="AQ1835" s="71"/>
      <c r="AR1835" s="71"/>
      <c r="AS1835" s="71"/>
      <c r="AT1835" s="71"/>
      <c r="AU1835" s="71"/>
      <c r="AV1835" s="71"/>
      <c r="AW1835" s="71"/>
      <c r="AX1835" s="71"/>
      <c r="AY1835" s="71"/>
      <c r="AZ1835" s="71"/>
      <c r="BA1835" s="71"/>
    </row>
    <row r="1836" spans="1:53" x14ac:dyDescent="0.75">
      <c r="A1836" s="71"/>
      <c r="B1836" s="71"/>
      <c r="C1836" s="71"/>
      <c r="D1836" s="71"/>
      <c r="E1836" s="71"/>
      <c r="F1836" s="71"/>
      <c r="G1836" s="71"/>
      <c r="H1836" s="71"/>
      <c r="I1836" s="71"/>
      <c r="J1836" s="71"/>
      <c r="K1836" s="71"/>
      <c r="L1836" s="71"/>
      <c r="M1836" s="71"/>
      <c r="N1836" s="71"/>
      <c r="O1836" s="71"/>
      <c r="P1836" s="71"/>
      <c r="Q1836" s="71"/>
      <c r="R1836" s="71"/>
      <c r="S1836" s="71"/>
      <c r="T1836" s="71"/>
      <c r="U1836" s="71"/>
      <c r="V1836" s="71"/>
      <c r="W1836" s="71"/>
      <c r="X1836" s="71"/>
      <c r="Y1836" s="71"/>
      <c r="Z1836" s="71"/>
      <c r="AE1836" s="71"/>
      <c r="AF1836" s="71"/>
      <c r="AG1836" s="71"/>
      <c r="AH1836" s="71"/>
      <c r="AI1836" s="71"/>
      <c r="AJ1836" s="71"/>
      <c r="AK1836" s="71"/>
      <c r="AL1836" s="71"/>
      <c r="AM1836" s="71"/>
      <c r="AN1836" s="71"/>
      <c r="AO1836" s="71"/>
      <c r="AP1836" s="71"/>
      <c r="AQ1836" s="71"/>
      <c r="AR1836" s="71"/>
      <c r="AS1836" s="71"/>
      <c r="AT1836" s="71"/>
      <c r="AU1836" s="71"/>
      <c r="AV1836" s="71"/>
      <c r="AW1836" s="71"/>
      <c r="AX1836" s="71"/>
      <c r="AY1836" s="71"/>
      <c r="AZ1836" s="71"/>
      <c r="BA1836" s="71"/>
    </row>
    <row r="1837" spans="1:53" x14ac:dyDescent="0.75">
      <c r="A1837" s="71"/>
      <c r="B1837" s="71"/>
      <c r="C1837" s="71"/>
      <c r="D1837" s="71"/>
      <c r="E1837" s="71"/>
      <c r="F1837" s="71"/>
      <c r="G1837" s="71"/>
      <c r="H1837" s="71"/>
      <c r="I1837" s="71"/>
      <c r="J1837" s="71"/>
      <c r="K1837" s="71"/>
      <c r="L1837" s="71"/>
      <c r="M1837" s="71"/>
      <c r="N1837" s="71"/>
      <c r="O1837" s="71"/>
      <c r="P1837" s="71"/>
      <c r="Q1837" s="71"/>
      <c r="R1837" s="71"/>
      <c r="S1837" s="71"/>
      <c r="T1837" s="71"/>
      <c r="U1837" s="71"/>
      <c r="V1837" s="71"/>
      <c r="W1837" s="71"/>
      <c r="X1837" s="71"/>
      <c r="Y1837" s="71"/>
      <c r="Z1837" s="71"/>
      <c r="AE1837" s="71"/>
      <c r="AF1837" s="71"/>
      <c r="AG1837" s="71"/>
      <c r="AH1837" s="71"/>
      <c r="AI1837" s="71"/>
      <c r="AJ1837" s="71"/>
      <c r="AK1837" s="71"/>
      <c r="AL1837" s="71"/>
      <c r="AM1837" s="71"/>
      <c r="AN1837" s="71"/>
      <c r="AO1837" s="71"/>
      <c r="AP1837" s="71"/>
      <c r="AQ1837" s="71"/>
      <c r="AR1837" s="71"/>
      <c r="AS1837" s="71"/>
      <c r="AT1837" s="71"/>
      <c r="AU1837" s="71"/>
      <c r="AV1837" s="71"/>
      <c r="AW1837" s="71"/>
      <c r="AX1837" s="71"/>
      <c r="AY1837" s="71"/>
      <c r="AZ1837" s="71"/>
      <c r="BA1837" s="71"/>
    </row>
    <row r="1838" spans="1:53" x14ac:dyDescent="0.75">
      <c r="A1838" s="71"/>
      <c r="B1838" s="71"/>
      <c r="C1838" s="71"/>
      <c r="D1838" s="71"/>
      <c r="E1838" s="71"/>
      <c r="F1838" s="71"/>
      <c r="G1838" s="71"/>
      <c r="H1838" s="71"/>
      <c r="I1838" s="71"/>
      <c r="J1838" s="71"/>
      <c r="K1838" s="71"/>
      <c r="L1838" s="71"/>
      <c r="M1838" s="71"/>
      <c r="N1838" s="71"/>
      <c r="O1838" s="71"/>
      <c r="P1838" s="71"/>
      <c r="Q1838" s="71"/>
      <c r="R1838" s="71"/>
      <c r="S1838" s="71"/>
      <c r="T1838" s="71"/>
      <c r="U1838" s="71"/>
      <c r="V1838" s="71"/>
      <c r="W1838" s="71"/>
      <c r="X1838" s="71"/>
      <c r="Y1838" s="71"/>
      <c r="Z1838" s="71"/>
      <c r="AE1838" s="71"/>
      <c r="AF1838" s="71"/>
      <c r="AG1838" s="71"/>
      <c r="AH1838" s="71"/>
      <c r="AI1838" s="71"/>
      <c r="AJ1838" s="71"/>
      <c r="AK1838" s="71"/>
      <c r="AL1838" s="71"/>
      <c r="AM1838" s="71"/>
      <c r="AN1838" s="71"/>
      <c r="AO1838" s="71"/>
      <c r="AP1838" s="71"/>
      <c r="AQ1838" s="71"/>
      <c r="AR1838" s="71"/>
      <c r="AS1838" s="71"/>
      <c r="AT1838" s="71"/>
      <c r="AU1838" s="71"/>
      <c r="AV1838" s="71"/>
      <c r="AW1838" s="71"/>
      <c r="AX1838" s="71"/>
      <c r="AY1838" s="71"/>
      <c r="AZ1838" s="71"/>
      <c r="BA1838" s="71"/>
    </row>
    <row r="1839" spans="1:53" x14ac:dyDescent="0.75">
      <c r="A1839" s="71"/>
      <c r="B1839" s="71"/>
      <c r="C1839" s="71"/>
      <c r="D1839" s="71"/>
      <c r="E1839" s="71"/>
      <c r="F1839" s="71"/>
      <c r="G1839" s="71"/>
      <c r="H1839" s="71"/>
      <c r="I1839" s="71"/>
      <c r="J1839" s="71"/>
      <c r="K1839" s="71"/>
      <c r="L1839" s="71"/>
      <c r="M1839" s="71"/>
      <c r="N1839" s="71"/>
      <c r="O1839" s="71"/>
      <c r="P1839" s="71"/>
      <c r="Q1839" s="71"/>
      <c r="R1839" s="71"/>
      <c r="S1839" s="71"/>
      <c r="T1839" s="71"/>
      <c r="U1839" s="71"/>
      <c r="V1839" s="71"/>
      <c r="W1839" s="71"/>
      <c r="X1839" s="71"/>
      <c r="Y1839" s="71"/>
      <c r="Z1839" s="71"/>
      <c r="AE1839" s="71"/>
      <c r="AF1839" s="71"/>
      <c r="AG1839" s="71"/>
      <c r="AH1839" s="71"/>
      <c r="AI1839" s="71"/>
      <c r="AJ1839" s="71"/>
      <c r="AK1839" s="71"/>
      <c r="AL1839" s="71"/>
      <c r="AM1839" s="71"/>
      <c r="AN1839" s="71"/>
      <c r="AO1839" s="71"/>
      <c r="AP1839" s="71"/>
      <c r="AQ1839" s="71"/>
      <c r="AR1839" s="71"/>
      <c r="AS1839" s="71"/>
      <c r="AT1839" s="71"/>
      <c r="AU1839" s="71"/>
      <c r="AV1839" s="71"/>
      <c r="AW1839" s="71"/>
      <c r="AX1839" s="71"/>
      <c r="AY1839" s="71"/>
      <c r="AZ1839" s="71"/>
      <c r="BA1839" s="71"/>
    </row>
    <row r="1840" spans="1:53" x14ac:dyDescent="0.75">
      <c r="A1840" s="71"/>
      <c r="B1840" s="71"/>
      <c r="C1840" s="71"/>
      <c r="D1840" s="71"/>
      <c r="E1840" s="71"/>
      <c r="F1840" s="71"/>
      <c r="G1840" s="71"/>
      <c r="H1840" s="71"/>
      <c r="I1840" s="71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71"/>
      <c r="Y1840" s="71"/>
      <c r="Z1840" s="71"/>
      <c r="AE1840" s="71"/>
      <c r="AF1840" s="71"/>
      <c r="AG1840" s="71"/>
      <c r="AH1840" s="71"/>
      <c r="AI1840" s="71"/>
      <c r="AJ1840" s="71"/>
      <c r="AK1840" s="71"/>
      <c r="AL1840" s="71"/>
      <c r="AM1840" s="71"/>
      <c r="AN1840" s="71"/>
      <c r="AO1840" s="71"/>
      <c r="AP1840" s="71"/>
      <c r="AQ1840" s="71"/>
      <c r="AR1840" s="71"/>
      <c r="AS1840" s="71"/>
      <c r="AT1840" s="71"/>
      <c r="AU1840" s="71"/>
      <c r="AV1840" s="71"/>
      <c r="AW1840" s="71"/>
      <c r="AX1840" s="71"/>
      <c r="AY1840" s="71"/>
      <c r="AZ1840" s="71"/>
      <c r="BA1840" s="71"/>
    </row>
    <row r="1841" spans="1:53" x14ac:dyDescent="0.75">
      <c r="A1841" s="71"/>
      <c r="B1841" s="71"/>
      <c r="C1841" s="71"/>
      <c r="D1841" s="71"/>
      <c r="E1841" s="71"/>
      <c r="F1841" s="71"/>
      <c r="G1841" s="71"/>
      <c r="H1841" s="71"/>
      <c r="I1841" s="71"/>
      <c r="J1841" s="71"/>
      <c r="K1841" s="71"/>
      <c r="L1841" s="71"/>
      <c r="M1841" s="71"/>
      <c r="N1841" s="71"/>
      <c r="O1841" s="71"/>
      <c r="P1841" s="71"/>
      <c r="Q1841" s="71"/>
      <c r="R1841" s="71"/>
      <c r="S1841" s="71"/>
      <c r="T1841" s="71"/>
      <c r="U1841" s="71"/>
      <c r="V1841" s="71"/>
      <c r="W1841" s="71"/>
      <c r="X1841" s="71"/>
      <c r="Y1841" s="71"/>
      <c r="Z1841" s="71"/>
      <c r="AG1841" s="71"/>
      <c r="AH1841" s="71"/>
      <c r="AI1841" s="71"/>
      <c r="AJ1841" s="71"/>
      <c r="AK1841" s="71"/>
      <c r="AL1841" s="71"/>
      <c r="AM1841" s="71"/>
      <c r="AN1841" s="71"/>
      <c r="AO1841" s="71"/>
      <c r="AP1841" s="71"/>
      <c r="AQ1841" s="71"/>
      <c r="AR1841" s="71"/>
      <c r="AS1841" s="71"/>
      <c r="AT1841" s="71"/>
      <c r="AU1841" s="71"/>
      <c r="AV1841" s="71"/>
      <c r="AW1841" s="71"/>
      <c r="AX1841" s="71"/>
      <c r="AY1841" s="71"/>
      <c r="AZ1841" s="71"/>
      <c r="BA1841" s="71"/>
    </row>
    <row r="1842" spans="1:53" x14ac:dyDescent="0.75">
      <c r="A1842" s="71"/>
      <c r="B1842" s="71"/>
      <c r="C1842" s="71"/>
      <c r="D1842" s="71"/>
      <c r="E1842" s="71"/>
      <c r="F1842" s="71"/>
      <c r="G1842" s="71"/>
      <c r="H1842" s="71"/>
      <c r="I1842" s="71"/>
      <c r="J1842" s="71"/>
      <c r="K1842" s="71"/>
      <c r="L1842" s="71"/>
      <c r="M1842" s="71"/>
      <c r="N1842" s="71"/>
      <c r="O1842" s="71"/>
      <c r="P1842" s="71"/>
      <c r="Q1842" s="71"/>
      <c r="R1842" s="71"/>
      <c r="S1842" s="71"/>
      <c r="T1842" s="71"/>
      <c r="U1842" s="71"/>
      <c r="V1842" s="71"/>
      <c r="W1842" s="71"/>
      <c r="X1842" s="71"/>
      <c r="Y1842" s="71"/>
      <c r="Z1842" s="71"/>
      <c r="AG1842" s="71"/>
      <c r="AH1842" s="71"/>
      <c r="AI1842" s="71"/>
      <c r="AJ1842" s="71"/>
      <c r="AK1842" s="71"/>
      <c r="AL1842" s="71"/>
      <c r="AM1842" s="71"/>
      <c r="AN1842" s="71"/>
      <c r="AO1842" s="71"/>
      <c r="AP1842" s="71"/>
      <c r="AQ1842" s="71"/>
      <c r="AR1842" s="71"/>
      <c r="AS1842" s="71"/>
      <c r="AT1842" s="71"/>
      <c r="AU1842" s="71"/>
      <c r="AV1842" s="71"/>
      <c r="AW1842" s="71"/>
      <c r="AX1842" s="71"/>
      <c r="AY1842" s="71"/>
      <c r="AZ1842" s="71"/>
      <c r="BA1842" s="71"/>
    </row>
    <row r="1843" spans="1:53" x14ac:dyDescent="0.75">
      <c r="A1843" s="71"/>
      <c r="B1843" s="71"/>
      <c r="C1843" s="71"/>
      <c r="D1843" s="71"/>
      <c r="E1843" s="71"/>
      <c r="F1843" s="71"/>
      <c r="G1843" s="71"/>
      <c r="H1843" s="71"/>
      <c r="I1843" s="71"/>
      <c r="J1843" s="71"/>
      <c r="K1843" s="71"/>
      <c r="L1843" s="71"/>
      <c r="M1843" s="71"/>
      <c r="N1843" s="71"/>
      <c r="O1843" s="71"/>
      <c r="P1843" s="71"/>
      <c r="Q1843" s="71"/>
      <c r="R1843" s="71"/>
      <c r="S1843" s="71"/>
      <c r="T1843" s="71"/>
      <c r="U1843" s="71"/>
      <c r="V1843" s="71"/>
      <c r="W1843" s="71"/>
      <c r="X1843" s="71"/>
      <c r="Y1843" s="71"/>
      <c r="Z1843" s="71"/>
      <c r="AG1843" s="71"/>
      <c r="AH1843" s="71"/>
      <c r="AI1843" s="71"/>
      <c r="AJ1843" s="71"/>
      <c r="AK1843" s="71"/>
      <c r="AL1843" s="71"/>
      <c r="AM1843" s="71"/>
      <c r="AN1843" s="71"/>
      <c r="AO1843" s="71"/>
      <c r="AP1843" s="71"/>
      <c r="AQ1843" s="71"/>
      <c r="AR1843" s="71"/>
      <c r="AS1843" s="71"/>
      <c r="AT1843" s="71"/>
      <c r="AU1843" s="71"/>
      <c r="AV1843" s="71"/>
      <c r="AW1843" s="71"/>
      <c r="AX1843" s="71"/>
      <c r="AY1843" s="71"/>
      <c r="AZ1843" s="71"/>
      <c r="BA1843" s="71"/>
    </row>
    <row r="1844" spans="1:53" x14ac:dyDescent="0.75">
      <c r="A1844" s="71"/>
      <c r="B1844" s="71"/>
      <c r="C1844" s="71"/>
      <c r="D1844" s="71"/>
      <c r="E1844" s="71"/>
      <c r="F1844" s="71"/>
      <c r="G1844" s="71"/>
      <c r="H1844" s="71"/>
      <c r="I1844" s="71"/>
      <c r="J1844" s="71"/>
      <c r="K1844" s="71"/>
      <c r="L1844" s="71"/>
      <c r="M1844" s="71"/>
      <c r="N1844" s="71"/>
      <c r="O1844" s="71"/>
      <c r="P1844" s="71"/>
      <c r="Q1844" s="71"/>
      <c r="R1844" s="71"/>
      <c r="S1844" s="71"/>
      <c r="T1844" s="71"/>
      <c r="U1844" s="71"/>
      <c r="V1844" s="71"/>
      <c r="W1844" s="71"/>
      <c r="X1844" s="71"/>
      <c r="Y1844" s="71"/>
      <c r="Z1844" s="71"/>
      <c r="AG1844" s="71"/>
      <c r="AH1844" s="71"/>
      <c r="AI1844" s="71"/>
      <c r="AJ1844" s="71"/>
      <c r="AK1844" s="71"/>
      <c r="AL1844" s="71"/>
      <c r="AM1844" s="71"/>
      <c r="AN1844" s="71"/>
      <c r="AO1844" s="71"/>
      <c r="AP1844" s="71"/>
      <c r="AQ1844" s="71"/>
      <c r="AR1844" s="71"/>
      <c r="AS1844" s="71"/>
      <c r="AT1844" s="71"/>
      <c r="AU1844" s="71"/>
      <c r="AV1844" s="71"/>
      <c r="AW1844" s="71"/>
      <c r="AX1844" s="71"/>
      <c r="AY1844" s="71"/>
      <c r="AZ1844" s="71"/>
      <c r="BA1844" s="71"/>
    </row>
    <row r="1845" spans="1:53" x14ac:dyDescent="0.75">
      <c r="A1845" s="71"/>
      <c r="B1845" s="71"/>
      <c r="C1845" s="71"/>
      <c r="D1845" s="71"/>
      <c r="E1845" s="71"/>
      <c r="F1845" s="71"/>
      <c r="G1845" s="71"/>
      <c r="H1845" s="71"/>
      <c r="I1845" s="71"/>
      <c r="J1845" s="71"/>
      <c r="K1845" s="71"/>
      <c r="L1845" s="71"/>
      <c r="M1845" s="71"/>
      <c r="N1845" s="71"/>
      <c r="O1845" s="71"/>
      <c r="P1845" s="71"/>
      <c r="Q1845" s="71"/>
      <c r="R1845" s="71"/>
      <c r="S1845" s="71"/>
      <c r="T1845" s="71"/>
      <c r="U1845" s="71"/>
      <c r="V1845" s="71"/>
      <c r="W1845" s="71"/>
      <c r="X1845" s="71"/>
      <c r="Y1845" s="71"/>
      <c r="Z1845" s="71"/>
      <c r="AG1845" s="71"/>
      <c r="AH1845" s="71"/>
      <c r="AI1845" s="71"/>
      <c r="AJ1845" s="71"/>
      <c r="AK1845" s="71"/>
      <c r="AL1845" s="71"/>
      <c r="AM1845" s="71"/>
      <c r="AN1845" s="71"/>
      <c r="AO1845" s="71"/>
      <c r="AP1845" s="71"/>
      <c r="AQ1845" s="71"/>
      <c r="AR1845" s="71"/>
      <c r="AS1845" s="71"/>
      <c r="AT1845" s="71"/>
      <c r="AU1845" s="71"/>
      <c r="AV1845" s="71"/>
      <c r="AW1845" s="71"/>
      <c r="AX1845" s="71"/>
      <c r="AY1845" s="71"/>
      <c r="AZ1845" s="71"/>
      <c r="BA1845" s="71"/>
    </row>
    <row r="1846" spans="1:53" x14ac:dyDescent="0.75">
      <c r="A1846" s="71"/>
      <c r="B1846" s="71"/>
      <c r="C1846" s="71"/>
      <c r="D1846" s="71"/>
      <c r="E1846" s="71"/>
      <c r="F1846" s="71"/>
      <c r="G1846" s="71"/>
      <c r="H1846" s="71"/>
      <c r="I1846" s="71"/>
      <c r="J1846" s="71"/>
      <c r="K1846" s="71"/>
      <c r="L1846" s="71"/>
      <c r="M1846" s="71"/>
      <c r="N1846" s="71"/>
      <c r="O1846" s="71"/>
      <c r="P1846" s="71"/>
      <c r="Q1846" s="71"/>
      <c r="R1846" s="71"/>
      <c r="S1846" s="71"/>
      <c r="T1846" s="71"/>
      <c r="U1846" s="71"/>
      <c r="V1846" s="71"/>
      <c r="W1846" s="71"/>
      <c r="X1846" s="71"/>
      <c r="Y1846" s="71"/>
      <c r="Z1846" s="71"/>
      <c r="AG1846" s="71"/>
      <c r="AH1846" s="71"/>
      <c r="AI1846" s="71"/>
      <c r="AJ1846" s="71"/>
      <c r="AK1846" s="71"/>
      <c r="AL1846" s="71"/>
      <c r="AM1846" s="71"/>
      <c r="AN1846" s="71"/>
      <c r="AO1846" s="71"/>
      <c r="AP1846" s="71"/>
      <c r="AQ1846" s="71"/>
      <c r="AR1846" s="71"/>
      <c r="AS1846" s="71"/>
      <c r="AT1846" s="71"/>
      <c r="AU1846" s="71"/>
      <c r="AV1846" s="71"/>
      <c r="AW1846" s="71"/>
      <c r="AX1846" s="71"/>
      <c r="AY1846" s="71"/>
      <c r="AZ1846" s="71"/>
      <c r="BA1846" s="71"/>
    </row>
    <row r="1847" spans="1:53" x14ac:dyDescent="0.75">
      <c r="A1847" s="71"/>
      <c r="B1847" s="71"/>
      <c r="C1847" s="71"/>
      <c r="D1847" s="71"/>
      <c r="E1847" s="71"/>
      <c r="F1847" s="71"/>
      <c r="G1847" s="71"/>
      <c r="H1847" s="71"/>
      <c r="I1847" s="71"/>
      <c r="J1847" s="71"/>
      <c r="K1847" s="71"/>
      <c r="L1847" s="71"/>
      <c r="M1847" s="71"/>
      <c r="N1847" s="71"/>
      <c r="O1847" s="71"/>
      <c r="P1847" s="71"/>
      <c r="Q1847" s="71"/>
      <c r="R1847" s="71"/>
      <c r="S1847" s="71"/>
      <c r="T1847" s="71"/>
      <c r="U1847" s="71"/>
      <c r="V1847" s="71"/>
      <c r="W1847" s="71"/>
      <c r="X1847" s="71"/>
      <c r="Y1847" s="71"/>
      <c r="Z1847" s="71"/>
      <c r="AG1847" s="71"/>
      <c r="AH1847" s="71"/>
      <c r="AI1847" s="71"/>
      <c r="AJ1847" s="71"/>
      <c r="AK1847" s="71"/>
      <c r="AL1847" s="71"/>
      <c r="AM1847" s="71"/>
      <c r="AN1847" s="71"/>
      <c r="AO1847" s="71"/>
      <c r="AP1847" s="71"/>
      <c r="AQ1847" s="71"/>
      <c r="AR1847" s="71"/>
      <c r="AS1847" s="71"/>
      <c r="AT1847" s="71"/>
      <c r="AU1847" s="71"/>
      <c r="AV1847" s="71"/>
      <c r="AW1847" s="71"/>
      <c r="AX1847" s="71"/>
      <c r="AY1847" s="71"/>
      <c r="AZ1847" s="71"/>
      <c r="BA1847" s="71"/>
    </row>
    <row r="1848" spans="1:53" x14ac:dyDescent="0.75">
      <c r="A1848" s="71"/>
      <c r="B1848" s="71"/>
      <c r="C1848" s="71"/>
      <c r="D1848" s="71"/>
      <c r="E1848" s="71"/>
      <c r="F1848" s="71"/>
      <c r="G1848" s="71"/>
      <c r="H1848" s="71"/>
      <c r="I1848" s="71"/>
      <c r="J1848" s="71"/>
      <c r="K1848" s="71"/>
      <c r="L1848" s="71"/>
      <c r="M1848" s="71"/>
      <c r="N1848" s="71"/>
      <c r="O1848" s="71"/>
      <c r="P1848" s="71"/>
      <c r="Q1848" s="71"/>
      <c r="R1848" s="71"/>
      <c r="S1848" s="71"/>
      <c r="T1848" s="71"/>
      <c r="U1848" s="71"/>
      <c r="V1848" s="71"/>
      <c r="W1848" s="71"/>
      <c r="X1848" s="71"/>
      <c r="Y1848" s="71"/>
      <c r="Z1848" s="71"/>
      <c r="AG1848" s="71"/>
      <c r="AH1848" s="71"/>
      <c r="AI1848" s="71"/>
      <c r="AJ1848" s="71"/>
      <c r="AK1848" s="71"/>
      <c r="AL1848" s="71"/>
      <c r="AM1848" s="71"/>
      <c r="AN1848" s="71"/>
      <c r="AO1848" s="71"/>
      <c r="AP1848" s="71"/>
      <c r="AQ1848" s="71"/>
      <c r="AR1848" s="71"/>
      <c r="AS1848" s="71"/>
      <c r="AT1848" s="71"/>
      <c r="AU1848" s="71"/>
      <c r="AV1848" s="71"/>
      <c r="AW1848" s="71"/>
      <c r="AX1848" s="71"/>
      <c r="AY1848" s="71"/>
      <c r="AZ1848" s="71"/>
      <c r="BA1848" s="71"/>
    </row>
    <row r="1849" spans="1:53" x14ac:dyDescent="0.75">
      <c r="A1849" s="71"/>
      <c r="B1849" s="71"/>
      <c r="C1849" s="71"/>
      <c r="D1849" s="71"/>
      <c r="E1849" s="71"/>
      <c r="F1849" s="71"/>
      <c r="G1849" s="71"/>
      <c r="H1849" s="71"/>
      <c r="I1849" s="71"/>
      <c r="J1849" s="71"/>
      <c r="K1849" s="71"/>
      <c r="L1849" s="71"/>
      <c r="M1849" s="71"/>
      <c r="N1849" s="71"/>
      <c r="O1849" s="71"/>
      <c r="P1849" s="71"/>
      <c r="Q1849" s="71"/>
      <c r="R1849" s="71"/>
      <c r="S1849" s="71"/>
      <c r="T1849" s="71"/>
      <c r="U1849" s="71"/>
      <c r="V1849" s="71"/>
      <c r="W1849" s="71"/>
      <c r="X1849" s="71"/>
      <c r="Y1849" s="71"/>
      <c r="Z1849" s="71"/>
      <c r="AG1849" s="71"/>
      <c r="AH1849" s="71"/>
      <c r="AI1849" s="71"/>
      <c r="AJ1849" s="71"/>
      <c r="AK1849" s="71"/>
      <c r="AL1849" s="71"/>
      <c r="AM1849" s="71"/>
      <c r="AN1849" s="71"/>
      <c r="AO1849" s="71"/>
      <c r="AP1849" s="71"/>
      <c r="AQ1849" s="71"/>
      <c r="AR1849" s="71"/>
      <c r="AS1849" s="71"/>
      <c r="AT1849" s="71"/>
      <c r="AU1849" s="71"/>
      <c r="AV1849" s="71"/>
      <c r="AW1849" s="71"/>
      <c r="AX1849" s="71"/>
      <c r="AY1849" s="71"/>
      <c r="AZ1849" s="71"/>
      <c r="BA1849" s="71"/>
    </row>
    <row r="1850" spans="1:53" x14ac:dyDescent="0.75">
      <c r="A1850" s="71"/>
      <c r="B1850" s="71"/>
      <c r="C1850" s="71"/>
      <c r="D1850" s="71"/>
      <c r="E1850" s="71"/>
      <c r="F1850" s="71"/>
      <c r="G1850" s="71"/>
      <c r="H1850" s="71"/>
      <c r="I1850" s="71"/>
      <c r="J1850" s="71"/>
      <c r="K1850" s="71"/>
      <c r="L1850" s="71"/>
      <c r="M1850" s="71"/>
      <c r="N1850" s="71"/>
      <c r="O1850" s="71"/>
      <c r="P1850" s="71"/>
      <c r="Q1850" s="71"/>
      <c r="R1850" s="71"/>
      <c r="S1850" s="71"/>
      <c r="T1850" s="71"/>
      <c r="U1850" s="71"/>
      <c r="V1850" s="71"/>
      <c r="W1850" s="71"/>
      <c r="X1850" s="71"/>
      <c r="Y1850" s="71"/>
      <c r="Z1850" s="71"/>
      <c r="AG1850" s="71"/>
      <c r="AH1850" s="71"/>
      <c r="AI1850" s="71"/>
      <c r="AJ1850" s="71"/>
      <c r="AK1850" s="71"/>
      <c r="AL1850" s="71"/>
      <c r="AM1850" s="71"/>
      <c r="AN1850" s="71"/>
      <c r="AO1850" s="71"/>
      <c r="AP1850" s="71"/>
      <c r="AQ1850" s="71"/>
      <c r="AR1850" s="71"/>
      <c r="AS1850" s="71"/>
      <c r="AT1850" s="71"/>
      <c r="AU1850" s="71"/>
      <c r="AV1850" s="71"/>
      <c r="AW1850" s="71"/>
      <c r="AX1850" s="71"/>
      <c r="AY1850" s="71"/>
      <c r="AZ1850" s="71"/>
      <c r="BA1850" s="71"/>
    </row>
    <row r="1851" spans="1:53" x14ac:dyDescent="0.75">
      <c r="A1851" s="71"/>
      <c r="B1851" s="71"/>
      <c r="C1851" s="71"/>
      <c r="D1851" s="71"/>
      <c r="E1851" s="71"/>
      <c r="F1851" s="71"/>
      <c r="G1851" s="71"/>
      <c r="H1851" s="71"/>
      <c r="I1851" s="71"/>
      <c r="J1851" s="71"/>
      <c r="K1851" s="71"/>
      <c r="L1851" s="71"/>
      <c r="M1851" s="71"/>
      <c r="N1851" s="71"/>
      <c r="O1851" s="71"/>
      <c r="P1851" s="71"/>
      <c r="Q1851" s="71"/>
      <c r="R1851" s="71"/>
      <c r="S1851" s="71"/>
      <c r="T1851" s="71"/>
      <c r="U1851" s="71"/>
      <c r="V1851" s="71"/>
      <c r="W1851" s="71"/>
      <c r="X1851" s="71"/>
      <c r="Y1851" s="71"/>
      <c r="Z1851" s="71"/>
      <c r="AG1851" s="71"/>
      <c r="AH1851" s="71"/>
      <c r="AI1851" s="71"/>
      <c r="AJ1851" s="71"/>
      <c r="AK1851" s="71"/>
      <c r="AL1851" s="71"/>
      <c r="AM1851" s="71"/>
      <c r="AN1851" s="71"/>
      <c r="AO1851" s="71"/>
      <c r="AP1851" s="71"/>
      <c r="AQ1851" s="71"/>
      <c r="AR1851" s="71"/>
      <c r="AS1851" s="71"/>
      <c r="AT1851" s="71"/>
      <c r="AU1851" s="71"/>
      <c r="AV1851" s="71"/>
      <c r="AW1851" s="71"/>
      <c r="AX1851" s="71"/>
      <c r="AY1851" s="71"/>
      <c r="AZ1851" s="71"/>
      <c r="BA1851" s="71"/>
    </row>
    <row r="1852" spans="1:53" x14ac:dyDescent="0.75">
      <c r="A1852" s="71"/>
      <c r="B1852" s="71"/>
      <c r="C1852" s="71"/>
      <c r="D1852" s="71"/>
      <c r="E1852" s="71"/>
      <c r="F1852" s="71"/>
      <c r="G1852" s="71"/>
      <c r="H1852" s="71"/>
      <c r="I1852" s="71"/>
      <c r="J1852" s="71"/>
      <c r="K1852" s="71"/>
      <c r="L1852" s="71"/>
      <c r="M1852" s="71"/>
      <c r="N1852" s="71"/>
      <c r="O1852" s="71"/>
      <c r="P1852" s="71"/>
      <c r="Q1852" s="71"/>
      <c r="R1852" s="71"/>
      <c r="S1852" s="71"/>
      <c r="T1852" s="71"/>
      <c r="U1852" s="71"/>
      <c r="V1852" s="71"/>
      <c r="W1852" s="71"/>
      <c r="X1852" s="71"/>
      <c r="Y1852" s="71"/>
      <c r="Z1852" s="71"/>
      <c r="AG1852" s="71"/>
      <c r="AH1852" s="71"/>
      <c r="AI1852" s="71"/>
      <c r="AJ1852" s="71"/>
      <c r="AK1852" s="71"/>
      <c r="AL1852" s="71"/>
      <c r="AM1852" s="71"/>
      <c r="AN1852" s="71"/>
      <c r="AO1852" s="71"/>
      <c r="AP1852" s="71"/>
      <c r="AQ1852" s="71"/>
      <c r="AR1852" s="71"/>
      <c r="AS1852" s="71"/>
      <c r="AT1852" s="71"/>
      <c r="AU1852" s="71"/>
      <c r="AV1852" s="71"/>
      <c r="AW1852" s="71"/>
      <c r="AX1852" s="71"/>
      <c r="AY1852" s="71"/>
      <c r="AZ1852" s="71"/>
      <c r="BA1852" s="71"/>
    </row>
    <row r="1853" spans="1:53" x14ac:dyDescent="0.75">
      <c r="A1853" s="71"/>
      <c r="B1853" s="71"/>
      <c r="C1853" s="71"/>
      <c r="D1853" s="71"/>
      <c r="E1853" s="71"/>
      <c r="F1853" s="71"/>
      <c r="G1853" s="71"/>
      <c r="H1853" s="71"/>
      <c r="I1853" s="71"/>
      <c r="J1853" s="71"/>
      <c r="K1853" s="71"/>
      <c r="L1853" s="71"/>
      <c r="M1853" s="71"/>
      <c r="N1853" s="71"/>
      <c r="O1853" s="71"/>
      <c r="P1853" s="71"/>
      <c r="Q1853" s="71"/>
      <c r="R1853" s="71"/>
      <c r="S1853" s="71"/>
      <c r="T1853" s="71"/>
      <c r="U1853" s="71"/>
      <c r="V1853" s="71"/>
      <c r="W1853" s="71"/>
      <c r="X1853" s="71"/>
      <c r="Y1853" s="71"/>
      <c r="Z1853" s="71"/>
      <c r="AG1853" s="71"/>
      <c r="AH1853" s="71"/>
      <c r="AI1853" s="71"/>
      <c r="AJ1853" s="71"/>
      <c r="AK1853" s="71"/>
      <c r="AL1853" s="71"/>
      <c r="AM1853" s="71"/>
      <c r="AN1853" s="71"/>
      <c r="AO1853" s="71"/>
      <c r="AP1853" s="71"/>
      <c r="AQ1853" s="71"/>
      <c r="AR1853" s="71"/>
      <c r="AS1853" s="71"/>
      <c r="AT1853" s="71"/>
      <c r="AU1853" s="71"/>
      <c r="AV1853" s="71"/>
      <c r="AW1853" s="71"/>
      <c r="AX1853" s="71"/>
      <c r="AY1853" s="71"/>
      <c r="AZ1853" s="71"/>
      <c r="BA1853" s="71"/>
    </row>
    <row r="1854" spans="1:53" x14ac:dyDescent="0.75">
      <c r="A1854" s="71"/>
      <c r="B1854" s="71"/>
      <c r="C1854" s="71"/>
      <c r="D1854" s="71"/>
      <c r="E1854" s="71"/>
      <c r="F1854" s="71"/>
      <c r="G1854" s="71"/>
      <c r="H1854" s="71"/>
      <c r="I1854" s="71"/>
      <c r="J1854" s="71"/>
      <c r="K1854" s="71"/>
      <c r="L1854" s="71"/>
      <c r="M1854" s="71"/>
      <c r="N1854" s="71"/>
      <c r="O1854" s="71"/>
      <c r="P1854" s="71"/>
      <c r="Q1854" s="71"/>
      <c r="R1854" s="71"/>
      <c r="S1854" s="71"/>
      <c r="T1854" s="71"/>
      <c r="U1854" s="71"/>
      <c r="V1854" s="71"/>
      <c r="W1854" s="71"/>
      <c r="X1854" s="71"/>
      <c r="Y1854" s="71"/>
      <c r="Z1854" s="71"/>
      <c r="AG1854" s="71"/>
      <c r="AH1854" s="71"/>
      <c r="AI1854" s="71"/>
      <c r="AJ1854" s="71"/>
      <c r="AK1854" s="71"/>
      <c r="AL1854" s="71"/>
      <c r="AM1854" s="71"/>
      <c r="AN1854" s="71"/>
      <c r="AO1854" s="71"/>
      <c r="AP1854" s="71"/>
      <c r="AQ1854" s="71"/>
      <c r="AR1854" s="71"/>
      <c r="AS1854" s="71"/>
      <c r="AT1854" s="71"/>
      <c r="AU1854" s="71"/>
      <c r="AV1854" s="71"/>
      <c r="AW1854" s="71"/>
      <c r="AX1854" s="71"/>
      <c r="AY1854" s="71"/>
      <c r="AZ1854" s="71"/>
      <c r="BA1854" s="71"/>
    </row>
    <row r="1855" spans="1:53" x14ac:dyDescent="0.75">
      <c r="A1855" s="71"/>
      <c r="B1855" s="71"/>
      <c r="C1855" s="71"/>
      <c r="D1855" s="71"/>
      <c r="E1855" s="71"/>
      <c r="F1855" s="71"/>
      <c r="G1855" s="71"/>
      <c r="H1855" s="71"/>
      <c r="I1855" s="71"/>
      <c r="J1855" s="71"/>
      <c r="K1855" s="71"/>
      <c r="L1855" s="71"/>
      <c r="M1855" s="71"/>
      <c r="N1855" s="71"/>
      <c r="O1855" s="71"/>
      <c r="P1855" s="71"/>
      <c r="Q1855" s="71"/>
      <c r="R1855" s="71"/>
      <c r="S1855" s="71"/>
      <c r="T1855" s="71"/>
      <c r="U1855" s="71"/>
      <c r="V1855" s="71"/>
      <c r="W1855" s="71"/>
      <c r="X1855" s="71"/>
      <c r="Y1855" s="71"/>
      <c r="Z1855" s="71"/>
      <c r="AG1855" s="71"/>
      <c r="AH1855" s="71"/>
      <c r="AI1855" s="71"/>
      <c r="AJ1855" s="71"/>
      <c r="AK1855" s="71"/>
      <c r="AL1855" s="71"/>
      <c r="AM1855" s="71"/>
      <c r="AN1855" s="71"/>
      <c r="AO1855" s="71"/>
      <c r="AP1855" s="71"/>
      <c r="AQ1855" s="71"/>
      <c r="AR1855" s="71"/>
      <c r="AS1855" s="71"/>
      <c r="AT1855" s="71"/>
      <c r="AU1855" s="71"/>
      <c r="AV1855" s="71"/>
      <c r="AW1855" s="71"/>
      <c r="AX1855" s="71"/>
      <c r="AY1855" s="71"/>
      <c r="AZ1855" s="71"/>
      <c r="BA1855" s="71"/>
    </row>
    <row r="1856" spans="1:53" x14ac:dyDescent="0.75">
      <c r="A1856" s="71"/>
      <c r="B1856" s="71"/>
      <c r="C1856" s="71"/>
      <c r="D1856" s="71"/>
      <c r="E1856" s="71"/>
      <c r="F1856" s="71"/>
      <c r="G1856" s="71"/>
      <c r="H1856" s="71"/>
      <c r="I1856" s="71"/>
      <c r="J1856" s="71"/>
      <c r="K1856" s="71"/>
      <c r="L1856" s="71"/>
      <c r="M1856" s="71"/>
      <c r="N1856" s="71"/>
      <c r="O1856" s="71"/>
      <c r="P1856" s="71"/>
      <c r="Q1856" s="71"/>
      <c r="R1856" s="71"/>
      <c r="S1856" s="71"/>
      <c r="T1856" s="71"/>
      <c r="U1856" s="71"/>
      <c r="V1856" s="71"/>
      <c r="W1856" s="71"/>
      <c r="X1856" s="71"/>
      <c r="Y1856" s="71"/>
      <c r="Z1856" s="71"/>
      <c r="AG1856" s="71"/>
      <c r="AH1856" s="71"/>
      <c r="AI1856" s="71"/>
      <c r="AJ1856" s="71"/>
      <c r="AK1856" s="71"/>
      <c r="AL1856" s="71"/>
      <c r="AM1856" s="71"/>
      <c r="AN1856" s="71"/>
      <c r="AO1856" s="71"/>
      <c r="AP1856" s="71"/>
      <c r="AQ1856" s="71"/>
      <c r="AR1856" s="71"/>
      <c r="AS1856" s="71"/>
      <c r="AT1856" s="71"/>
      <c r="AU1856" s="71"/>
      <c r="AV1856" s="71"/>
      <c r="AW1856" s="71"/>
      <c r="AX1856" s="71"/>
      <c r="AY1856" s="71"/>
      <c r="AZ1856" s="71"/>
      <c r="BA1856" s="71"/>
    </row>
    <row r="1857" spans="1:53" x14ac:dyDescent="0.75">
      <c r="A1857" s="71"/>
      <c r="B1857" s="71"/>
      <c r="C1857" s="71"/>
      <c r="D1857" s="71"/>
      <c r="E1857" s="71"/>
      <c r="F1857" s="71"/>
      <c r="G1857" s="71"/>
      <c r="H1857" s="71"/>
      <c r="I1857" s="71"/>
      <c r="J1857" s="71"/>
      <c r="K1857" s="71"/>
      <c r="L1857" s="71"/>
      <c r="M1857" s="71"/>
      <c r="N1857" s="71"/>
      <c r="O1857" s="71"/>
      <c r="P1857" s="71"/>
      <c r="Q1857" s="71"/>
      <c r="R1857" s="71"/>
      <c r="S1857" s="71"/>
      <c r="T1857" s="71"/>
      <c r="U1857" s="71"/>
      <c r="V1857" s="71"/>
      <c r="W1857" s="71"/>
      <c r="X1857" s="71"/>
      <c r="Y1857" s="71"/>
      <c r="Z1857" s="71"/>
      <c r="AG1857" s="71"/>
      <c r="AH1857" s="71"/>
      <c r="AI1857" s="71"/>
      <c r="AJ1857" s="71"/>
      <c r="AK1857" s="71"/>
      <c r="AL1857" s="71"/>
      <c r="AM1857" s="71"/>
      <c r="AN1857" s="71"/>
      <c r="AO1857" s="71"/>
      <c r="AP1857" s="71"/>
      <c r="AQ1857" s="71"/>
      <c r="AR1857" s="71"/>
      <c r="AS1857" s="71"/>
      <c r="AT1857" s="71"/>
      <c r="AU1857" s="71"/>
      <c r="AV1857" s="71"/>
      <c r="AW1857" s="71"/>
      <c r="AX1857" s="71"/>
      <c r="AY1857" s="71"/>
      <c r="AZ1857" s="71"/>
      <c r="BA1857" s="71"/>
    </row>
    <row r="1858" spans="1:53" x14ac:dyDescent="0.75">
      <c r="A1858" s="71"/>
      <c r="B1858" s="71"/>
      <c r="C1858" s="71"/>
      <c r="D1858" s="71"/>
      <c r="E1858" s="71"/>
      <c r="F1858" s="71"/>
      <c r="G1858" s="71"/>
      <c r="H1858" s="71"/>
      <c r="I1858" s="71"/>
      <c r="J1858" s="71"/>
      <c r="K1858" s="71"/>
      <c r="L1858" s="71"/>
      <c r="M1858" s="71"/>
      <c r="N1858" s="71"/>
      <c r="O1858" s="71"/>
      <c r="P1858" s="71"/>
      <c r="Q1858" s="71"/>
      <c r="R1858" s="71"/>
      <c r="S1858" s="71"/>
      <c r="T1858" s="71"/>
      <c r="U1858" s="71"/>
      <c r="V1858" s="71"/>
      <c r="W1858" s="71"/>
      <c r="X1858" s="71"/>
      <c r="Y1858" s="71"/>
      <c r="Z1858" s="71"/>
      <c r="AG1858" s="71"/>
      <c r="AH1858" s="71"/>
      <c r="AI1858" s="71"/>
      <c r="AJ1858" s="71"/>
      <c r="AK1858" s="71"/>
      <c r="AL1858" s="71"/>
      <c r="AM1858" s="71"/>
      <c r="AN1858" s="71"/>
      <c r="AO1858" s="71"/>
      <c r="AP1858" s="71"/>
      <c r="AQ1858" s="71"/>
      <c r="AR1858" s="71"/>
      <c r="AS1858" s="71"/>
      <c r="AT1858" s="71"/>
      <c r="AU1858" s="71"/>
      <c r="AV1858" s="71"/>
      <c r="AW1858" s="71"/>
      <c r="AX1858" s="71"/>
      <c r="AY1858" s="71"/>
      <c r="AZ1858" s="71"/>
      <c r="BA1858" s="71"/>
    </row>
    <row r="1859" spans="1:53" x14ac:dyDescent="0.75">
      <c r="A1859" s="71"/>
      <c r="B1859" s="71"/>
      <c r="C1859" s="71"/>
      <c r="D1859" s="71"/>
      <c r="E1859" s="71"/>
      <c r="F1859" s="71"/>
      <c r="G1859" s="71"/>
      <c r="H1859" s="71"/>
      <c r="I1859" s="71"/>
      <c r="J1859" s="71"/>
      <c r="K1859" s="71"/>
      <c r="L1859" s="71"/>
      <c r="M1859" s="71"/>
      <c r="N1859" s="71"/>
      <c r="O1859" s="71"/>
      <c r="P1859" s="71"/>
      <c r="Q1859" s="71"/>
      <c r="R1859" s="71"/>
      <c r="S1859" s="71"/>
      <c r="T1859" s="71"/>
      <c r="U1859" s="71"/>
      <c r="V1859" s="71"/>
      <c r="W1859" s="71"/>
      <c r="X1859" s="71"/>
      <c r="Y1859" s="71"/>
      <c r="Z1859" s="71"/>
      <c r="AG1859" s="71"/>
      <c r="AH1859" s="71"/>
      <c r="AI1859" s="71"/>
      <c r="AJ1859" s="71"/>
      <c r="AK1859" s="71"/>
      <c r="AL1859" s="71"/>
      <c r="AM1859" s="71"/>
      <c r="AN1859" s="71"/>
      <c r="AO1859" s="71"/>
      <c r="AP1859" s="71"/>
      <c r="AQ1859" s="71"/>
      <c r="AR1859" s="71"/>
      <c r="AS1859" s="71"/>
      <c r="AT1859" s="71"/>
      <c r="AU1859" s="71"/>
      <c r="AV1859" s="71"/>
      <c r="AW1859" s="71"/>
      <c r="AX1859" s="71"/>
      <c r="AY1859" s="71"/>
      <c r="AZ1859" s="71"/>
      <c r="BA1859" s="71"/>
    </row>
    <row r="1860" spans="1:53" x14ac:dyDescent="0.75">
      <c r="A1860" s="71"/>
      <c r="B1860" s="71"/>
      <c r="C1860" s="71"/>
      <c r="D1860" s="71"/>
      <c r="E1860" s="71"/>
      <c r="F1860" s="71"/>
      <c r="G1860" s="71"/>
      <c r="H1860" s="71"/>
      <c r="I1860" s="71"/>
      <c r="J1860" s="71"/>
      <c r="K1860" s="71"/>
      <c r="L1860" s="71"/>
      <c r="M1860" s="71"/>
      <c r="N1860" s="71"/>
      <c r="O1860" s="71"/>
      <c r="P1860" s="71"/>
      <c r="Q1860" s="71"/>
      <c r="R1860" s="71"/>
      <c r="S1860" s="71"/>
      <c r="T1860" s="71"/>
      <c r="U1860" s="71"/>
      <c r="V1860" s="71"/>
      <c r="W1860" s="71"/>
      <c r="X1860" s="71"/>
      <c r="Y1860" s="71"/>
      <c r="Z1860" s="71"/>
      <c r="AG1860" s="71"/>
      <c r="AH1860" s="71"/>
      <c r="AI1860" s="71"/>
      <c r="AJ1860" s="71"/>
      <c r="AK1860" s="71"/>
      <c r="AL1860" s="71"/>
      <c r="AM1860" s="71"/>
      <c r="AN1860" s="71"/>
      <c r="AO1860" s="71"/>
      <c r="AP1860" s="71"/>
      <c r="AQ1860" s="71"/>
      <c r="AR1860" s="71"/>
      <c r="AS1860" s="71"/>
      <c r="AT1860" s="71"/>
      <c r="AU1860" s="71"/>
      <c r="AV1860" s="71"/>
      <c r="AW1860" s="71"/>
      <c r="AX1860" s="71"/>
      <c r="AY1860" s="71"/>
      <c r="AZ1860" s="71"/>
      <c r="BA1860" s="71"/>
    </row>
    <row r="1861" spans="1:53" x14ac:dyDescent="0.75">
      <c r="A1861" s="71"/>
      <c r="B1861" s="71"/>
      <c r="C1861" s="71"/>
      <c r="D1861" s="71"/>
      <c r="E1861" s="71"/>
      <c r="F1861" s="71"/>
      <c r="G1861" s="71"/>
      <c r="H1861" s="71"/>
      <c r="I1861" s="71"/>
      <c r="J1861" s="71"/>
      <c r="K1861" s="71"/>
      <c r="L1861" s="71"/>
      <c r="M1861" s="71"/>
      <c r="N1861" s="71"/>
      <c r="O1861" s="71"/>
      <c r="P1861" s="71"/>
      <c r="Q1861" s="71"/>
      <c r="R1861" s="71"/>
      <c r="S1861" s="71"/>
      <c r="T1861" s="71"/>
      <c r="U1861" s="71"/>
      <c r="V1861" s="71"/>
      <c r="W1861" s="71"/>
      <c r="X1861" s="71"/>
      <c r="Y1861" s="71"/>
      <c r="Z1861" s="71"/>
      <c r="AG1861" s="71"/>
      <c r="AH1861" s="71"/>
      <c r="AI1861" s="71"/>
      <c r="AJ1861" s="71"/>
      <c r="AK1861" s="71"/>
      <c r="AL1861" s="71"/>
      <c r="AM1861" s="71"/>
      <c r="AN1861" s="71"/>
      <c r="AO1861" s="71"/>
      <c r="AP1861" s="71"/>
      <c r="AQ1861" s="71"/>
      <c r="AR1861" s="71"/>
      <c r="AS1861" s="71"/>
      <c r="AT1861" s="71"/>
      <c r="AU1861" s="71"/>
      <c r="AV1861" s="71"/>
      <c r="AW1861" s="71"/>
      <c r="AX1861" s="71"/>
      <c r="AY1861" s="71"/>
      <c r="AZ1861" s="71"/>
      <c r="BA1861" s="71"/>
    </row>
    <row r="1862" spans="1:53" x14ac:dyDescent="0.75">
      <c r="A1862" s="71"/>
      <c r="B1862" s="71"/>
      <c r="C1862" s="71"/>
      <c r="D1862" s="71"/>
      <c r="E1862" s="71"/>
      <c r="F1862" s="71"/>
      <c r="G1862" s="71"/>
      <c r="H1862" s="71"/>
      <c r="I1862" s="71"/>
      <c r="J1862" s="71"/>
      <c r="K1862" s="71"/>
      <c r="L1862" s="71"/>
      <c r="M1862" s="71"/>
      <c r="N1862" s="71"/>
      <c r="O1862" s="71"/>
      <c r="P1862" s="71"/>
      <c r="Q1862" s="71"/>
      <c r="R1862" s="71"/>
      <c r="S1862" s="71"/>
      <c r="T1862" s="71"/>
      <c r="U1862" s="71"/>
      <c r="V1862" s="71"/>
      <c r="W1862" s="71"/>
      <c r="X1862" s="71"/>
      <c r="Y1862" s="71"/>
      <c r="Z1862" s="71"/>
      <c r="AG1862" s="71"/>
      <c r="AH1862" s="71"/>
      <c r="AI1862" s="71"/>
      <c r="AJ1862" s="71"/>
      <c r="AK1862" s="71"/>
      <c r="AL1862" s="71"/>
      <c r="AM1862" s="71"/>
      <c r="AN1862" s="71"/>
      <c r="AO1862" s="71"/>
      <c r="AP1862" s="71"/>
      <c r="AQ1862" s="71"/>
      <c r="AR1862" s="71"/>
      <c r="AS1862" s="71"/>
      <c r="AT1862" s="71"/>
      <c r="AU1862" s="71"/>
      <c r="AV1862" s="71"/>
      <c r="AW1862" s="71"/>
      <c r="AX1862" s="71"/>
      <c r="AY1862" s="71"/>
      <c r="AZ1862" s="71"/>
      <c r="BA1862" s="71"/>
    </row>
    <row r="1863" spans="1:53" x14ac:dyDescent="0.75">
      <c r="AG1863" s="71"/>
      <c r="AH1863" s="71"/>
      <c r="AI1863" s="71"/>
      <c r="AJ1863" s="71"/>
      <c r="AK1863" s="71"/>
      <c r="AL1863" s="71"/>
      <c r="AM1863" s="71"/>
      <c r="AN1863" s="71"/>
      <c r="AO1863" s="71"/>
      <c r="AP1863" s="71"/>
      <c r="AQ1863" s="71"/>
      <c r="AR1863" s="71"/>
      <c r="AS1863" s="71"/>
      <c r="AT1863" s="71"/>
      <c r="AU1863" s="71"/>
      <c r="AV1863" s="71"/>
      <c r="AW1863" s="71"/>
      <c r="AX1863" s="71"/>
      <c r="AY1863" s="71"/>
      <c r="AZ1863" s="71"/>
      <c r="BA1863" s="7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3"/>
  <sheetViews>
    <sheetView zoomScale="55" zoomScaleNormal="55" workbookViewId="0">
      <selection activeCell="A10" sqref="A10"/>
    </sheetView>
  </sheetViews>
  <sheetFormatPr defaultRowHeight="14.75" x14ac:dyDescent="0.75"/>
  <cols>
    <col min="1" max="6" width="8.7265625" style="20"/>
    <col min="7" max="10" width="8.86328125" style="20" bestFit="1" customWidth="1"/>
    <col min="11" max="15" width="8.86328125" style="20" customWidth="1"/>
    <col min="16" max="19" width="9.81640625" style="20" bestFit="1" customWidth="1"/>
    <col min="20" max="20" width="14.953125" style="20" customWidth="1"/>
    <col min="21" max="26" width="8.81640625" style="20" bestFit="1" customWidth="1"/>
    <col min="27" max="27" width="9.81640625" style="20" bestFit="1" customWidth="1"/>
    <col min="28" max="28" width="8.81640625" style="20" bestFit="1" customWidth="1"/>
    <col min="29" max="30" width="9.81640625" style="20" bestFit="1" customWidth="1"/>
    <col min="31" max="16384" width="8.7265625" style="20"/>
  </cols>
  <sheetData>
    <row r="1" spans="1:42" ht="26" x14ac:dyDescent="1.2">
      <c r="A1" s="1" t="s">
        <v>274</v>
      </c>
    </row>
    <row r="2" spans="1:42" x14ac:dyDescent="0.7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2" x14ac:dyDescent="0.75">
      <c r="A3" s="71"/>
      <c r="B3" s="71">
        <v>2019</v>
      </c>
      <c r="C3" s="71">
        <v>2020</v>
      </c>
      <c r="D3" s="71">
        <v>2021</v>
      </c>
      <c r="E3" s="71">
        <v>2022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90"/>
      <c r="U3" s="90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42" x14ac:dyDescent="0.75">
      <c r="A4" s="71" t="s">
        <v>261</v>
      </c>
      <c r="B4" s="8">
        <v>4.181E-2</v>
      </c>
      <c r="C4" s="8">
        <v>-0.10289</v>
      </c>
      <c r="D4" s="8">
        <v>8.8040000000000007E-2</v>
      </c>
      <c r="E4" s="8">
        <v>7.986E-2</v>
      </c>
      <c r="F4" s="71"/>
      <c r="G4" s="71"/>
      <c r="H4" s="71"/>
      <c r="I4" s="71"/>
      <c r="J4" s="71"/>
      <c r="K4" s="71"/>
      <c r="L4" s="21"/>
      <c r="M4" s="21"/>
      <c r="N4" s="21"/>
      <c r="O4" s="21"/>
      <c r="T4" s="90"/>
      <c r="U4" s="90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42" x14ac:dyDescent="0.75">
      <c r="A5" s="71" t="s">
        <v>265</v>
      </c>
      <c r="B5" s="8">
        <v>1.5299999999999999E-3</v>
      </c>
      <c r="C5" s="8">
        <v>-0.08</v>
      </c>
      <c r="D5" s="8">
        <v>0.03</v>
      </c>
      <c r="E5" s="8">
        <v>1.54E-2</v>
      </c>
      <c r="F5" s="71"/>
      <c r="G5" s="72"/>
      <c r="H5" s="72"/>
      <c r="I5" s="72"/>
      <c r="J5" s="72"/>
      <c r="K5" s="72"/>
      <c r="L5" s="72"/>
      <c r="M5" s="72"/>
      <c r="N5" s="72"/>
      <c r="O5" s="72"/>
      <c r="T5" s="90"/>
      <c r="U5" s="90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</row>
    <row r="6" spans="1:42" x14ac:dyDescent="0.75">
      <c r="A6" s="71" t="s">
        <v>263</v>
      </c>
      <c r="B6" s="8">
        <v>1.137E-2</v>
      </c>
      <c r="C6" s="8">
        <v>-5.8009999999999999E-2</v>
      </c>
      <c r="D6" s="8">
        <v>2.828E-2</v>
      </c>
      <c r="E6" s="8">
        <v>2.2719999999999997E-2</v>
      </c>
      <c r="F6" s="71"/>
      <c r="G6" s="71"/>
      <c r="H6" s="71"/>
      <c r="I6" s="71"/>
      <c r="J6" s="71"/>
      <c r="K6" s="71"/>
      <c r="L6" s="21"/>
      <c r="M6" s="21"/>
      <c r="N6" s="21"/>
      <c r="O6" s="21"/>
      <c r="T6" s="90"/>
      <c r="U6" s="90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1:42" x14ac:dyDescent="0.75">
      <c r="A7" s="71" t="s">
        <v>262</v>
      </c>
      <c r="B7" s="8">
        <v>1.3420000000000001E-2</v>
      </c>
      <c r="C7" s="8">
        <v>-4.1159999999999995E-2</v>
      </c>
      <c r="D7" s="8">
        <v>2.8159999999999998E-2</v>
      </c>
      <c r="E7" s="8">
        <v>2.349E-2</v>
      </c>
      <c r="F7" s="71"/>
      <c r="G7" s="71"/>
      <c r="H7" s="71"/>
      <c r="I7" s="71"/>
      <c r="J7" s="71"/>
      <c r="K7" s="71"/>
      <c r="L7" s="21"/>
      <c r="M7" s="21"/>
      <c r="N7" s="21"/>
      <c r="O7" s="21"/>
      <c r="T7" s="90"/>
      <c r="U7" s="90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</row>
    <row r="8" spans="1:42" x14ac:dyDescent="0.75">
      <c r="A8" s="71" t="s">
        <v>264</v>
      </c>
      <c r="B8" s="8">
        <v>6.1100000000000002E-2</v>
      </c>
      <c r="C8" s="8">
        <v>1.8509999999999999E-2</v>
      </c>
      <c r="D8" s="8">
        <v>8.2369999999999999E-2</v>
      </c>
      <c r="E8" s="8">
        <v>5.7980000000000004E-2</v>
      </c>
      <c r="F8" s="71"/>
      <c r="G8" s="72"/>
      <c r="H8" s="72"/>
      <c r="I8" s="72"/>
      <c r="J8" s="72"/>
      <c r="K8" s="72"/>
      <c r="L8" s="72"/>
      <c r="M8" s="72"/>
      <c r="N8" s="72"/>
      <c r="O8" s="72"/>
      <c r="T8" s="90"/>
      <c r="U8" s="90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</row>
    <row r="9" spans="1:42" x14ac:dyDescent="0.7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21"/>
      <c r="M9" s="21"/>
      <c r="N9" s="21"/>
      <c r="O9" s="21"/>
      <c r="T9" s="90"/>
      <c r="U9" s="9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</row>
    <row r="10" spans="1:42" x14ac:dyDescent="0.75">
      <c r="A10" t="s">
        <v>273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21"/>
      <c r="M10" s="21"/>
      <c r="N10" s="21"/>
      <c r="O10" s="21"/>
      <c r="T10" s="90"/>
      <c r="U10" s="9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</row>
    <row r="11" spans="1:42" x14ac:dyDescent="0.7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21"/>
      <c r="M11" s="21"/>
      <c r="N11" s="21"/>
      <c r="O11" s="21"/>
      <c r="T11" s="90"/>
      <c r="U11" s="90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</row>
    <row r="12" spans="1:42" x14ac:dyDescent="0.7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21"/>
      <c r="M12" s="21"/>
      <c r="N12" s="21"/>
      <c r="O12" s="21"/>
      <c r="T12" s="90"/>
      <c r="U12" s="9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</row>
    <row r="13" spans="1:42" x14ac:dyDescent="0.7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21"/>
      <c r="M13" s="21"/>
      <c r="N13" s="21"/>
      <c r="O13" s="21"/>
      <c r="T13" s="90"/>
      <c r="U13" s="9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</row>
    <row r="14" spans="1:42" x14ac:dyDescent="0.7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21"/>
      <c r="M14" s="21"/>
      <c r="N14" s="21"/>
      <c r="O14" s="21"/>
      <c r="T14" s="90"/>
      <c r="U14" s="90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</row>
    <row r="15" spans="1:42" x14ac:dyDescent="0.7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21"/>
      <c r="M15" s="21"/>
      <c r="N15" s="21"/>
      <c r="O15" s="21"/>
      <c r="T15" s="90"/>
      <c r="U15" s="90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</row>
    <row r="16" spans="1:42" x14ac:dyDescent="0.7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21"/>
      <c r="M16" s="21"/>
      <c r="N16" s="21"/>
      <c r="O16" s="21"/>
      <c r="T16" s="90"/>
      <c r="U16" s="90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</row>
    <row r="17" spans="1:42" x14ac:dyDescent="0.7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21"/>
      <c r="M17" s="21"/>
      <c r="N17" s="21"/>
      <c r="O17" s="21"/>
      <c r="T17" s="90"/>
      <c r="U17" s="90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</row>
    <row r="18" spans="1:42" x14ac:dyDescent="0.7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21"/>
      <c r="M18" s="21"/>
      <c r="N18" s="21"/>
      <c r="O18" s="21"/>
      <c r="T18" s="90"/>
      <c r="U18" s="90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</row>
    <row r="19" spans="1:42" x14ac:dyDescent="0.7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21"/>
      <c r="M19" s="21"/>
      <c r="N19" s="21"/>
      <c r="O19" s="21"/>
      <c r="T19" s="90"/>
      <c r="U19" s="90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</row>
    <row r="20" spans="1:42" x14ac:dyDescent="0.7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21"/>
      <c r="M20" s="21"/>
      <c r="N20" s="21"/>
      <c r="O20" s="21"/>
      <c r="T20" s="90"/>
      <c r="U20" s="90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</row>
    <row r="21" spans="1:42" x14ac:dyDescent="0.7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21"/>
      <c r="M21" s="21"/>
      <c r="N21" s="21"/>
      <c r="O21" s="21"/>
      <c r="T21" s="90"/>
      <c r="U21" s="90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</row>
    <row r="22" spans="1:42" x14ac:dyDescent="0.7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21"/>
      <c r="M22" s="21"/>
      <c r="N22" s="21"/>
      <c r="O22" s="21"/>
      <c r="T22" s="90"/>
      <c r="U22" s="90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</row>
    <row r="23" spans="1:42" x14ac:dyDescent="0.7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21"/>
      <c r="M23" s="21"/>
      <c r="N23" s="21"/>
      <c r="O23" s="21"/>
      <c r="T23" s="90"/>
      <c r="U23" s="90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</row>
    <row r="24" spans="1:42" x14ac:dyDescent="0.7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21"/>
      <c r="M24" s="21"/>
      <c r="N24" s="21"/>
      <c r="O24" s="21"/>
      <c r="T24" s="90"/>
      <c r="U24" s="90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</row>
    <row r="25" spans="1:42" x14ac:dyDescent="0.7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21"/>
      <c r="M25" s="21"/>
      <c r="N25" s="21"/>
      <c r="O25" s="21"/>
      <c r="T25" s="90"/>
      <c r="U25" s="90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</row>
    <row r="26" spans="1:42" x14ac:dyDescent="0.7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21"/>
      <c r="M26" s="21"/>
      <c r="N26" s="21"/>
      <c r="O26" s="21"/>
      <c r="T26" s="90"/>
      <c r="U26" s="90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</row>
    <row r="27" spans="1:42" x14ac:dyDescent="0.7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21"/>
      <c r="M27" s="21"/>
      <c r="N27" s="21"/>
      <c r="O27" s="21"/>
      <c r="T27" s="90"/>
      <c r="U27" s="90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</row>
    <row r="28" spans="1:42" x14ac:dyDescent="0.7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21"/>
      <c r="M28" s="21"/>
      <c r="N28" s="21"/>
      <c r="O28" s="21"/>
      <c r="T28" s="90"/>
      <c r="U28" s="90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</row>
    <row r="29" spans="1:42" x14ac:dyDescent="0.7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21"/>
      <c r="M29" s="21"/>
      <c r="N29" s="21"/>
      <c r="O29" s="21"/>
      <c r="T29" s="90"/>
      <c r="U29" s="90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</row>
    <row r="30" spans="1:42" x14ac:dyDescent="0.7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21"/>
      <c r="M30" s="21"/>
      <c r="N30" s="21"/>
      <c r="O30" s="21"/>
      <c r="T30" s="90"/>
      <c r="U30" s="90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</row>
    <row r="31" spans="1:42" x14ac:dyDescent="0.7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21"/>
      <c r="M31" s="21"/>
      <c r="N31" s="21"/>
      <c r="O31" s="21"/>
      <c r="T31" s="90"/>
      <c r="U31" s="90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</row>
    <row r="32" spans="1:42" x14ac:dyDescent="0.7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21"/>
      <c r="M32" s="21"/>
      <c r="N32" s="21"/>
      <c r="O32" s="21"/>
      <c r="T32" s="90"/>
      <c r="U32" s="90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</row>
    <row r="33" spans="1:42" x14ac:dyDescent="0.7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21"/>
      <c r="M33" s="21"/>
      <c r="N33" s="21"/>
      <c r="O33" s="21"/>
      <c r="T33" s="90"/>
      <c r="U33" s="90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</row>
    <row r="34" spans="1:42" x14ac:dyDescent="0.7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21"/>
      <c r="M34" s="21"/>
      <c r="N34" s="21"/>
      <c r="O34" s="21"/>
      <c r="T34" s="90"/>
      <c r="U34" s="90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</row>
    <row r="35" spans="1:42" x14ac:dyDescent="0.7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21"/>
      <c r="M35" s="21"/>
      <c r="N35" s="21"/>
      <c r="O35" s="21"/>
      <c r="T35" s="90"/>
      <c r="U35" s="90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</row>
    <row r="36" spans="1:42" x14ac:dyDescent="0.7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21"/>
      <c r="M36" s="21"/>
      <c r="N36" s="21"/>
      <c r="O36" s="21"/>
      <c r="T36" s="90"/>
      <c r="U36" s="90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</row>
    <row r="37" spans="1:42" x14ac:dyDescent="0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21"/>
      <c r="M37" s="21"/>
      <c r="N37" s="21"/>
      <c r="O37" s="21"/>
      <c r="T37" s="90"/>
      <c r="U37" s="90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</row>
    <row r="38" spans="1:42" x14ac:dyDescent="0.7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21"/>
      <c r="M38" s="21"/>
      <c r="N38" s="21"/>
      <c r="O38" s="21"/>
      <c r="T38" s="90"/>
      <c r="U38" s="90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</row>
    <row r="39" spans="1:42" x14ac:dyDescent="0.7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21"/>
      <c r="M39" s="21"/>
      <c r="N39" s="21"/>
      <c r="O39" s="21"/>
      <c r="T39" s="90"/>
      <c r="U39" s="90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</row>
    <row r="40" spans="1:42" x14ac:dyDescent="0.7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21"/>
      <c r="M40" s="21"/>
      <c r="N40" s="21"/>
      <c r="O40" s="21"/>
      <c r="T40" s="90"/>
      <c r="U40" s="90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</row>
    <row r="41" spans="1:42" x14ac:dyDescent="0.7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T41" s="90"/>
      <c r="U41" s="90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</row>
    <row r="42" spans="1:42" x14ac:dyDescent="0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T42" s="90"/>
      <c r="U42" s="90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</row>
    <row r="43" spans="1:42" x14ac:dyDescent="0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21"/>
      <c r="M43" s="21"/>
      <c r="N43" s="21"/>
      <c r="O43" s="21"/>
      <c r="T43" s="90"/>
      <c r="U43" s="90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</row>
    <row r="44" spans="1:42" x14ac:dyDescent="0.7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21"/>
      <c r="M44" s="21"/>
      <c r="N44" s="21"/>
      <c r="O44" s="21"/>
      <c r="T44" s="90"/>
      <c r="U44" s="90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</row>
    <row r="45" spans="1:42" x14ac:dyDescent="0.7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21"/>
      <c r="M45" s="21"/>
      <c r="N45" s="21"/>
      <c r="O45" s="21"/>
      <c r="T45" s="90"/>
      <c r="U45" s="90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</row>
    <row r="46" spans="1:42" x14ac:dyDescent="0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21"/>
      <c r="M46" s="21"/>
      <c r="N46" s="21"/>
      <c r="O46" s="21"/>
      <c r="T46" s="90"/>
      <c r="U46" s="90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</row>
    <row r="47" spans="1:42" x14ac:dyDescent="0.7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21"/>
      <c r="M47" s="21"/>
      <c r="N47" s="21"/>
      <c r="O47" s="21"/>
      <c r="T47" s="90"/>
      <c r="U47" s="90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</row>
    <row r="48" spans="1:42" x14ac:dyDescent="0.7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21"/>
      <c r="M48" s="21"/>
      <c r="N48" s="21"/>
      <c r="O48" s="21"/>
      <c r="T48" s="90"/>
      <c r="U48" s="90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</row>
    <row r="49" spans="1:42" x14ac:dyDescent="0.7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21"/>
      <c r="M49" s="21"/>
      <c r="N49" s="21"/>
      <c r="O49" s="21"/>
      <c r="T49" s="90"/>
      <c r="U49" s="90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</row>
    <row r="50" spans="1:42" x14ac:dyDescent="0.7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21"/>
      <c r="M50" s="21"/>
      <c r="N50" s="21"/>
      <c r="O50" s="21"/>
      <c r="T50" s="90"/>
      <c r="U50" s="90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</row>
    <row r="51" spans="1:42" x14ac:dyDescent="0.7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21"/>
      <c r="M51" s="21"/>
      <c r="N51" s="21"/>
      <c r="O51" s="21"/>
      <c r="T51" s="90"/>
      <c r="U51" s="90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</row>
    <row r="52" spans="1:42" x14ac:dyDescent="0.7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21"/>
      <c r="M52" s="21"/>
      <c r="N52" s="21"/>
      <c r="O52" s="21"/>
      <c r="T52" s="90"/>
      <c r="U52" s="90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</row>
    <row r="53" spans="1:42" x14ac:dyDescent="0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21"/>
      <c r="M53" s="21"/>
      <c r="N53" s="21"/>
      <c r="O53" s="21"/>
      <c r="T53" s="90"/>
      <c r="U53" s="90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</row>
    <row r="54" spans="1:42" x14ac:dyDescent="0.7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21"/>
      <c r="M54" s="21"/>
      <c r="N54" s="21"/>
      <c r="O54" s="21"/>
      <c r="T54" s="90"/>
      <c r="U54" s="90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</row>
    <row r="55" spans="1:42" x14ac:dyDescent="0.7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21"/>
      <c r="M55" s="21"/>
      <c r="N55" s="21"/>
      <c r="O55" s="21"/>
      <c r="T55" s="90"/>
      <c r="U55" s="90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</row>
    <row r="56" spans="1:42" x14ac:dyDescent="0.7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21"/>
      <c r="M56" s="21"/>
      <c r="N56" s="21"/>
      <c r="O56" s="21"/>
      <c r="T56" s="90"/>
      <c r="U56" s="90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</row>
    <row r="57" spans="1:42" x14ac:dyDescent="0.7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21"/>
      <c r="M57" s="21"/>
      <c r="N57" s="21"/>
      <c r="O57" s="21"/>
      <c r="T57" s="90"/>
      <c r="U57" s="90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</row>
    <row r="58" spans="1:42" x14ac:dyDescent="0.7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21"/>
      <c r="M58" s="21"/>
      <c r="N58" s="21"/>
      <c r="O58" s="21"/>
      <c r="T58" s="90"/>
      <c r="U58" s="90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</row>
    <row r="59" spans="1:42" x14ac:dyDescent="0.7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21"/>
      <c r="M59" s="21"/>
      <c r="N59" s="21"/>
      <c r="O59" s="21"/>
      <c r="T59" s="90"/>
      <c r="U59" s="90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</row>
    <row r="60" spans="1:42" x14ac:dyDescent="0.7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21"/>
      <c r="M60" s="21"/>
      <c r="N60" s="21"/>
      <c r="O60" s="21"/>
      <c r="T60" s="90"/>
      <c r="U60" s="90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</row>
    <row r="61" spans="1:42" x14ac:dyDescent="0.7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21"/>
      <c r="M61" s="21"/>
      <c r="N61" s="21"/>
      <c r="O61" s="21"/>
      <c r="T61" s="90"/>
      <c r="U61" s="90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</row>
    <row r="62" spans="1:42" x14ac:dyDescent="0.7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21"/>
      <c r="M62" s="21"/>
      <c r="N62" s="21"/>
      <c r="O62" s="21"/>
      <c r="T62" s="90"/>
      <c r="U62" s="90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</row>
    <row r="63" spans="1:42" x14ac:dyDescent="0.7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21"/>
      <c r="M63" s="21"/>
      <c r="N63" s="21"/>
      <c r="O63" s="21"/>
      <c r="T63" s="90"/>
      <c r="U63" s="90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</row>
    <row r="64" spans="1:42" x14ac:dyDescent="0.7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21"/>
      <c r="M64" s="21"/>
      <c r="N64" s="21"/>
      <c r="O64" s="21"/>
      <c r="T64" s="90"/>
      <c r="U64" s="90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</row>
    <row r="65" spans="1:42" x14ac:dyDescent="0.7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21"/>
      <c r="M65" s="21"/>
      <c r="N65" s="21"/>
      <c r="O65" s="21"/>
      <c r="T65" s="90"/>
      <c r="U65" s="90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</row>
    <row r="66" spans="1:42" x14ac:dyDescent="0.7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21"/>
      <c r="M66" s="21"/>
      <c r="N66" s="21"/>
      <c r="O66" s="21"/>
      <c r="T66" s="90"/>
      <c r="U66" s="90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</row>
    <row r="67" spans="1:42" x14ac:dyDescent="0.7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21"/>
      <c r="M67" s="21"/>
      <c r="N67" s="21"/>
      <c r="O67" s="21"/>
      <c r="T67" s="90"/>
      <c r="U67" s="90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</row>
    <row r="68" spans="1:42" x14ac:dyDescent="0.7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21"/>
      <c r="M68" s="21"/>
      <c r="N68" s="21"/>
      <c r="O68" s="21"/>
      <c r="T68" s="90"/>
      <c r="U68" s="90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</row>
    <row r="69" spans="1:42" x14ac:dyDescent="0.7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21"/>
      <c r="M69" s="21"/>
      <c r="N69" s="21"/>
      <c r="O69" s="21"/>
      <c r="T69" s="90"/>
      <c r="U69" s="90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</row>
    <row r="70" spans="1:42" x14ac:dyDescent="0.7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T70" s="90"/>
      <c r="U70" s="90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</row>
    <row r="71" spans="1:42" x14ac:dyDescent="0.7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</row>
    <row r="72" spans="1:42" x14ac:dyDescent="0.7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</row>
    <row r="73" spans="1:42" x14ac:dyDescent="0.7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</row>
    <row r="74" spans="1:42" x14ac:dyDescent="0.7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</row>
    <row r="75" spans="1:42" x14ac:dyDescent="0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</row>
    <row r="76" spans="1:42" x14ac:dyDescent="0.7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</row>
    <row r="77" spans="1:42" x14ac:dyDescent="0.7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</row>
    <row r="78" spans="1:42" x14ac:dyDescent="0.7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</row>
    <row r="79" spans="1:42" x14ac:dyDescent="0.7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</row>
    <row r="80" spans="1:42" x14ac:dyDescent="0.7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</row>
    <row r="81" spans="1:42" x14ac:dyDescent="0.7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</row>
    <row r="82" spans="1:42" x14ac:dyDescent="0.7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</row>
    <row r="83" spans="1:42" x14ac:dyDescent="0.7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</row>
    <row r="84" spans="1:42" x14ac:dyDescent="0.7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</row>
    <row r="85" spans="1:42" x14ac:dyDescent="0.7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</row>
    <row r="86" spans="1:42" x14ac:dyDescent="0.7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</row>
    <row r="87" spans="1:42" x14ac:dyDescent="0.7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</row>
    <row r="88" spans="1:42" x14ac:dyDescent="0.7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</row>
    <row r="89" spans="1:42" x14ac:dyDescent="0.7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</row>
    <row r="90" spans="1:42" x14ac:dyDescent="0.7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</row>
    <row r="91" spans="1:42" x14ac:dyDescent="0.7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</row>
    <row r="92" spans="1:42" x14ac:dyDescent="0.7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</row>
    <row r="93" spans="1:42" x14ac:dyDescent="0.7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</row>
    <row r="94" spans="1:42" x14ac:dyDescent="0.7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</row>
    <row r="95" spans="1:42" x14ac:dyDescent="0.7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</row>
    <row r="96" spans="1:42" x14ac:dyDescent="0.7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</row>
    <row r="97" spans="1:42" x14ac:dyDescent="0.7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</row>
    <row r="98" spans="1:42" x14ac:dyDescent="0.7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</row>
    <row r="99" spans="1:42" x14ac:dyDescent="0.7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</row>
    <row r="100" spans="1:42" x14ac:dyDescent="0.7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</row>
    <row r="101" spans="1:42" x14ac:dyDescent="0.7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</row>
    <row r="102" spans="1:42" x14ac:dyDescent="0.7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</row>
    <row r="103" spans="1:42" x14ac:dyDescent="0.7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</row>
    <row r="104" spans="1:42" x14ac:dyDescent="0.7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</row>
    <row r="105" spans="1:42" x14ac:dyDescent="0.7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</row>
    <row r="106" spans="1:42" x14ac:dyDescent="0.7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</row>
    <row r="107" spans="1:42" x14ac:dyDescent="0.7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</row>
    <row r="108" spans="1:42" x14ac:dyDescent="0.7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</row>
    <row r="109" spans="1:42" x14ac:dyDescent="0.7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</row>
    <row r="110" spans="1:42" x14ac:dyDescent="0.7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</row>
    <row r="111" spans="1:42" x14ac:dyDescent="0.7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</row>
    <row r="112" spans="1:42" x14ac:dyDescent="0.7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</row>
    <row r="113" spans="1:42" x14ac:dyDescent="0.7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</row>
    <row r="114" spans="1:42" x14ac:dyDescent="0.7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</row>
    <row r="115" spans="1:42" x14ac:dyDescent="0.7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</row>
    <row r="116" spans="1:42" x14ac:dyDescent="0.7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</row>
    <row r="117" spans="1:42" x14ac:dyDescent="0.7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</row>
    <row r="118" spans="1:42" x14ac:dyDescent="0.7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1:42" x14ac:dyDescent="0.7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</row>
    <row r="120" spans="1:42" x14ac:dyDescent="0.7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</row>
    <row r="121" spans="1:42" x14ac:dyDescent="0.7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</row>
    <row r="122" spans="1:42" x14ac:dyDescent="0.7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</row>
    <row r="123" spans="1:42" x14ac:dyDescent="0.7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</row>
    <row r="124" spans="1:42" x14ac:dyDescent="0.7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</row>
    <row r="125" spans="1:42" x14ac:dyDescent="0.7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</row>
    <row r="126" spans="1:42" x14ac:dyDescent="0.7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</row>
    <row r="127" spans="1:42" x14ac:dyDescent="0.7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</row>
    <row r="128" spans="1:42" x14ac:dyDescent="0.7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</row>
    <row r="129" spans="1:42" x14ac:dyDescent="0.7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</row>
    <row r="130" spans="1:42" x14ac:dyDescent="0.7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</row>
    <row r="131" spans="1:42" x14ac:dyDescent="0.7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</row>
    <row r="132" spans="1:42" x14ac:dyDescent="0.7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</row>
    <row r="133" spans="1:42" x14ac:dyDescent="0.7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</row>
    <row r="134" spans="1:42" x14ac:dyDescent="0.7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</row>
    <row r="135" spans="1:42" x14ac:dyDescent="0.7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</row>
    <row r="136" spans="1:42" x14ac:dyDescent="0.7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</row>
    <row r="137" spans="1:42" x14ac:dyDescent="0.7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</row>
    <row r="138" spans="1:42" x14ac:dyDescent="0.7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</row>
    <row r="139" spans="1:42" x14ac:dyDescent="0.7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</row>
    <row r="140" spans="1:42" x14ac:dyDescent="0.7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</row>
    <row r="141" spans="1:42" x14ac:dyDescent="0.7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</row>
    <row r="142" spans="1:42" x14ac:dyDescent="0.7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</row>
    <row r="143" spans="1:42" x14ac:dyDescent="0.7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</row>
    <row r="144" spans="1:42" x14ac:dyDescent="0.7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</row>
    <row r="145" spans="1:42" x14ac:dyDescent="0.7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</row>
    <row r="146" spans="1:42" x14ac:dyDescent="0.7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</row>
    <row r="147" spans="1:42" x14ac:dyDescent="0.7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</row>
    <row r="148" spans="1:42" x14ac:dyDescent="0.7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</row>
    <row r="149" spans="1:42" x14ac:dyDescent="0.7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</row>
    <row r="150" spans="1:42" x14ac:dyDescent="0.7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</row>
    <row r="151" spans="1:42" x14ac:dyDescent="0.7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</row>
    <row r="152" spans="1:42" x14ac:dyDescent="0.7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</row>
    <row r="153" spans="1:42" x14ac:dyDescent="0.7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</row>
    <row r="154" spans="1:42" x14ac:dyDescent="0.7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</row>
    <row r="155" spans="1:42" x14ac:dyDescent="0.7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</row>
    <row r="156" spans="1:42" x14ac:dyDescent="0.7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</row>
    <row r="157" spans="1:42" x14ac:dyDescent="0.7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</row>
    <row r="158" spans="1:42" x14ac:dyDescent="0.7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</row>
    <row r="159" spans="1:42" x14ac:dyDescent="0.7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</row>
    <row r="160" spans="1:42" x14ac:dyDescent="0.7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</row>
    <row r="161" spans="1:42" x14ac:dyDescent="0.7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</row>
    <row r="162" spans="1:42" x14ac:dyDescent="0.7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</row>
    <row r="163" spans="1:42" x14ac:dyDescent="0.7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</row>
    <row r="164" spans="1:42" x14ac:dyDescent="0.7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</row>
    <row r="165" spans="1:42" x14ac:dyDescent="0.7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</row>
    <row r="166" spans="1:42" x14ac:dyDescent="0.7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</row>
    <row r="167" spans="1:42" x14ac:dyDescent="0.7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</row>
    <row r="168" spans="1:42" x14ac:dyDescent="0.7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</row>
    <row r="169" spans="1:42" x14ac:dyDescent="0.7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</row>
    <row r="170" spans="1:42" x14ac:dyDescent="0.7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</row>
    <row r="171" spans="1:42" x14ac:dyDescent="0.7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</row>
    <row r="172" spans="1:42" x14ac:dyDescent="0.7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</row>
    <row r="173" spans="1:42" x14ac:dyDescent="0.7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</row>
    <row r="174" spans="1:42" x14ac:dyDescent="0.7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</row>
    <row r="175" spans="1:42" x14ac:dyDescent="0.7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</row>
    <row r="176" spans="1:42" x14ac:dyDescent="0.7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</row>
    <row r="177" spans="1:42" x14ac:dyDescent="0.7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</row>
    <row r="178" spans="1:42" x14ac:dyDescent="0.7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</row>
    <row r="179" spans="1:42" x14ac:dyDescent="0.7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</row>
    <row r="180" spans="1:42" x14ac:dyDescent="0.7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</row>
    <row r="181" spans="1:42" x14ac:dyDescent="0.7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</row>
    <row r="182" spans="1:42" x14ac:dyDescent="0.7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</row>
    <row r="183" spans="1:42" x14ac:dyDescent="0.7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</row>
    <row r="184" spans="1:42" x14ac:dyDescent="0.7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</row>
    <row r="185" spans="1:42" x14ac:dyDescent="0.7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</row>
    <row r="186" spans="1:42" x14ac:dyDescent="0.7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</row>
    <row r="187" spans="1:42" x14ac:dyDescent="0.7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</row>
    <row r="188" spans="1:42" x14ac:dyDescent="0.7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</row>
    <row r="189" spans="1:42" x14ac:dyDescent="0.7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</row>
    <row r="190" spans="1:42" x14ac:dyDescent="0.7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</row>
    <row r="191" spans="1:42" x14ac:dyDescent="0.7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</row>
    <row r="192" spans="1:42" x14ac:dyDescent="0.7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</row>
    <row r="193" spans="1:42" x14ac:dyDescent="0.7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</row>
    <row r="194" spans="1:42" x14ac:dyDescent="0.7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</row>
    <row r="195" spans="1:42" x14ac:dyDescent="0.7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</row>
    <row r="196" spans="1:42" x14ac:dyDescent="0.7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</row>
    <row r="197" spans="1:42" x14ac:dyDescent="0.7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</row>
    <row r="198" spans="1:42" x14ac:dyDescent="0.7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</row>
    <row r="199" spans="1:42" x14ac:dyDescent="0.7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</row>
    <row r="200" spans="1:42" x14ac:dyDescent="0.7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</row>
    <row r="201" spans="1:42" x14ac:dyDescent="0.7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</row>
    <row r="202" spans="1:42" x14ac:dyDescent="0.7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</row>
    <row r="203" spans="1:42" x14ac:dyDescent="0.7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</row>
    <row r="204" spans="1:42" x14ac:dyDescent="0.7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</row>
    <row r="205" spans="1:42" x14ac:dyDescent="0.7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1:42" x14ac:dyDescent="0.7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</row>
    <row r="207" spans="1:42" x14ac:dyDescent="0.7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</row>
    <row r="208" spans="1:42" x14ac:dyDescent="0.7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</row>
    <row r="209" spans="1:42" x14ac:dyDescent="0.7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</row>
    <row r="210" spans="1:42" x14ac:dyDescent="0.7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</row>
    <row r="211" spans="1:42" x14ac:dyDescent="0.7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</row>
    <row r="212" spans="1:42" x14ac:dyDescent="0.7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</row>
    <row r="213" spans="1:42" x14ac:dyDescent="0.7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</row>
    <row r="214" spans="1:42" x14ac:dyDescent="0.7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</row>
    <row r="215" spans="1:42" x14ac:dyDescent="0.7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1:42" x14ac:dyDescent="0.7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</row>
    <row r="217" spans="1:42" x14ac:dyDescent="0.7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</row>
    <row r="218" spans="1:42" x14ac:dyDescent="0.7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</row>
    <row r="219" spans="1:42" x14ac:dyDescent="0.7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</row>
    <row r="220" spans="1:42" x14ac:dyDescent="0.7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</row>
    <row r="221" spans="1:42" x14ac:dyDescent="0.7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</row>
    <row r="222" spans="1:42" x14ac:dyDescent="0.7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</row>
    <row r="223" spans="1:42" x14ac:dyDescent="0.7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</row>
    <row r="224" spans="1:42" x14ac:dyDescent="0.7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</row>
    <row r="225" spans="1:42" x14ac:dyDescent="0.7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</row>
    <row r="226" spans="1:42" x14ac:dyDescent="0.7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</row>
    <row r="227" spans="1:42" x14ac:dyDescent="0.7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</row>
    <row r="228" spans="1:42" x14ac:dyDescent="0.7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</row>
    <row r="229" spans="1:42" x14ac:dyDescent="0.7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</row>
    <row r="230" spans="1:42" x14ac:dyDescent="0.7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</row>
    <row r="231" spans="1:42" x14ac:dyDescent="0.7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</row>
    <row r="232" spans="1:42" x14ac:dyDescent="0.7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</row>
    <row r="233" spans="1:42" x14ac:dyDescent="0.7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</row>
    <row r="234" spans="1:42" x14ac:dyDescent="0.7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</row>
    <row r="235" spans="1:42" x14ac:dyDescent="0.7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</row>
    <row r="236" spans="1:42" x14ac:dyDescent="0.7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</row>
    <row r="237" spans="1:42" x14ac:dyDescent="0.7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</row>
    <row r="238" spans="1:42" x14ac:dyDescent="0.7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</row>
    <row r="239" spans="1:42" x14ac:dyDescent="0.7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</row>
    <row r="240" spans="1:42" x14ac:dyDescent="0.7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</row>
    <row r="241" spans="1:42" x14ac:dyDescent="0.7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</row>
    <row r="242" spans="1:42" x14ac:dyDescent="0.7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</row>
    <row r="243" spans="1:42" x14ac:dyDescent="0.7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</row>
    <row r="244" spans="1:42" x14ac:dyDescent="0.7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</row>
    <row r="245" spans="1:42" x14ac:dyDescent="0.7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</row>
    <row r="246" spans="1:42" x14ac:dyDescent="0.7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</row>
    <row r="247" spans="1:42" x14ac:dyDescent="0.7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</row>
    <row r="248" spans="1:42" x14ac:dyDescent="0.7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</row>
    <row r="249" spans="1:42" x14ac:dyDescent="0.7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</row>
    <row r="250" spans="1:42" x14ac:dyDescent="0.7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</row>
    <row r="251" spans="1:42" x14ac:dyDescent="0.7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</row>
    <row r="252" spans="1:42" x14ac:dyDescent="0.7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</row>
    <row r="253" spans="1:42" x14ac:dyDescent="0.7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</row>
    <row r="254" spans="1:42" x14ac:dyDescent="0.7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</row>
    <row r="255" spans="1:42" x14ac:dyDescent="0.7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</row>
    <row r="256" spans="1:42" x14ac:dyDescent="0.7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</row>
    <row r="257" spans="1:42" x14ac:dyDescent="0.7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</row>
    <row r="258" spans="1:42" x14ac:dyDescent="0.7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</row>
    <row r="259" spans="1:42" x14ac:dyDescent="0.7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</row>
    <row r="260" spans="1:42" x14ac:dyDescent="0.7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</row>
    <row r="261" spans="1:42" x14ac:dyDescent="0.7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</row>
    <row r="262" spans="1:42" x14ac:dyDescent="0.7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</row>
    <row r="263" spans="1:42" x14ac:dyDescent="0.7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</row>
    <row r="264" spans="1:42" x14ac:dyDescent="0.7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</row>
    <row r="265" spans="1:42" x14ac:dyDescent="0.7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</row>
    <row r="266" spans="1:42" x14ac:dyDescent="0.7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</row>
    <row r="267" spans="1:42" x14ac:dyDescent="0.7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</row>
    <row r="268" spans="1:42" x14ac:dyDescent="0.7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</row>
    <row r="269" spans="1:42" x14ac:dyDescent="0.7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</row>
    <row r="270" spans="1:42" x14ac:dyDescent="0.7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</row>
    <row r="271" spans="1:42" x14ac:dyDescent="0.7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</row>
    <row r="272" spans="1:42" x14ac:dyDescent="0.7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</row>
    <row r="273" spans="1:42" x14ac:dyDescent="0.7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</row>
    <row r="274" spans="1:42" x14ac:dyDescent="0.7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</row>
    <row r="275" spans="1:42" x14ac:dyDescent="0.7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</row>
    <row r="276" spans="1:42" x14ac:dyDescent="0.7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</row>
    <row r="277" spans="1:42" x14ac:dyDescent="0.7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</row>
    <row r="278" spans="1:42" x14ac:dyDescent="0.7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</row>
    <row r="279" spans="1:42" x14ac:dyDescent="0.7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</row>
    <row r="280" spans="1:42" x14ac:dyDescent="0.7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</row>
    <row r="281" spans="1:42" x14ac:dyDescent="0.7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</row>
    <row r="282" spans="1:42" x14ac:dyDescent="0.7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</row>
    <row r="283" spans="1:42" x14ac:dyDescent="0.7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</row>
    <row r="284" spans="1:42" x14ac:dyDescent="0.7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</row>
    <row r="285" spans="1:42" x14ac:dyDescent="0.7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</row>
    <row r="286" spans="1:42" x14ac:dyDescent="0.7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</row>
    <row r="287" spans="1:42" x14ac:dyDescent="0.7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</row>
    <row r="288" spans="1:42" x14ac:dyDescent="0.7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</row>
    <row r="289" spans="1:42" x14ac:dyDescent="0.7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</row>
    <row r="290" spans="1:42" x14ac:dyDescent="0.7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</row>
    <row r="291" spans="1:42" x14ac:dyDescent="0.7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</row>
    <row r="292" spans="1:42" x14ac:dyDescent="0.7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</row>
    <row r="293" spans="1:42" x14ac:dyDescent="0.7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</row>
    <row r="294" spans="1:42" x14ac:dyDescent="0.7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</row>
    <row r="295" spans="1:42" x14ac:dyDescent="0.7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</row>
    <row r="296" spans="1:42" x14ac:dyDescent="0.7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</row>
    <row r="297" spans="1:42" x14ac:dyDescent="0.7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</row>
    <row r="298" spans="1:42" x14ac:dyDescent="0.7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</row>
    <row r="299" spans="1:42" x14ac:dyDescent="0.7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</row>
    <row r="300" spans="1:42" x14ac:dyDescent="0.7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</row>
    <row r="301" spans="1:42" x14ac:dyDescent="0.7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</row>
    <row r="302" spans="1:42" x14ac:dyDescent="0.7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</row>
    <row r="303" spans="1:42" x14ac:dyDescent="0.7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</row>
    <row r="304" spans="1:42" x14ac:dyDescent="0.7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</row>
    <row r="305" spans="1:42" x14ac:dyDescent="0.7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</row>
    <row r="306" spans="1:42" x14ac:dyDescent="0.7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</row>
    <row r="307" spans="1:42" x14ac:dyDescent="0.7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</row>
    <row r="308" spans="1:42" x14ac:dyDescent="0.7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</row>
    <row r="309" spans="1:42" x14ac:dyDescent="0.7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</row>
    <row r="310" spans="1:42" x14ac:dyDescent="0.7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</row>
    <row r="311" spans="1:42" x14ac:dyDescent="0.7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</row>
    <row r="312" spans="1:42" x14ac:dyDescent="0.7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</row>
    <row r="313" spans="1:42" x14ac:dyDescent="0.7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</row>
    <row r="314" spans="1:42" x14ac:dyDescent="0.7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</row>
    <row r="315" spans="1:42" x14ac:dyDescent="0.7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</row>
    <row r="316" spans="1:42" x14ac:dyDescent="0.7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</row>
    <row r="317" spans="1:42" x14ac:dyDescent="0.7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</row>
    <row r="318" spans="1:42" x14ac:dyDescent="0.7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</row>
    <row r="319" spans="1:42" x14ac:dyDescent="0.7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</row>
    <row r="320" spans="1:42" x14ac:dyDescent="0.7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</row>
    <row r="321" spans="1:42" x14ac:dyDescent="0.7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</row>
    <row r="322" spans="1:42" x14ac:dyDescent="0.7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</row>
    <row r="323" spans="1:42" x14ac:dyDescent="0.7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</row>
    <row r="324" spans="1:42" x14ac:dyDescent="0.7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</row>
    <row r="325" spans="1:42" x14ac:dyDescent="0.7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</row>
    <row r="326" spans="1:42" x14ac:dyDescent="0.7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</row>
    <row r="327" spans="1:42" x14ac:dyDescent="0.7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</row>
    <row r="328" spans="1:42" x14ac:dyDescent="0.7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</row>
    <row r="329" spans="1:42" x14ac:dyDescent="0.7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</row>
    <row r="330" spans="1:42" x14ac:dyDescent="0.7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</row>
    <row r="331" spans="1:42" x14ac:dyDescent="0.7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</row>
    <row r="332" spans="1:42" x14ac:dyDescent="0.7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</row>
    <row r="333" spans="1:42" x14ac:dyDescent="0.7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</row>
    <row r="334" spans="1:42" x14ac:dyDescent="0.7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</row>
    <row r="335" spans="1:42" x14ac:dyDescent="0.7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</row>
    <row r="336" spans="1:42" x14ac:dyDescent="0.7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</row>
    <row r="337" spans="1:42" x14ac:dyDescent="0.7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</row>
    <row r="338" spans="1:42" x14ac:dyDescent="0.7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</row>
    <row r="339" spans="1:42" x14ac:dyDescent="0.7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</row>
    <row r="340" spans="1:42" x14ac:dyDescent="0.7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</row>
    <row r="341" spans="1:42" x14ac:dyDescent="0.7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</row>
    <row r="342" spans="1:42" x14ac:dyDescent="0.7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</row>
    <row r="343" spans="1:42" x14ac:dyDescent="0.7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</row>
    <row r="344" spans="1:42" x14ac:dyDescent="0.7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</row>
    <row r="345" spans="1:42" x14ac:dyDescent="0.7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</row>
    <row r="346" spans="1:42" x14ac:dyDescent="0.7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</row>
    <row r="347" spans="1:42" x14ac:dyDescent="0.7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</row>
    <row r="348" spans="1:42" x14ac:dyDescent="0.7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</row>
    <row r="349" spans="1:42" x14ac:dyDescent="0.7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</row>
    <row r="350" spans="1:42" x14ac:dyDescent="0.7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</row>
    <row r="351" spans="1:42" x14ac:dyDescent="0.7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</row>
    <row r="352" spans="1:42" x14ac:dyDescent="0.7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</row>
    <row r="353" spans="1:42" x14ac:dyDescent="0.7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</row>
    <row r="354" spans="1:42" x14ac:dyDescent="0.7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</row>
    <row r="355" spans="1:42" x14ac:dyDescent="0.7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</row>
    <row r="356" spans="1:42" x14ac:dyDescent="0.7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</row>
    <row r="357" spans="1:42" x14ac:dyDescent="0.7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</row>
    <row r="358" spans="1:42" x14ac:dyDescent="0.7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</row>
    <row r="359" spans="1:42" x14ac:dyDescent="0.7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</row>
    <row r="360" spans="1:42" x14ac:dyDescent="0.7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</row>
    <row r="361" spans="1:42" x14ac:dyDescent="0.7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</row>
    <row r="362" spans="1:42" x14ac:dyDescent="0.7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</row>
    <row r="363" spans="1:42" x14ac:dyDescent="0.7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</row>
    <row r="364" spans="1:42" x14ac:dyDescent="0.7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</row>
    <row r="365" spans="1:42" x14ac:dyDescent="0.7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</row>
    <row r="366" spans="1:42" x14ac:dyDescent="0.7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</row>
    <row r="367" spans="1:42" x14ac:dyDescent="0.7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</row>
    <row r="368" spans="1:42" x14ac:dyDescent="0.7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</row>
    <row r="369" spans="1:42" x14ac:dyDescent="0.7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</row>
    <row r="370" spans="1:42" x14ac:dyDescent="0.7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</row>
    <row r="371" spans="1:42" x14ac:dyDescent="0.7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</row>
    <row r="372" spans="1:42" x14ac:dyDescent="0.7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</row>
    <row r="373" spans="1:42" x14ac:dyDescent="0.7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</row>
    <row r="374" spans="1:42" x14ac:dyDescent="0.7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</row>
    <row r="375" spans="1:42" x14ac:dyDescent="0.7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</row>
    <row r="376" spans="1:42" x14ac:dyDescent="0.7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</row>
    <row r="377" spans="1:42" x14ac:dyDescent="0.7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</row>
    <row r="378" spans="1:42" x14ac:dyDescent="0.7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</row>
    <row r="379" spans="1:42" x14ac:dyDescent="0.7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</row>
    <row r="380" spans="1:42" x14ac:dyDescent="0.7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</row>
    <row r="381" spans="1:42" x14ac:dyDescent="0.7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</row>
    <row r="382" spans="1:42" x14ac:dyDescent="0.7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</row>
    <row r="383" spans="1:42" x14ac:dyDescent="0.7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</row>
    <row r="384" spans="1:42" x14ac:dyDescent="0.7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</row>
    <row r="385" spans="1:42" x14ac:dyDescent="0.7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</row>
    <row r="386" spans="1:42" x14ac:dyDescent="0.7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</row>
    <row r="387" spans="1:42" x14ac:dyDescent="0.7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</row>
    <row r="388" spans="1:42" x14ac:dyDescent="0.7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</row>
    <row r="389" spans="1:42" x14ac:dyDescent="0.7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</row>
    <row r="390" spans="1:42" x14ac:dyDescent="0.7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</row>
    <row r="391" spans="1:42" x14ac:dyDescent="0.7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</row>
    <row r="392" spans="1:42" x14ac:dyDescent="0.7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</row>
    <row r="393" spans="1:42" x14ac:dyDescent="0.7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</row>
    <row r="394" spans="1:42" x14ac:dyDescent="0.7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</row>
    <row r="395" spans="1:42" x14ac:dyDescent="0.7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</row>
    <row r="396" spans="1:42" x14ac:dyDescent="0.7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</row>
    <row r="397" spans="1:42" x14ac:dyDescent="0.7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</row>
    <row r="398" spans="1:42" x14ac:dyDescent="0.7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</row>
    <row r="399" spans="1:42" x14ac:dyDescent="0.7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</row>
    <row r="400" spans="1:42" x14ac:dyDescent="0.7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</row>
    <row r="401" spans="1:42" x14ac:dyDescent="0.7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</row>
    <row r="402" spans="1:42" x14ac:dyDescent="0.7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</row>
    <row r="403" spans="1:42" x14ac:dyDescent="0.7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</row>
    <row r="404" spans="1:42" x14ac:dyDescent="0.7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</row>
    <row r="405" spans="1:42" x14ac:dyDescent="0.7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</row>
    <row r="406" spans="1:42" x14ac:dyDescent="0.7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</row>
    <row r="407" spans="1:42" x14ac:dyDescent="0.7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</row>
    <row r="408" spans="1:42" x14ac:dyDescent="0.7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</row>
    <row r="409" spans="1:42" x14ac:dyDescent="0.7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</row>
    <row r="410" spans="1:42" x14ac:dyDescent="0.7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</row>
    <row r="411" spans="1:42" x14ac:dyDescent="0.7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</row>
    <row r="412" spans="1:42" x14ac:dyDescent="0.7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</row>
    <row r="413" spans="1:42" x14ac:dyDescent="0.7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</row>
    <row r="414" spans="1:42" x14ac:dyDescent="0.7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</row>
    <row r="415" spans="1:42" x14ac:dyDescent="0.7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</row>
    <row r="416" spans="1:42" x14ac:dyDescent="0.7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</row>
    <row r="417" spans="1:42" x14ac:dyDescent="0.7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</row>
    <row r="418" spans="1:42" x14ac:dyDescent="0.7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</row>
    <row r="419" spans="1:42" x14ac:dyDescent="0.7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</row>
    <row r="420" spans="1:42" x14ac:dyDescent="0.7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</row>
    <row r="421" spans="1:42" x14ac:dyDescent="0.7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</row>
    <row r="422" spans="1:42" x14ac:dyDescent="0.7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</row>
    <row r="423" spans="1:42" x14ac:dyDescent="0.7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</row>
    <row r="424" spans="1:42" x14ac:dyDescent="0.7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</row>
    <row r="425" spans="1:42" x14ac:dyDescent="0.7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</row>
    <row r="426" spans="1:42" x14ac:dyDescent="0.7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</row>
    <row r="427" spans="1:42" x14ac:dyDescent="0.7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</row>
    <row r="428" spans="1:42" x14ac:dyDescent="0.7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</row>
    <row r="429" spans="1:42" x14ac:dyDescent="0.7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</row>
    <row r="430" spans="1:42" x14ac:dyDescent="0.7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</row>
    <row r="431" spans="1:42" x14ac:dyDescent="0.7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</row>
    <row r="432" spans="1:42" x14ac:dyDescent="0.7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</row>
    <row r="433" spans="1:42" x14ac:dyDescent="0.7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</row>
    <row r="434" spans="1:42" x14ac:dyDescent="0.7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</row>
    <row r="435" spans="1:42" x14ac:dyDescent="0.7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</row>
    <row r="436" spans="1:42" x14ac:dyDescent="0.7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</row>
    <row r="437" spans="1:42" x14ac:dyDescent="0.7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</row>
    <row r="438" spans="1:42" x14ac:dyDescent="0.7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</row>
    <row r="439" spans="1:42" x14ac:dyDescent="0.7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</row>
    <row r="440" spans="1:42" x14ac:dyDescent="0.7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</row>
    <row r="441" spans="1:42" x14ac:dyDescent="0.7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</row>
    <row r="442" spans="1:42" x14ac:dyDescent="0.7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</row>
    <row r="443" spans="1:42" x14ac:dyDescent="0.7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</row>
    <row r="444" spans="1:42" x14ac:dyDescent="0.7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</row>
    <row r="445" spans="1:42" x14ac:dyDescent="0.7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</row>
    <row r="446" spans="1:42" x14ac:dyDescent="0.7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</row>
    <row r="447" spans="1:42" x14ac:dyDescent="0.7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</row>
    <row r="448" spans="1:42" x14ac:dyDescent="0.7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</row>
    <row r="449" spans="1:42" x14ac:dyDescent="0.7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</row>
    <row r="450" spans="1:42" x14ac:dyDescent="0.7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</row>
    <row r="451" spans="1:42" x14ac:dyDescent="0.7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</row>
    <row r="452" spans="1:42" x14ac:dyDescent="0.7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</row>
    <row r="453" spans="1:42" x14ac:dyDescent="0.7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</row>
    <row r="454" spans="1:42" x14ac:dyDescent="0.7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</row>
    <row r="455" spans="1:42" x14ac:dyDescent="0.7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</row>
    <row r="456" spans="1:42" x14ac:dyDescent="0.7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</row>
    <row r="457" spans="1:42" x14ac:dyDescent="0.7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</row>
    <row r="458" spans="1:42" x14ac:dyDescent="0.7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</row>
    <row r="459" spans="1:42" x14ac:dyDescent="0.7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</row>
    <row r="460" spans="1:42" x14ac:dyDescent="0.7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</row>
    <row r="461" spans="1:42" x14ac:dyDescent="0.7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</row>
    <row r="462" spans="1:42" x14ac:dyDescent="0.7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</row>
    <row r="463" spans="1:42" x14ac:dyDescent="0.7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</row>
    <row r="464" spans="1:42" x14ac:dyDescent="0.7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</row>
    <row r="465" spans="1:42" x14ac:dyDescent="0.7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</row>
    <row r="466" spans="1:42" x14ac:dyDescent="0.7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</row>
    <row r="467" spans="1:42" x14ac:dyDescent="0.7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</row>
    <row r="468" spans="1:42" x14ac:dyDescent="0.7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</row>
    <row r="469" spans="1:42" x14ac:dyDescent="0.7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</row>
    <row r="470" spans="1:42" x14ac:dyDescent="0.7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</row>
    <row r="471" spans="1:42" x14ac:dyDescent="0.7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</row>
    <row r="472" spans="1:42" x14ac:dyDescent="0.7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</row>
    <row r="473" spans="1:42" x14ac:dyDescent="0.7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</row>
    <row r="474" spans="1:42" x14ac:dyDescent="0.7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</row>
    <row r="475" spans="1:42" x14ac:dyDescent="0.7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</row>
    <row r="476" spans="1:42" x14ac:dyDescent="0.7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</row>
    <row r="477" spans="1:42" x14ac:dyDescent="0.7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</row>
    <row r="478" spans="1:42" x14ac:dyDescent="0.7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</row>
    <row r="479" spans="1:42" x14ac:dyDescent="0.7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</row>
    <row r="480" spans="1:42" x14ac:dyDescent="0.7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</row>
    <row r="481" spans="1:42" x14ac:dyDescent="0.7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</row>
    <row r="482" spans="1:42" x14ac:dyDescent="0.7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</row>
    <row r="483" spans="1:42" x14ac:dyDescent="0.7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</row>
    <row r="484" spans="1:42" x14ac:dyDescent="0.7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</row>
    <row r="485" spans="1:42" x14ac:dyDescent="0.7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</row>
    <row r="486" spans="1:42" x14ac:dyDescent="0.7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</row>
    <row r="487" spans="1:42" x14ac:dyDescent="0.7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</row>
    <row r="488" spans="1:42" x14ac:dyDescent="0.7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</row>
    <row r="489" spans="1:42" x14ac:dyDescent="0.7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</row>
    <row r="490" spans="1:42" x14ac:dyDescent="0.7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</row>
    <row r="491" spans="1:42" x14ac:dyDescent="0.7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</row>
    <row r="492" spans="1:42" x14ac:dyDescent="0.7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</row>
    <row r="493" spans="1:42" x14ac:dyDescent="0.7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</row>
    <row r="494" spans="1:42" x14ac:dyDescent="0.7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</row>
    <row r="495" spans="1:42" x14ac:dyDescent="0.7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</row>
    <row r="496" spans="1:42" x14ac:dyDescent="0.7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</row>
    <row r="497" spans="1:42" x14ac:dyDescent="0.7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</row>
    <row r="498" spans="1:42" x14ac:dyDescent="0.7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</row>
    <row r="499" spans="1:42" x14ac:dyDescent="0.7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</row>
    <row r="500" spans="1:42" x14ac:dyDescent="0.7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</row>
    <row r="501" spans="1:42" x14ac:dyDescent="0.7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</row>
    <row r="502" spans="1:42" x14ac:dyDescent="0.7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</row>
    <row r="503" spans="1:42" x14ac:dyDescent="0.7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</row>
    <row r="504" spans="1:42" x14ac:dyDescent="0.7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</row>
    <row r="505" spans="1:42" x14ac:dyDescent="0.7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</row>
    <row r="506" spans="1:42" x14ac:dyDescent="0.7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</row>
    <row r="507" spans="1:42" x14ac:dyDescent="0.7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</row>
    <row r="508" spans="1:42" x14ac:dyDescent="0.7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</row>
    <row r="509" spans="1:42" x14ac:dyDescent="0.7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</row>
    <row r="510" spans="1:42" x14ac:dyDescent="0.7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</row>
    <row r="511" spans="1:42" x14ac:dyDescent="0.7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</row>
    <row r="512" spans="1:42" x14ac:dyDescent="0.7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</row>
    <row r="513" spans="1:42" x14ac:dyDescent="0.7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</row>
    <row r="514" spans="1:42" x14ac:dyDescent="0.7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</row>
    <row r="515" spans="1:42" x14ac:dyDescent="0.7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</row>
    <row r="516" spans="1:42" x14ac:dyDescent="0.7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</row>
    <row r="517" spans="1:42" x14ac:dyDescent="0.7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</row>
    <row r="518" spans="1:42" x14ac:dyDescent="0.7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</row>
    <row r="519" spans="1:42" x14ac:dyDescent="0.7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</row>
    <row r="520" spans="1:42" x14ac:dyDescent="0.7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</row>
    <row r="521" spans="1:42" x14ac:dyDescent="0.7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</row>
    <row r="522" spans="1:42" x14ac:dyDescent="0.7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</row>
    <row r="523" spans="1:42" x14ac:dyDescent="0.7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</row>
    <row r="524" spans="1:42" x14ac:dyDescent="0.7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</row>
    <row r="525" spans="1:42" x14ac:dyDescent="0.7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</row>
    <row r="526" spans="1:42" x14ac:dyDescent="0.7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</row>
    <row r="527" spans="1:42" x14ac:dyDescent="0.7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</row>
    <row r="528" spans="1:42" x14ac:dyDescent="0.7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</row>
    <row r="529" spans="1:42" x14ac:dyDescent="0.7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</row>
    <row r="530" spans="1:42" x14ac:dyDescent="0.7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</row>
    <row r="531" spans="1:42" x14ac:dyDescent="0.7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</row>
    <row r="532" spans="1:42" x14ac:dyDescent="0.7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</row>
    <row r="533" spans="1:42" x14ac:dyDescent="0.7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</row>
    <row r="534" spans="1:42" x14ac:dyDescent="0.7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</row>
    <row r="535" spans="1:42" x14ac:dyDescent="0.7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</row>
    <row r="536" spans="1:42" x14ac:dyDescent="0.7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</row>
    <row r="537" spans="1:42" x14ac:dyDescent="0.7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</row>
    <row r="538" spans="1:42" x14ac:dyDescent="0.7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</row>
    <row r="539" spans="1:42" x14ac:dyDescent="0.7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</row>
    <row r="540" spans="1:42" x14ac:dyDescent="0.7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</row>
    <row r="541" spans="1:42" x14ac:dyDescent="0.7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</row>
    <row r="542" spans="1:42" x14ac:dyDescent="0.7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</row>
    <row r="543" spans="1:42" x14ac:dyDescent="0.7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</row>
    <row r="544" spans="1:42" x14ac:dyDescent="0.7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</row>
    <row r="545" spans="1:42" x14ac:dyDescent="0.7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</row>
    <row r="546" spans="1:42" x14ac:dyDescent="0.7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</row>
    <row r="547" spans="1:42" x14ac:dyDescent="0.7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</row>
    <row r="548" spans="1:42" x14ac:dyDescent="0.7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</row>
    <row r="549" spans="1:42" x14ac:dyDescent="0.7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</row>
    <row r="550" spans="1:42" x14ac:dyDescent="0.7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</row>
    <row r="551" spans="1:42" x14ac:dyDescent="0.7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</row>
    <row r="552" spans="1:42" x14ac:dyDescent="0.7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</row>
    <row r="553" spans="1:42" x14ac:dyDescent="0.7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</row>
    <row r="554" spans="1:42" x14ac:dyDescent="0.7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</row>
    <row r="555" spans="1:42" x14ac:dyDescent="0.7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</row>
    <row r="556" spans="1:42" x14ac:dyDescent="0.7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</row>
    <row r="557" spans="1:42" x14ac:dyDescent="0.7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</row>
    <row r="558" spans="1:42" x14ac:dyDescent="0.7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</row>
    <row r="559" spans="1:42" x14ac:dyDescent="0.7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</row>
    <row r="560" spans="1:42" x14ac:dyDescent="0.7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</row>
    <row r="561" spans="1:42" x14ac:dyDescent="0.7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</row>
    <row r="562" spans="1:42" x14ac:dyDescent="0.7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</row>
    <row r="563" spans="1:42" x14ac:dyDescent="0.7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</row>
    <row r="564" spans="1:42" x14ac:dyDescent="0.7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</row>
    <row r="565" spans="1:42" x14ac:dyDescent="0.7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</row>
    <row r="566" spans="1:42" x14ac:dyDescent="0.7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</row>
    <row r="567" spans="1:42" x14ac:dyDescent="0.7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</row>
    <row r="568" spans="1:42" x14ac:dyDescent="0.7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</row>
    <row r="569" spans="1:42" x14ac:dyDescent="0.7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</row>
    <row r="570" spans="1:42" x14ac:dyDescent="0.7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</row>
    <row r="571" spans="1:42" x14ac:dyDescent="0.7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</row>
    <row r="572" spans="1:42" x14ac:dyDescent="0.7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</row>
    <row r="573" spans="1:42" x14ac:dyDescent="0.7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</row>
    <row r="574" spans="1:42" x14ac:dyDescent="0.7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</row>
    <row r="575" spans="1:42" x14ac:dyDescent="0.7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</row>
    <row r="576" spans="1:42" x14ac:dyDescent="0.7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</row>
    <row r="577" spans="1:42" x14ac:dyDescent="0.7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</row>
    <row r="578" spans="1:42" x14ac:dyDescent="0.7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</row>
    <row r="579" spans="1:42" x14ac:dyDescent="0.7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</row>
    <row r="580" spans="1:42" x14ac:dyDescent="0.7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</row>
    <row r="581" spans="1:42" x14ac:dyDescent="0.7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</row>
    <row r="582" spans="1:42" x14ac:dyDescent="0.7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</row>
    <row r="583" spans="1:42" x14ac:dyDescent="0.7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</row>
    <row r="584" spans="1:42" x14ac:dyDescent="0.7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</row>
    <row r="585" spans="1:42" x14ac:dyDescent="0.7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</row>
    <row r="586" spans="1:42" x14ac:dyDescent="0.7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</row>
    <row r="587" spans="1:42" x14ac:dyDescent="0.7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</row>
    <row r="588" spans="1:42" x14ac:dyDescent="0.7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</row>
    <row r="589" spans="1:42" x14ac:dyDescent="0.7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</row>
    <row r="590" spans="1:42" x14ac:dyDescent="0.7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</row>
    <row r="591" spans="1:42" x14ac:dyDescent="0.7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</row>
    <row r="592" spans="1:42" x14ac:dyDescent="0.7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</row>
    <row r="593" spans="1:42" x14ac:dyDescent="0.7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</row>
    <row r="594" spans="1:42" x14ac:dyDescent="0.7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</row>
    <row r="595" spans="1:42" x14ac:dyDescent="0.7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</row>
    <row r="596" spans="1:42" x14ac:dyDescent="0.7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</row>
    <row r="597" spans="1:42" x14ac:dyDescent="0.7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</row>
    <row r="598" spans="1:42" x14ac:dyDescent="0.7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</row>
    <row r="599" spans="1:42" x14ac:dyDescent="0.7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</row>
    <row r="600" spans="1:42" x14ac:dyDescent="0.7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</row>
    <row r="601" spans="1:42" x14ac:dyDescent="0.7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</row>
    <row r="602" spans="1:42" x14ac:dyDescent="0.7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</row>
    <row r="603" spans="1:42" x14ac:dyDescent="0.7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</row>
    <row r="604" spans="1:42" x14ac:dyDescent="0.7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</row>
    <row r="605" spans="1:42" x14ac:dyDescent="0.7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</row>
    <row r="606" spans="1:42" x14ac:dyDescent="0.7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</row>
    <row r="607" spans="1:42" x14ac:dyDescent="0.7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</row>
    <row r="608" spans="1:42" x14ac:dyDescent="0.7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</row>
    <row r="609" spans="1:42" x14ac:dyDescent="0.7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</row>
    <row r="610" spans="1:42" x14ac:dyDescent="0.7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</row>
    <row r="611" spans="1:42" x14ac:dyDescent="0.7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</row>
    <row r="612" spans="1:42" x14ac:dyDescent="0.7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</row>
    <row r="613" spans="1:42" x14ac:dyDescent="0.7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</row>
    <row r="614" spans="1:42" x14ac:dyDescent="0.7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</row>
    <row r="615" spans="1:42" x14ac:dyDescent="0.7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</row>
    <row r="616" spans="1:42" x14ac:dyDescent="0.7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</row>
    <row r="617" spans="1:42" x14ac:dyDescent="0.7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</row>
    <row r="618" spans="1:42" x14ac:dyDescent="0.7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</row>
    <row r="619" spans="1:42" x14ac:dyDescent="0.7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</row>
    <row r="620" spans="1:42" x14ac:dyDescent="0.7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</row>
    <row r="621" spans="1:42" x14ac:dyDescent="0.7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</row>
    <row r="622" spans="1:42" x14ac:dyDescent="0.7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</row>
    <row r="623" spans="1:42" x14ac:dyDescent="0.7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</row>
    <row r="624" spans="1:42" x14ac:dyDescent="0.7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</row>
    <row r="625" spans="1:42" x14ac:dyDescent="0.7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</row>
    <row r="626" spans="1:42" x14ac:dyDescent="0.7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</row>
    <row r="627" spans="1:42" x14ac:dyDescent="0.7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</row>
    <row r="628" spans="1:42" x14ac:dyDescent="0.7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</row>
    <row r="629" spans="1:42" x14ac:dyDescent="0.7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</row>
    <row r="630" spans="1:42" x14ac:dyDescent="0.7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</row>
    <row r="631" spans="1:42" x14ac:dyDescent="0.7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</row>
    <row r="632" spans="1:42" x14ac:dyDescent="0.7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</row>
    <row r="633" spans="1:42" x14ac:dyDescent="0.7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</row>
    <row r="634" spans="1:42" x14ac:dyDescent="0.7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</row>
    <row r="635" spans="1:42" x14ac:dyDescent="0.7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</row>
    <row r="636" spans="1:42" x14ac:dyDescent="0.7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</row>
    <row r="637" spans="1:42" x14ac:dyDescent="0.7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</row>
    <row r="638" spans="1:42" x14ac:dyDescent="0.7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</row>
    <row r="639" spans="1:42" x14ac:dyDescent="0.7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</row>
    <row r="640" spans="1:42" x14ac:dyDescent="0.7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</row>
    <row r="641" spans="1:42" x14ac:dyDescent="0.7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</row>
    <row r="642" spans="1:42" x14ac:dyDescent="0.7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</row>
    <row r="643" spans="1:42" x14ac:dyDescent="0.7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</row>
    <row r="644" spans="1:42" x14ac:dyDescent="0.7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</row>
    <row r="645" spans="1:42" x14ac:dyDescent="0.7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</row>
    <row r="646" spans="1:42" x14ac:dyDescent="0.7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</row>
    <row r="647" spans="1:42" x14ac:dyDescent="0.7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</row>
    <row r="648" spans="1:42" x14ac:dyDescent="0.7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</row>
    <row r="649" spans="1:42" x14ac:dyDescent="0.7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</row>
    <row r="650" spans="1:42" x14ac:dyDescent="0.7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</row>
    <row r="651" spans="1:42" x14ac:dyDescent="0.7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</row>
    <row r="652" spans="1:42" x14ac:dyDescent="0.7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</row>
    <row r="653" spans="1:42" x14ac:dyDescent="0.7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</row>
    <row r="654" spans="1:42" x14ac:dyDescent="0.7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</row>
    <row r="655" spans="1:42" x14ac:dyDescent="0.7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</row>
    <row r="656" spans="1:42" x14ac:dyDescent="0.7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</row>
    <row r="657" spans="1:42" x14ac:dyDescent="0.7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</row>
    <row r="658" spans="1:42" x14ac:dyDescent="0.7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</row>
    <row r="659" spans="1:42" x14ac:dyDescent="0.7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</row>
    <row r="660" spans="1:42" x14ac:dyDescent="0.7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</row>
    <row r="661" spans="1:42" x14ac:dyDescent="0.7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</row>
    <row r="662" spans="1:42" x14ac:dyDescent="0.7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</row>
    <row r="663" spans="1:42" x14ac:dyDescent="0.7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</row>
    <row r="664" spans="1:42" x14ac:dyDescent="0.7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</row>
    <row r="665" spans="1:42" x14ac:dyDescent="0.7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</row>
    <row r="666" spans="1:42" x14ac:dyDescent="0.7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</row>
    <row r="667" spans="1:42" x14ac:dyDescent="0.7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</row>
    <row r="668" spans="1:42" x14ac:dyDescent="0.7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</row>
    <row r="669" spans="1:42" x14ac:dyDescent="0.7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</row>
    <row r="670" spans="1:42" x14ac:dyDescent="0.7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</row>
    <row r="671" spans="1:42" x14ac:dyDescent="0.7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</row>
    <row r="672" spans="1:42" x14ac:dyDescent="0.7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</row>
    <row r="673" spans="1:42" x14ac:dyDescent="0.7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</row>
    <row r="674" spans="1:42" x14ac:dyDescent="0.7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</row>
    <row r="675" spans="1:42" x14ac:dyDescent="0.7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</row>
    <row r="676" spans="1:42" x14ac:dyDescent="0.7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</row>
    <row r="677" spans="1:42" x14ac:dyDescent="0.7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</row>
    <row r="678" spans="1:42" x14ac:dyDescent="0.7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</row>
    <row r="679" spans="1:42" x14ac:dyDescent="0.7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</row>
    <row r="680" spans="1:42" x14ac:dyDescent="0.7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</row>
    <row r="681" spans="1:42" x14ac:dyDescent="0.7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</row>
    <row r="682" spans="1:42" x14ac:dyDescent="0.7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</row>
    <row r="683" spans="1:42" x14ac:dyDescent="0.7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</row>
    <row r="684" spans="1:42" x14ac:dyDescent="0.7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</row>
    <row r="685" spans="1:42" x14ac:dyDescent="0.7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</row>
    <row r="686" spans="1:42" x14ac:dyDescent="0.7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</row>
    <row r="687" spans="1:42" x14ac:dyDescent="0.7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</row>
    <row r="688" spans="1:42" x14ac:dyDescent="0.7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</row>
    <row r="689" spans="1:42" x14ac:dyDescent="0.7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</row>
    <row r="690" spans="1:42" x14ac:dyDescent="0.7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</row>
    <row r="691" spans="1:42" x14ac:dyDescent="0.7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</row>
    <row r="692" spans="1:42" x14ac:dyDescent="0.7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</row>
    <row r="693" spans="1:42" x14ac:dyDescent="0.7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</row>
    <row r="694" spans="1:42" x14ac:dyDescent="0.7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</row>
    <row r="695" spans="1:42" x14ac:dyDescent="0.7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</row>
    <row r="696" spans="1:42" x14ac:dyDescent="0.7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</row>
    <row r="697" spans="1:42" x14ac:dyDescent="0.7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</row>
    <row r="698" spans="1:42" x14ac:dyDescent="0.7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</row>
    <row r="699" spans="1:42" x14ac:dyDescent="0.7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</row>
    <row r="700" spans="1:42" x14ac:dyDescent="0.7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</row>
    <row r="701" spans="1:42" x14ac:dyDescent="0.7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</row>
    <row r="702" spans="1:42" x14ac:dyDescent="0.7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</row>
    <row r="703" spans="1:42" x14ac:dyDescent="0.7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</row>
    <row r="704" spans="1:42" x14ac:dyDescent="0.7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</row>
    <row r="705" spans="1:42" x14ac:dyDescent="0.7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</row>
    <row r="706" spans="1:42" x14ac:dyDescent="0.7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</row>
    <row r="707" spans="1:42" x14ac:dyDescent="0.7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</row>
    <row r="708" spans="1:42" x14ac:dyDescent="0.7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</row>
    <row r="709" spans="1:42" x14ac:dyDescent="0.7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</row>
    <row r="710" spans="1:42" x14ac:dyDescent="0.7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</row>
    <row r="711" spans="1:42" x14ac:dyDescent="0.7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</row>
    <row r="712" spans="1:42" x14ac:dyDescent="0.7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</row>
    <row r="713" spans="1:42" x14ac:dyDescent="0.7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</row>
    <row r="714" spans="1:42" x14ac:dyDescent="0.7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</row>
    <row r="715" spans="1:42" x14ac:dyDescent="0.7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</row>
    <row r="716" spans="1:42" x14ac:dyDescent="0.7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</row>
    <row r="717" spans="1:42" x14ac:dyDescent="0.7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</row>
    <row r="718" spans="1:42" x14ac:dyDescent="0.7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</row>
    <row r="719" spans="1:42" x14ac:dyDescent="0.7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</row>
    <row r="720" spans="1:42" x14ac:dyDescent="0.7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</row>
    <row r="721" spans="1:42" x14ac:dyDescent="0.7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</row>
    <row r="722" spans="1:42" x14ac:dyDescent="0.7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</row>
    <row r="723" spans="1:42" x14ac:dyDescent="0.7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</row>
    <row r="724" spans="1:42" x14ac:dyDescent="0.7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</row>
    <row r="725" spans="1:42" x14ac:dyDescent="0.7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</row>
    <row r="726" spans="1:42" x14ac:dyDescent="0.7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</row>
    <row r="727" spans="1:42" x14ac:dyDescent="0.7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</row>
    <row r="728" spans="1:42" x14ac:dyDescent="0.7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</row>
    <row r="729" spans="1:42" x14ac:dyDescent="0.7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</row>
    <row r="730" spans="1:42" x14ac:dyDescent="0.7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</row>
    <row r="731" spans="1:42" x14ac:dyDescent="0.7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</row>
    <row r="732" spans="1:42" x14ac:dyDescent="0.7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</row>
    <row r="733" spans="1:42" x14ac:dyDescent="0.7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</row>
    <row r="734" spans="1:42" x14ac:dyDescent="0.7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</row>
    <row r="735" spans="1:42" x14ac:dyDescent="0.7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</row>
    <row r="736" spans="1:42" x14ac:dyDescent="0.7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</row>
    <row r="737" spans="1:42" x14ac:dyDescent="0.7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</row>
    <row r="738" spans="1:42" x14ac:dyDescent="0.7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</row>
    <row r="739" spans="1:42" x14ac:dyDescent="0.7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</row>
    <row r="740" spans="1:42" x14ac:dyDescent="0.7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</row>
    <row r="741" spans="1:42" x14ac:dyDescent="0.7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</row>
    <row r="742" spans="1:42" x14ac:dyDescent="0.7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</row>
    <row r="743" spans="1:42" x14ac:dyDescent="0.7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</row>
    <row r="744" spans="1:42" x14ac:dyDescent="0.7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</row>
    <row r="745" spans="1:42" x14ac:dyDescent="0.7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</row>
    <row r="746" spans="1:42" x14ac:dyDescent="0.7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</row>
    <row r="747" spans="1:42" x14ac:dyDescent="0.7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</row>
    <row r="748" spans="1:42" x14ac:dyDescent="0.7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</row>
    <row r="749" spans="1:42" x14ac:dyDescent="0.7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</row>
    <row r="750" spans="1:42" x14ac:dyDescent="0.7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</row>
    <row r="751" spans="1:42" x14ac:dyDescent="0.7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</row>
    <row r="752" spans="1:42" x14ac:dyDescent="0.7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</row>
    <row r="753" spans="1:42" x14ac:dyDescent="0.7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</row>
    <row r="754" spans="1:42" x14ac:dyDescent="0.7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</row>
    <row r="755" spans="1:42" x14ac:dyDescent="0.7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</row>
    <row r="756" spans="1:42" x14ac:dyDescent="0.7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</row>
    <row r="757" spans="1:42" x14ac:dyDescent="0.7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</row>
    <row r="758" spans="1:42" x14ac:dyDescent="0.7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</row>
    <row r="759" spans="1:42" x14ac:dyDescent="0.7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</row>
    <row r="760" spans="1:42" x14ac:dyDescent="0.7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</row>
    <row r="761" spans="1:42" x14ac:dyDescent="0.7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</row>
    <row r="762" spans="1:42" x14ac:dyDescent="0.7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</row>
    <row r="763" spans="1:42" x14ac:dyDescent="0.7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</row>
    <row r="764" spans="1:42" x14ac:dyDescent="0.7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</row>
    <row r="765" spans="1:42" x14ac:dyDescent="0.7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</row>
    <row r="766" spans="1:42" x14ac:dyDescent="0.7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</row>
    <row r="767" spans="1:42" x14ac:dyDescent="0.7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</row>
    <row r="768" spans="1:42" x14ac:dyDescent="0.7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</row>
    <row r="769" spans="1:42" x14ac:dyDescent="0.7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</row>
    <row r="770" spans="1:42" x14ac:dyDescent="0.7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</row>
    <row r="771" spans="1:42" x14ac:dyDescent="0.7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</row>
    <row r="772" spans="1:42" x14ac:dyDescent="0.7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</row>
    <row r="773" spans="1:42" x14ac:dyDescent="0.7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</row>
    <row r="774" spans="1:42" x14ac:dyDescent="0.7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</row>
    <row r="775" spans="1:42" x14ac:dyDescent="0.7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</row>
    <row r="776" spans="1:42" x14ac:dyDescent="0.7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</row>
    <row r="777" spans="1:42" x14ac:dyDescent="0.7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</row>
    <row r="778" spans="1:42" x14ac:dyDescent="0.7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</row>
    <row r="779" spans="1:42" x14ac:dyDescent="0.7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</row>
    <row r="780" spans="1:42" x14ac:dyDescent="0.7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</row>
    <row r="781" spans="1:42" x14ac:dyDescent="0.7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</row>
    <row r="782" spans="1:42" x14ac:dyDescent="0.7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</row>
    <row r="783" spans="1:42" x14ac:dyDescent="0.7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</row>
    <row r="784" spans="1:42" x14ac:dyDescent="0.7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</row>
    <row r="785" spans="1:42" x14ac:dyDescent="0.7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</row>
    <row r="786" spans="1:42" x14ac:dyDescent="0.7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</row>
    <row r="787" spans="1:42" x14ac:dyDescent="0.7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</row>
    <row r="788" spans="1:42" x14ac:dyDescent="0.7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</row>
    <row r="789" spans="1:42" x14ac:dyDescent="0.7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</row>
    <row r="790" spans="1:42" x14ac:dyDescent="0.7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</row>
    <row r="791" spans="1:42" x14ac:dyDescent="0.7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</row>
    <row r="792" spans="1:42" x14ac:dyDescent="0.7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</row>
    <row r="793" spans="1:42" x14ac:dyDescent="0.7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</row>
    <row r="794" spans="1:42" x14ac:dyDescent="0.7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</row>
    <row r="795" spans="1:42" x14ac:dyDescent="0.7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</row>
    <row r="796" spans="1:42" x14ac:dyDescent="0.7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</row>
    <row r="797" spans="1:42" x14ac:dyDescent="0.7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</row>
    <row r="798" spans="1:42" x14ac:dyDescent="0.7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</row>
    <row r="799" spans="1:42" x14ac:dyDescent="0.7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</row>
    <row r="800" spans="1:42" x14ac:dyDescent="0.7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</row>
    <row r="801" spans="1:42" x14ac:dyDescent="0.7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</row>
    <row r="802" spans="1:42" x14ac:dyDescent="0.7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</row>
    <row r="803" spans="1:42" x14ac:dyDescent="0.7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</row>
    <row r="804" spans="1:42" x14ac:dyDescent="0.7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</row>
    <row r="805" spans="1:42" x14ac:dyDescent="0.7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</row>
    <row r="806" spans="1:42" x14ac:dyDescent="0.7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</row>
    <row r="807" spans="1:42" x14ac:dyDescent="0.7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</row>
    <row r="808" spans="1:42" x14ac:dyDescent="0.7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</row>
    <row r="809" spans="1:42" x14ac:dyDescent="0.7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</row>
    <row r="810" spans="1:42" x14ac:dyDescent="0.7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</row>
    <row r="811" spans="1:42" x14ac:dyDescent="0.7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</row>
    <row r="812" spans="1:42" x14ac:dyDescent="0.7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</row>
    <row r="813" spans="1:42" x14ac:dyDescent="0.7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</row>
    <row r="814" spans="1:42" x14ac:dyDescent="0.7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</row>
    <row r="815" spans="1:42" x14ac:dyDescent="0.7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</row>
    <row r="816" spans="1:42" x14ac:dyDescent="0.7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</row>
    <row r="817" spans="1:42" x14ac:dyDescent="0.7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</row>
    <row r="818" spans="1:42" x14ac:dyDescent="0.7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</row>
    <row r="819" spans="1:42" x14ac:dyDescent="0.7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</row>
    <row r="820" spans="1:42" x14ac:dyDescent="0.7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</row>
    <row r="821" spans="1:42" x14ac:dyDescent="0.7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</row>
    <row r="822" spans="1:42" x14ac:dyDescent="0.7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</row>
    <row r="823" spans="1:42" x14ac:dyDescent="0.7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</row>
    <row r="824" spans="1:42" x14ac:dyDescent="0.7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</row>
    <row r="825" spans="1:42" x14ac:dyDescent="0.7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</row>
    <row r="826" spans="1:42" x14ac:dyDescent="0.7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</row>
    <row r="827" spans="1:42" x14ac:dyDescent="0.7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</row>
    <row r="828" spans="1:42" x14ac:dyDescent="0.7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</row>
    <row r="829" spans="1:42" x14ac:dyDescent="0.7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</row>
    <row r="830" spans="1:42" x14ac:dyDescent="0.7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</row>
    <row r="831" spans="1:42" x14ac:dyDescent="0.7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</row>
    <row r="832" spans="1:42" x14ac:dyDescent="0.7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</row>
    <row r="833" spans="1:42" x14ac:dyDescent="0.7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</row>
    <row r="834" spans="1:42" x14ac:dyDescent="0.7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</row>
    <row r="835" spans="1:42" x14ac:dyDescent="0.7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</row>
    <row r="836" spans="1:42" x14ac:dyDescent="0.7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</row>
    <row r="837" spans="1:42" x14ac:dyDescent="0.7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</row>
    <row r="838" spans="1:42" x14ac:dyDescent="0.7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</row>
    <row r="839" spans="1:42" x14ac:dyDescent="0.7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</row>
    <row r="840" spans="1:42" x14ac:dyDescent="0.7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</row>
    <row r="841" spans="1:42" x14ac:dyDescent="0.7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</row>
    <row r="842" spans="1:42" x14ac:dyDescent="0.7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</row>
    <row r="843" spans="1:42" x14ac:dyDescent="0.7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</row>
    <row r="844" spans="1:42" x14ac:dyDescent="0.7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</row>
    <row r="845" spans="1:42" x14ac:dyDescent="0.7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</row>
    <row r="846" spans="1:42" x14ac:dyDescent="0.7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</row>
    <row r="847" spans="1:42" x14ac:dyDescent="0.7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</row>
    <row r="848" spans="1:42" x14ac:dyDescent="0.7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</row>
    <row r="849" spans="1:42" x14ac:dyDescent="0.7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</row>
    <row r="850" spans="1:42" x14ac:dyDescent="0.7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</row>
    <row r="851" spans="1:42" x14ac:dyDescent="0.7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</row>
    <row r="852" spans="1:42" x14ac:dyDescent="0.7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</row>
    <row r="853" spans="1:42" x14ac:dyDescent="0.7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</row>
    <row r="854" spans="1:42" x14ac:dyDescent="0.7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</row>
    <row r="855" spans="1:42" x14ac:dyDescent="0.7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</row>
    <row r="856" spans="1:42" x14ac:dyDescent="0.7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</row>
    <row r="857" spans="1:42" x14ac:dyDescent="0.7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</row>
    <row r="858" spans="1:42" x14ac:dyDescent="0.7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</row>
    <row r="859" spans="1:42" x14ac:dyDescent="0.7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</row>
    <row r="860" spans="1:42" x14ac:dyDescent="0.7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</row>
    <row r="861" spans="1:42" x14ac:dyDescent="0.7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</row>
    <row r="862" spans="1:42" x14ac:dyDescent="0.7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</row>
    <row r="863" spans="1:42" x14ac:dyDescent="0.7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</row>
    <row r="864" spans="1:42" x14ac:dyDescent="0.7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</row>
    <row r="865" spans="1:42" x14ac:dyDescent="0.7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</row>
    <row r="866" spans="1:42" x14ac:dyDescent="0.7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</row>
    <row r="867" spans="1:42" x14ac:dyDescent="0.7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</row>
    <row r="868" spans="1:42" x14ac:dyDescent="0.7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</row>
    <row r="869" spans="1:42" x14ac:dyDescent="0.7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</row>
    <row r="870" spans="1:42" x14ac:dyDescent="0.7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</row>
    <row r="871" spans="1:42" x14ac:dyDescent="0.7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</row>
    <row r="872" spans="1:42" x14ac:dyDescent="0.7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</row>
    <row r="873" spans="1:42" x14ac:dyDescent="0.7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</row>
    <row r="874" spans="1:42" x14ac:dyDescent="0.7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</row>
    <row r="875" spans="1:42" x14ac:dyDescent="0.7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</row>
    <row r="876" spans="1:42" x14ac:dyDescent="0.7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</row>
    <row r="877" spans="1:42" x14ac:dyDescent="0.7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</row>
    <row r="878" spans="1:42" x14ac:dyDescent="0.7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</row>
    <row r="879" spans="1:42" x14ac:dyDescent="0.7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</row>
    <row r="880" spans="1:42" x14ac:dyDescent="0.7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</row>
    <row r="881" spans="1:42" x14ac:dyDescent="0.7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</row>
    <row r="882" spans="1:42" x14ac:dyDescent="0.7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</row>
    <row r="883" spans="1:42" x14ac:dyDescent="0.7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</row>
    <row r="884" spans="1:42" x14ac:dyDescent="0.7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</row>
    <row r="885" spans="1:42" x14ac:dyDescent="0.7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</row>
    <row r="886" spans="1:42" x14ac:dyDescent="0.7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</row>
    <row r="887" spans="1:42" x14ac:dyDescent="0.7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</row>
    <row r="888" spans="1:42" x14ac:dyDescent="0.7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</row>
    <row r="889" spans="1:42" x14ac:dyDescent="0.7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</row>
    <row r="890" spans="1:42" x14ac:dyDescent="0.7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</row>
    <row r="891" spans="1:42" x14ac:dyDescent="0.7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</row>
    <row r="892" spans="1:42" x14ac:dyDescent="0.7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</row>
    <row r="893" spans="1:42" x14ac:dyDescent="0.7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</row>
    <row r="894" spans="1:42" x14ac:dyDescent="0.7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</row>
    <row r="895" spans="1:42" x14ac:dyDescent="0.7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</row>
    <row r="896" spans="1:42" x14ac:dyDescent="0.7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</row>
    <row r="897" spans="1:42" x14ac:dyDescent="0.7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</row>
    <row r="898" spans="1:42" x14ac:dyDescent="0.7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</row>
    <row r="899" spans="1:42" x14ac:dyDescent="0.7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</row>
    <row r="900" spans="1:42" x14ac:dyDescent="0.7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</row>
    <row r="901" spans="1:42" x14ac:dyDescent="0.7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</row>
    <row r="902" spans="1:42" x14ac:dyDescent="0.7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</row>
    <row r="903" spans="1:42" x14ac:dyDescent="0.7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</row>
    <row r="904" spans="1:42" x14ac:dyDescent="0.7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</row>
    <row r="905" spans="1:42" x14ac:dyDescent="0.7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</row>
    <row r="906" spans="1:42" x14ac:dyDescent="0.7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</row>
    <row r="907" spans="1:42" x14ac:dyDescent="0.7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</row>
    <row r="908" spans="1:42" x14ac:dyDescent="0.7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</row>
    <row r="909" spans="1:42" x14ac:dyDescent="0.7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</row>
    <row r="910" spans="1:42" x14ac:dyDescent="0.7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</row>
    <row r="911" spans="1:42" x14ac:dyDescent="0.7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</row>
    <row r="912" spans="1:42" x14ac:dyDescent="0.7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</row>
    <row r="913" spans="1:42" x14ac:dyDescent="0.7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</row>
    <row r="914" spans="1:42" x14ac:dyDescent="0.7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</row>
    <row r="915" spans="1:42" x14ac:dyDescent="0.7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</row>
    <row r="916" spans="1:42" x14ac:dyDescent="0.7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</row>
    <row r="917" spans="1:42" x14ac:dyDescent="0.7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</row>
    <row r="918" spans="1:42" x14ac:dyDescent="0.7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</row>
    <row r="919" spans="1:42" x14ac:dyDescent="0.7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</row>
    <row r="920" spans="1:42" x14ac:dyDescent="0.7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</row>
    <row r="921" spans="1:42" x14ac:dyDescent="0.7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</row>
    <row r="922" spans="1:42" x14ac:dyDescent="0.7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</row>
    <row r="923" spans="1:42" x14ac:dyDescent="0.7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</row>
    <row r="924" spans="1:42" x14ac:dyDescent="0.7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</row>
    <row r="925" spans="1:42" x14ac:dyDescent="0.7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</row>
    <row r="926" spans="1:42" x14ac:dyDescent="0.7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</row>
    <row r="927" spans="1:42" x14ac:dyDescent="0.7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</row>
    <row r="928" spans="1:42" x14ac:dyDescent="0.7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</row>
    <row r="929" spans="1:42" x14ac:dyDescent="0.7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</row>
    <row r="930" spans="1:42" x14ac:dyDescent="0.7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</row>
    <row r="931" spans="1:42" x14ac:dyDescent="0.7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</row>
    <row r="932" spans="1:42" x14ac:dyDescent="0.7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</row>
    <row r="933" spans="1:42" x14ac:dyDescent="0.7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</row>
    <row r="934" spans="1:42" x14ac:dyDescent="0.7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</row>
    <row r="935" spans="1:42" x14ac:dyDescent="0.7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</row>
    <row r="936" spans="1:42" x14ac:dyDescent="0.7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</row>
    <row r="937" spans="1:42" x14ac:dyDescent="0.7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</row>
    <row r="938" spans="1:42" x14ac:dyDescent="0.7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</row>
    <row r="939" spans="1:42" x14ac:dyDescent="0.7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</row>
    <row r="940" spans="1:42" x14ac:dyDescent="0.7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</row>
    <row r="941" spans="1:42" x14ac:dyDescent="0.7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</row>
    <row r="942" spans="1:42" x14ac:dyDescent="0.7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</row>
    <row r="943" spans="1:42" x14ac:dyDescent="0.7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</row>
    <row r="944" spans="1:42" x14ac:dyDescent="0.7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</row>
    <row r="945" spans="1:42" x14ac:dyDescent="0.7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</row>
    <row r="946" spans="1:42" x14ac:dyDescent="0.7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</row>
    <row r="947" spans="1:42" x14ac:dyDescent="0.7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</row>
    <row r="948" spans="1:42" x14ac:dyDescent="0.7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</row>
    <row r="949" spans="1:42" x14ac:dyDescent="0.7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</row>
    <row r="950" spans="1:42" x14ac:dyDescent="0.7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</row>
    <row r="951" spans="1:42" x14ac:dyDescent="0.7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</row>
    <row r="952" spans="1:42" x14ac:dyDescent="0.7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</row>
    <row r="953" spans="1:42" x14ac:dyDescent="0.7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</row>
    <row r="954" spans="1:42" x14ac:dyDescent="0.7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</row>
    <row r="955" spans="1:42" x14ac:dyDescent="0.7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</row>
    <row r="956" spans="1:42" x14ac:dyDescent="0.7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</row>
    <row r="957" spans="1:42" x14ac:dyDescent="0.7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</row>
    <row r="958" spans="1:42" x14ac:dyDescent="0.7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</row>
    <row r="959" spans="1:42" x14ac:dyDescent="0.7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</row>
    <row r="960" spans="1:42" x14ac:dyDescent="0.7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</row>
    <row r="961" spans="1:42" x14ac:dyDescent="0.7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</row>
    <row r="962" spans="1:42" x14ac:dyDescent="0.7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</row>
    <row r="963" spans="1:42" x14ac:dyDescent="0.7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</row>
    <row r="964" spans="1:42" x14ac:dyDescent="0.7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</row>
    <row r="965" spans="1:42" x14ac:dyDescent="0.7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</row>
    <row r="966" spans="1:42" x14ac:dyDescent="0.7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</row>
    <row r="967" spans="1:42" x14ac:dyDescent="0.7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</row>
    <row r="968" spans="1:42" x14ac:dyDescent="0.7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</row>
    <row r="969" spans="1:42" x14ac:dyDescent="0.7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</row>
    <row r="970" spans="1:42" x14ac:dyDescent="0.7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</row>
    <row r="971" spans="1:42" x14ac:dyDescent="0.7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</row>
    <row r="972" spans="1:42" x14ac:dyDescent="0.7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</row>
    <row r="973" spans="1:42" x14ac:dyDescent="0.7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</row>
    <row r="974" spans="1:42" x14ac:dyDescent="0.7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</row>
    <row r="975" spans="1:42" x14ac:dyDescent="0.7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</row>
    <row r="976" spans="1:42" x14ac:dyDescent="0.7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</row>
    <row r="977" spans="1:42" x14ac:dyDescent="0.7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</row>
    <row r="978" spans="1:42" x14ac:dyDescent="0.7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</row>
    <row r="979" spans="1:42" x14ac:dyDescent="0.7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</row>
    <row r="980" spans="1:42" x14ac:dyDescent="0.7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</row>
    <row r="981" spans="1:42" x14ac:dyDescent="0.7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</row>
    <row r="982" spans="1:42" x14ac:dyDescent="0.7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</row>
    <row r="983" spans="1:42" x14ac:dyDescent="0.7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</row>
    <row r="984" spans="1:42" x14ac:dyDescent="0.7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</row>
    <row r="985" spans="1:42" x14ac:dyDescent="0.7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</row>
    <row r="986" spans="1:42" x14ac:dyDescent="0.7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</row>
    <row r="987" spans="1:42" x14ac:dyDescent="0.7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</row>
    <row r="988" spans="1:42" x14ac:dyDescent="0.7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</row>
    <row r="989" spans="1:42" x14ac:dyDescent="0.7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</row>
    <row r="990" spans="1:42" x14ac:dyDescent="0.7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</row>
    <row r="991" spans="1:42" x14ac:dyDescent="0.7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</row>
    <row r="992" spans="1:42" x14ac:dyDescent="0.7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</row>
    <row r="993" spans="1:42" x14ac:dyDescent="0.7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</row>
    <row r="994" spans="1:42" x14ac:dyDescent="0.7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</row>
    <row r="995" spans="1:42" x14ac:dyDescent="0.7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</row>
    <row r="996" spans="1:42" x14ac:dyDescent="0.7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</row>
    <row r="997" spans="1:42" x14ac:dyDescent="0.7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</row>
    <row r="998" spans="1:42" x14ac:dyDescent="0.7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</row>
    <row r="999" spans="1:42" x14ac:dyDescent="0.7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</row>
    <row r="1000" spans="1:42" x14ac:dyDescent="0.75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</row>
    <row r="1001" spans="1:42" x14ac:dyDescent="0.75">
      <c r="A1001" s="71"/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</row>
    <row r="1002" spans="1:42" x14ac:dyDescent="0.75">
      <c r="A1002" s="71"/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</row>
    <row r="1003" spans="1:42" x14ac:dyDescent="0.75">
      <c r="A1003" s="71"/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</row>
    <row r="1004" spans="1:42" x14ac:dyDescent="0.75">
      <c r="A1004" s="71"/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  <c r="AN1004" s="71"/>
      <c r="AO1004" s="71"/>
      <c r="AP1004" s="71"/>
    </row>
    <row r="1005" spans="1:42" x14ac:dyDescent="0.75">
      <c r="A1005" s="71"/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  <c r="AN1005" s="71"/>
      <c r="AO1005" s="71"/>
      <c r="AP1005" s="71"/>
    </row>
    <row r="1006" spans="1:42" x14ac:dyDescent="0.75">
      <c r="A1006" s="71"/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  <c r="AN1006" s="71"/>
      <c r="AO1006" s="71"/>
      <c r="AP1006" s="71"/>
    </row>
    <row r="1007" spans="1:42" x14ac:dyDescent="0.75">
      <c r="A1007" s="71"/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  <c r="AN1007" s="71"/>
      <c r="AO1007" s="71"/>
      <c r="AP1007" s="71"/>
    </row>
    <row r="1008" spans="1:42" x14ac:dyDescent="0.75">
      <c r="A1008" s="71"/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</row>
    <row r="1009" spans="1:42" x14ac:dyDescent="0.75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</row>
    <row r="1010" spans="1:42" x14ac:dyDescent="0.75">
      <c r="A1010" s="71"/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</row>
    <row r="1011" spans="1:42" x14ac:dyDescent="0.75">
      <c r="A1011" s="71"/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</row>
    <row r="1012" spans="1:42" x14ac:dyDescent="0.75">
      <c r="A1012" s="71"/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  <c r="AN1012" s="71"/>
      <c r="AO1012" s="71"/>
      <c r="AP1012" s="71"/>
    </row>
    <row r="1013" spans="1:42" x14ac:dyDescent="0.75">
      <c r="A1013" s="71"/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  <c r="AN1013" s="71"/>
      <c r="AO1013" s="71"/>
      <c r="AP1013" s="71"/>
    </row>
    <row r="1014" spans="1:42" x14ac:dyDescent="0.75">
      <c r="A1014" s="71"/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  <c r="AN1014" s="71"/>
      <c r="AO1014" s="71"/>
      <c r="AP1014" s="71"/>
    </row>
    <row r="1015" spans="1:42" x14ac:dyDescent="0.75">
      <c r="A1015" s="71"/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  <c r="AN1015" s="71"/>
      <c r="AO1015" s="71"/>
      <c r="AP1015" s="71"/>
    </row>
    <row r="1016" spans="1:42" x14ac:dyDescent="0.75">
      <c r="A1016" s="71"/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  <c r="AN1016" s="71"/>
      <c r="AO1016" s="71"/>
      <c r="AP1016" s="71"/>
    </row>
    <row r="1017" spans="1:42" x14ac:dyDescent="0.75">
      <c r="A1017" s="71"/>
      <c r="B1017" s="71"/>
      <c r="C1017" s="71"/>
      <c r="D1017" s="71"/>
      <c r="E1017" s="71"/>
      <c r="F1017" s="71"/>
      <c r="G1017" s="71"/>
      <c r="H1017" s="71"/>
      <c r="I1017" s="71"/>
      <c r="J1017" s="71"/>
      <c r="K1017" s="71"/>
      <c r="L1017" s="71"/>
      <c r="M1017" s="71"/>
      <c r="N1017" s="71"/>
      <c r="O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1"/>
      <c r="AI1017" s="71"/>
      <c r="AJ1017" s="71"/>
      <c r="AK1017" s="71"/>
      <c r="AL1017" s="71"/>
      <c r="AM1017" s="71"/>
      <c r="AN1017" s="71"/>
      <c r="AO1017" s="71"/>
      <c r="AP1017" s="71"/>
    </row>
    <row r="1018" spans="1:42" x14ac:dyDescent="0.75">
      <c r="A1018" s="71"/>
      <c r="B1018" s="71"/>
      <c r="C1018" s="71"/>
      <c r="D1018" s="71"/>
      <c r="E1018" s="71"/>
      <c r="F1018" s="71"/>
      <c r="G1018" s="71"/>
      <c r="H1018" s="71"/>
      <c r="I1018" s="71"/>
      <c r="J1018" s="71"/>
      <c r="K1018" s="71"/>
      <c r="L1018" s="71"/>
      <c r="M1018" s="71"/>
      <c r="N1018" s="71"/>
      <c r="O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  <c r="AH1018" s="71"/>
      <c r="AI1018" s="71"/>
      <c r="AJ1018" s="71"/>
      <c r="AK1018" s="71"/>
      <c r="AL1018" s="71"/>
      <c r="AM1018" s="71"/>
      <c r="AN1018" s="71"/>
      <c r="AO1018" s="71"/>
      <c r="AP1018" s="71"/>
    </row>
    <row r="1019" spans="1:42" x14ac:dyDescent="0.75">
      <c r="A1019" s="71"/>
      <c r="B1019" s="71"/>
      <c r="C1019" s="71"/>
      <c r="D1019" s="71"/>
      <c r="E1019" s="71"/>
      <c r="F1019" s="71"/>
      <c r="G1019" s="71"/>
      <c r="H1019" s="71"/>
      <c r="I1019" s="71"/>
      <c r="J1019" s="71"/>
      <c r="K1019" s="71"/>
      <c r="L1019" s="71"/>
      <c r="M1019" s="71"/>
      <c r="N1019" s="71"/>
      <c r="O1019" s="71"/>
      <c r="T1019" s="71"/>
      <c r="U1019" s="71"/>
      <c r="V1019" s="71"/>
      <c r="W1019" s="71"/>
      <c r="X1019" s="71"/>
      <c r="Y1019" s="71"/>
      <c r="Z1019" s="71"/>
      <c r="AA1019" s="71"/>
      <c r="AB1019" s="71"/>
      <c r="AC1019" s="71"/>
      <c r="AD1019" s="71"/>
      <c r="AE1019" s="71"/>
      <c r="AF1019" s="71"/>
      <c r="AG1019" s="71"/>
      <c r="AH1019" s="71"/>
      <c r="AI1019" s="71"/>
      <c r="AJ1019" s="71"/>
      <c r="AK1019" s="71"/>
      <c r="AL1019" s="71"/>
      <c r="AM1019" s="71"/>
      <c r="AN1019" s="71"/>
      <c r="AO1019" s="71"/>
      <c r="AP1019" s="71"/>
    </row>
    <row r="1020" spans="1:42" x14ac:dyDescent="0.75">
      <c r="A1020" s="71"/>
      <c r="B1020" s="71"/>
      <c r="C1020" s="71"/>
      <c r="D1020" s="71"/>
      <c r="E1020" s="71"/>
      <c r="F1020" s="71"/>
      <c r="G1020" s="71"/>
      <c r="H1020" s="71"/>
      <c r="I1020" s="71"/>
      <c r="J1020" s="71"/>
      <c r="K1020" s="71"/>
      <c r="L1020" s="71"/>
      <c r="M1020" s="71"/>
      <c r="N1020" s="71"/>
      <c r="O1020" s="71"/>
      <c r="T1020" s="71"/>
      <c r="U1020" s="71"/>
      <c r="V1020" s="71"/>
      <c r="W1020" s="71"/>
      <c r="X1020" s="71"/>
      <c r="Y1020" s="71"/>
      <c r="Z1020" s="71"/>
      <c r="AA1020" s="71"/>
      <c r="AB1020" s="71"/>
      <c r="AC1020" s="71"/>
      <c r="AD1020" s="71"/>
      <c r="AE1020" s="71"/>
      <c r="AF1020" s="71"/>
      <c r="AG1020" s="71"/>
      <c r="AH1020" s="71"/>
      <c r="AI1020" s="71"/>
      <c r="AJ1020" s="71"/>
      <c r="AK1020" s="71"/>
      <c r="AL1020" s="71"/>
      <c r="AM1020" s="71"/>
      <c r="AN1020" s="71"/>
      <c r="AO1020" s="71"/>
      <c r="AP1020" s="71"/>
    </row>
    <row r="1021" spans="1:42" x14ac:dyDescent="0.75">
      <c r="A1021" s="71"/>
      <c r="B1021" s="71"/>
      <c r="C1021" s="71"/>
      <c r="D1021" s="71"/>
      <c r="E1021" s="71"/>
      <c r="F1021" s="71"/>
      <c r="G1021" s="71"/>
      <c r="H1021" s="71"/>
      <c r="I1021" s="71"/>
      <c r="J1021" s="71"/>
      <c r="K1021" s="71"/>
      <c r="L1021" s="71"/>
      <c r="M1021" s="71"/>
      <c r="N1021" s="71"/>
      <c r="O1021" s="71"/>
      <c r="T1021" s="71"/>
      <c r="U1021" s="71"/>
      <c r="V1021" s="71"/>
      <c r="W1021" s="71"/>
      <c r="X1021" s="71"/>
      <c r="Y1021" s="71"/>
      <c r="Z1021" s="71"/>
      <c r="AA1021" s="71"/>
      <c r="AB1021" s="71"/>
      <c r="AC1021" s="71"/>
      <c r="AD1021" s="71"/>
      <c r="AE1021" s="71"/>
      <c r="AF1021" s="71"/>
      <c r="AG1021" s="71"/>
      <c r="AH1021" s="71"/>
      <c r="AI1021" s="71"/>
      <c r="AJ1021" s="71"/>
      <c r="AK1021" s="71"/>
      <c r="AL1021" s="71"/>
      <c r="AM1021" s="71"/>
      <c r="AN1021" s="71"/>
      <c r="AO1021" s="71"/>
      <c r="AP1021" s="71"/>
    </row>
    <row r="1022" spans="1:42" x14ac:dyDescent="0.75">
      <c r="A1022" s="71"/>
      <c r="B1022" s="71"/>
      <c r="C1022" s="71"/>
      <c r="D1022" s="71"/>
      <c r="E1022" s="71"/>
      <c r="F1022" s="71"/>
      <c r="G1022" s="71"/>
      <c r="H1022" s="71"/>
      <c r="I1022" s="71"/>
      <c r="J1022" s="71"/>
      <c r="K1022" s="71"/>
      <c r="L1022" s="71"/>
      <c r="M1022" s="71"/>
      <c r="N1022" s="71"/>
      <c r="O1022" s="71"/>
      <c r="T1022" s="71"/>
      <c r="U1022" s="71"/>
      <c r="V1022" s="71"/>
      <c r="W1022" s="71"/>
      <c r="X1022" s="71"/>
      <c r="Y1022" s="71"/>
      <c r="Z1022" s="71"/>
      <c r="AA1022" s="71"/>
      <c r="AB1022" s="71"/>
      <c r="AC1022" s="71"/>
      <c r="AD1022" s="71"/>
      <c r="AE1022" s="71"/>
      <c r="AF1022" s="71"/>
      <c r="AG1022" s="71"/>
      <c r="AH1022" s="71"/>
      <c r="AI1022" s="71"/>
      <c r="AJ1022" s="71"/>
      <c r="AK1022" s="71"/>
      <c r="AL1022" s="71"/>
      <c r="AM1022" s="71"/>
      <c r="AN1022" s="71"/>
      <c r="AO1022" s="71"/>
      <c r="AP1022" s="71"/>
    </row>
    <row r="1023" spans="1:42" x14ac:dyDescent="0.75">
      <c r="A1023" s="71"/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1"/>
      <c r="M1023" s="71"/>
      <c r="N1023" s="71"/>
      <c r="O1023" s="71"/>
      <c r="T1023" s="71"/>
      <c r="U1023" s="71"/>
      <c r="V1023" s="71"/>
      <c r="W1023" s="71"/>
      <c r="X1023" s="71"/>
      <c r="Y1023" s="71"/>
      <c r="Z1023" s="71"/>
      <c r="AA1023" s="71"/>
      <c r="AB1023" s="71"/>
      <c r="AC1023" s="71"/>
      <c r="AD1023" s="71"/>
      <c r="AE1023" s="71"/>
      <c r="AF1023" s="71"/>
      <c r="AG1023" s="71"/>
      <c r="AH1023" s="71"/>
      <c r="AI1023" s="71"/>
      <c r="AJ1023" s="71"/>
      <c r="AK1023" s="71"/>
      <c r="AL1023" s="71"/>
      <c r="AM1023" s="71"/>
      <c r="AN1023" s="71"/>
      <c r="AO1023" s="71"/>
      <c r="AP1023" s="71"/>
    </row>
    <row r="1024" spans="1:42" x14ac:dyDescent="0.75">
      <c r="A1024" s="71"/>
      <c r="B1024" s="71"/>
      <c r="C1024" s="71"/>
      <c r="D1024" s="71"/>
      <c r="E1024" s="71"/>
      <c r="F1024" s="71"/>
      <c r="G1024" s="71"/>
      <c r="H1024" s="71"/>
      <c r="I1024" s="71"/>
      <c r="J1024" s="71"/>
      <c r="K1024" s="71"/>
      <c r="L1024" s="71"/>
      <c r="M1024" s="71"/>
      <c r="N1024" s="71"/>
      <c r="O1024" s="71"/>
      <c r="T1024" s="71"/>
      <c r="U1024" s="71"/>
      <c r="V1024" s="71"/>
      <c r="W1024" s="71"/>
      <c r="X1024" s="71"/>
      <c r="Y1024" s="71"/>
      <c r="Z1024" s="71"/>
      <c r="AA1024" s="71"/>
      <c r="AB1024" s="71"/>
      <c r="AC1024" s="71"/>
      <c r="AD1024" s="71"/>
      <c r="AE1024" s="71"/>
      <c r="AF1024" s="71"/>
      <c r="AG1024" s="71"/>
      <c r="AH1024" s="71"/>
      <c r="AI1024" s="71"/>
      <c r="AJ1024" s="71"/>
      <c r="AK1024" s="71"/>
      <c r="AL1024" s="71"/>
      <c r="AM1024" s="71"/>
      <c r="AN1024" s="71"/>
      <c r="AO1024" s="71"/>
      <c r="AP1024" s="71"/>
    </row>
    <row r="1025" spans="1:42" x14ac:dyDescent="0.75">
      <c r="A1025" s="71"/>
      <c r="B1025" s="71"/>
      <c r="C1025" s="71"/>
      <c r="D1025" s="71"/>
      <c r="E1025" s="71"/>
      <c r="F1025" s="71"/>
      <c r="G1025" s="71"/>
      <c r="H1025" s="71"/>
      <c r="I1025" s="71"/>
      <c r="J1025" s="71"/>
      <c r="K1025" s="71"/>
      <c r="L1025" s="71"/>
      <c r="M1025" s="71"/>
      <c r="N1025" s="71"/>
      <c r="O1025" s="71"/>
      <c r="T1025" s="71"/>
      <c r="U1025" s="71"/>
      <c r="V1025" s="71"/>
      <c r="W1025" s="71"/>
      <c r="X1025" s="71"/>
      <c r="Y1025" s="71"/>
      <c r="Z1025" s="71"/>
      <c r="AA1025" s="71"/>
      <c r="AB1025" s="71"/>
      <c r="AC1025" s="71"/>
      <c r="AD1025" s="71"/>
      <c r="AE1025" s="71"/>
      <c r="AF1025" s="71"/>
      <c r="AG1025" s="71"/>
      <c r="AH1025" s="71"/>
      <c r="AI1025" s="71"/>
      <c r="AJ1025" s="71"/>
      <c r="AK1025" s="71"/>
      <c r="AL1025" s="71"/>
      <c r="AM1025" s="71"/>
      <c r="AN1025" s="71"/>
      <c r="AO1025" s="71"/>
      <c r="AP1025" s="71"/>
    </row>
    <row r="1026" spans="1:42" x14ac:dyDescent="0.75">
      <c r="A1026" s="71"/>
      <c r="B1026" s="71"/>
      <c r="C1026" s="71"/>
      <c r="D1026" s="71"/>
      <c r="E1026" s="71"/>
      <c r="F1026" s="71"/>
      <c r="G1026" s="71"/>
      <c r="H1026" s="71"/>
      <c r="I1026" s="71"/>
      <c r="J1026" s="71"/>
      <c r="K1026" s="71"/>
      <c r="L1026" s="71"/>
      <c r="M1026" s="71"/>
      <c r="N1026" s="71"/>
      <c r="O1026" s="71"/>
      <c r="T1026" s="71"/>
      <c r="U1026" s="71"/>
      <c r="V1026" s="71"/>
      <c r="W1026" s="71"/>
      <c r="X1026" s="71"/>
      <c r="Y1026" s="71"/>
      <c r="Z1026" s="71"/>
      <c r="AA1026" s="71"/>
      <c r="AB1026" s="71"/>
      <c r="AC1026" s="71"/>
      <c r="AD1026" s="71"/>
      <c r="AE1026" s="71"/>
      <c r="AF1026" s="71"/>
      <c r="AG1026" s="71"/>
      <c r="AH1026" s="71"/>
      <c r="AI1026" s="71"/>
      <c r="AJ1026" s="71"/>
      <c r="AK1026" s="71"/>
      <c r="AL1026" s="71"/>
      <c r="AM1026" s="71"/>
      <c r="AN1026" s="71"/>
      <c r="AO1026" s="71"/>
      <c r="AP1026" s="71"/>
    </row>
    <row r="1027" spans="1:42" x14ac:dyDescent="0.75">
      <c r="A1027" s="71"/>
      <c r="B1027" s="71"/>
      <c r="C1027" s="71"/>
      <c r="D1027" s="71"/>
      <c r="E1027" s="71"/>
      <c r="F1027" s="71"/>
      <c r="G1027" s="71"/>
      <c r="H1027" s="71"/>
      <c r="I1027" s="71"/>
      <c r="J1027" s="71"/>
      <c r="K1027" s="71"/>
      <c r="L1027" s="71"/>
      <c r="M1027" s="71"/>
      <c r="N1027" s="71"/>
      <c r="O1027" s="71"/>
      <c r="T1027" s="71"/>
      <c r="U1027" s="71"/>
      <c r="V1027" s="71"/>
      <c r="W1027" s="71"/>
      <c r="X1027" s="71"/>
      <c r="Y1027" s="71"/>
      <c r="Z1027" s="71"/>
      <c r="AA1027" s="71"/>
      <c r="AB1027" s="71"/>
      <c r="AC1027" s="71"/>
      <c r="AD1027" s="71"/>
      <c r="AE1027" s="71"/>
      <c r="AF1027" s="71"/>
      <c r="AG1027" s="71"/>
      <c r="AH1027" s="71"/>
      <c r="AI1027" s="71"/>
      <c r="AJ1027" s="71"/>
      <c r="AK1027" s="71"/>
      <c r="AL1027" s="71"/>
      <c r="AM1027" s="71"/>
      <c r="AN1027" s="71"/>
      <c r="AO1027" s="71"/>
      <c r="AP1027" s="71"/>
    </row>
    <row r="1028" spans="1:42" x14ac:dyDescent="0.75">
      <c r="A1028" s="71"/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1"/>
      <c r="M1028" s="71"/>
      <c r="N1028" s="71"/>
      <c r="O1028" s="71"/>
      <c r="T1028" s="71"/>
      <c r="U1028" s="71"/>
      <c r="V1028" s="71"/>
      <c r="W1028" s="71"/>
      <c r="X1028" s="71"/>
      <c r="Y1028" s="71"/>
      <c r="Z1028" s="71"/>
      <c r="AA1028" s="71"/>
      <c r="AB1028" s="71"/>
      <c r="AC1028" s="71"/>
      <c r="AD1028" s="71"/>
      <c r="AE1028" s="71"/>
      <c r="AF1028" s="71"/>
      <c r="AG1028" s="71"/>
      <c r="AH1028" s="71"/>
      <c r="AI1028" s="71"/>
      <c r="AJ1028" s="71"/>
      <c r="AK1028" s="71"/>
      <c r="AL1028" s="71"/>
      <c r="AM1028" s="71"/>
      <c r="AN1028" s="71"/>
      <c r="AO1028" s="71"/>
      <c r="AP1028" s="71"/>
    </row>
    <row r="1029" spans="1:42" x14ac:dyDescent="0.75">
      <c r="A1029" s="71"/>
      <c r="B1029" s="71"/>
      <c r="C1029" s="71"/>
      <c r="D1029" s="71"/>
      <c r="E1029" s="71"/>
      <c r="F1029" s="71"/>
      <c r="G1029" s="71"/>
      <c r="H1029" s="71"/>
      <c r="I1029" s="71"/>
      <c r="J1029" s="71"/>
      <c r="K1029" s="71"/>
      <c r="L1029" s="71"/>
      <c r="M1029" s="71"/>
      <c r="N1029" s="71"/>
      <c r="O1029" s="71"/>
      <c r="T1029" s="71"/>
      <c r="U1029" s="71"/>
      <c r="V1029" s="71"/>
      <c r="W1029" s="71"/>
      <c r="X1029" s="71"/>
      <c r="Y1029" s="71"/>
      <c r="Z1029" s="71"/>
      <c r="AA1029" s="71"/>
      <c r="AB1029" s="71"/>
      <c r="AC1029" s="71"/>
      <c r="AD1029" s="71"/>
      <c r="AE1029" s="71"/>
      <c r="AF1029" s="71"/>
      <c r="AG1029" s="71"/>
      <c r="AH1029" s="71"/>
      <c r="AI1029" s="71"/>
      <c r="AJ1029" s="71"/>
      <c r="AK1029" s="71"/>
      <c r="AL1029" s="71"/>
      <c r="AM1029" s="71"/>
      <c r="AN1029" s="71"/>
      <c r="AO1029" s="71"/>
      <c r="AP1029" s="71"/>
    </row>
    <row r="1030" spans="1:42" x14ac:dyDescent="0.75">
      <c r="A1030" s="71"/>
      <c r="B1030" s="71"/>
      <c r="C1030" s="71"/>
      <c r="D1030" s="71"/>
      <c r="E1030" s="71"/>
      <c r="F1030" s="71"/>
      <c r="G1030" s="71"/>
      <c r="H1030" s="71"/>
      <c r="I1030" s="71"/>
      <c r="J1030" s="71"/>
      <c r="K1030" s="71"/>
      <c r="L1030" s="71"/>
      <c r="M1030" s="71"/>
      <c r="N1030" s="71"/>
      <c r="O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</row>
    <row r="1031" spans="1:42" x14ac:dyDescent="0.75">
      <c r="A1031" s="71"/>
      <c r="B1031" s="71"/>
      <c r="C1031" s="71"/>
      <c r="D1031" s="71"/>
      <c r="E1031" s="71"/>
      <c r="F1031" s="71"/>
      <c r="G1031" s="71"/>
      <c r="H1031" s="71"/>
      <c r="I1031" s="71"/>
      <c r="J1031" s="71"/>
      <c r="K1031" s="71"/>
      <c r="L1031" s="71"/>
      <c r="M1031" s="71"/>
      <c r="N1031" s="71"/>
      <c r="O1031" s="71"/>
      <c r="T1031" s="71"/>
      <c r="U1031" s="71"/>
      <c r="V1031" s="71"/>
      <c r="W1031" s="71"/>
      <c r="X1031" s="71"/>
      <c r="Y1031" s="71"/>
      <c r="Z1031" s="71"/>
      <c r="AA1031" s="71"/>
      <c r="AB1031" s="71"/>
      <c r="AC1031" s="71"/>
      <c r="AD1031" s="71"/>
      <c r="AE1031" s="71"/>
      <c r="AF1031" s="71"/>
      <c r="AG1031" s="71"/>
      <c r="AH1031" s="71"/>
      <c r="AI1031" s="71"/>
      <c r="AJ1031" s="71"/>
      <c r="AK1031" s="71"/>
      <c r="AL1031" s="71"/>
      <c r="AM1031" s="71"/>
      <c r="AN1031" s="71"/>
      <c r="AO1031" s="71"/>
      <c r="AP1031" s="71"/>
    </row>
    <row r="1032" spans="1:42" x14ac:dyDescent="0.75">
      <c r="A1032" s="71"/>
      <c r="B1032" s="71"/>
      <c r="C1032" s="71"/>
      <c r="D1032" s="71"/>
      <c r="E1032" s="71"/>
      <c r="F1032" s="71"/>
      <c r="G1032" s="71"/>
      <c r="H1032" s="71"/>
      <c r="I1032" s="71"/>
      <c r="J1032" s="71"/>
      <c r="K1032" s="71"/>
      <c r="L1032" s="71"/>
      <c r="M1032" s="71"/>
      <c r="N1032" s="71"/>
      <c r="O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</row>
    <row r="1033" spans="1:42" x14ac:dyDescent="0.75">
      <c r="A1033" s="71"/>
      <c r="B1033" s="71"/>
      <c r="C1033" s="71"/>
      <c r="D1033" s="71"/>
      <c r="E1033" s="71"/>
      <c r="F1033" s="71"/>
      <c r="G1033" s="71"/>
      <c r="H1033" s="71"/>
      <c r="I1033" s="71"/>
      <c r="J1033" s="71"/>
      <c r="K1033" s="71"/>
      <c r="L1033" s="71"/>
      <c r="M1033" s="71"/>
      <c r="N1033" s="71"/>
      <c r="O1033" s="71"/>
      <c r="T1033" s="71"/>
      <c r="U1033" s="71"/>
      <c r="V1033" s="71"/>
      <c r="W1033" s="71"/>
      <c r="X1033" s="71"/>
      <c r="Y1033" s="71"/>
      <c r="Z1033" s="71"/>
      <c r="AA1033" s="71"/>
      <c r="AB1033" s="71"/>
      <c r="AC1033" s="71"/>
      <c r="AD1033" s="71"/>
      <c r="AE1033" s="71"/>
      <c r="AF1033" s="71"/>
      <c r="AG1033" s="71"/>
      <c r="AH1033" s="71"/>
      <c r="AI1033" s="71"/>
      <c r="AJ1033" s="71"/>
      <c r="AK1033" s="71"/>
      <c r="AL1033" s="71"/>
      <c r="AM1033" s="71"/>
      <c r="AN1033" s="71"/>
      <c r="AO1033" s="71"/>
      <c r="AP1033" s="71"/>
    </row>
    <row r="1034" spans="1:42" x14ac:dyDescent="0.75">
      <c r="A1034" s="71"/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1"/>
      <c r="M1034" s="71"/>
      <c r="N1034" s="71"/>
      <c r="O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</row>
    <row r="1035" spans="1:42" x14ac:dyDescent="0.75">
      <c r="A1035" s="71"/>
      <c r="B1035" s="71"/>
      <c r="C1035" s="71"/>
      <c r="D1035" s="71"/>
      <c r="E1035" s="71"/>
      <c r="F1035" s="71"/>
      <c r="G1035" s="71"/>
      <c r="H1035" s="71"/>
      <c r="I1035" s="71"/>
      <c r="J1035" s="71"/>
      <c r="K1035" s="71"/>
      <c r="L1035" s="71"/>
      <c r="M1035" s="71"/>
      <c r="N1035" s="71"/>
      <c r="O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</row>
    <row r="1036" spans="1:42" x14ac:dyDescent="0.75">
      <c r="A1036" s="71"/>
      <c r="B1036" s="71"/>
      <c r="C1036" s="71"/>
      <c r="D1036" s="71"/>
      <c r="E1036" s="71"/>
      <c r="F1036" s="71"/>
      <c r="G1036" s="71"/>
      <c r="H1036" s="71"/>
      <c r="I1036" s="71"/>
      <c r="J1036" s="71"/>
      <c r="K1036" s="71"/>
      <c r="L1036" s="71"/>
      <c r="M1036" s="71"/>
      <c r="N1036" s="71"/>
      <c r="O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</row>
    <row r="1037" spans="1:42" x14ac:dyDescent="0.75">
      <c r="A1037" s="71"/>
      <c r="B1037" s="71"/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</row>
    <row r="1038" spans="1:42" x14ac:dyDescent="0.75">
      <c r="A1038" s="71"/>
      <c r="B1038" s="71"/>
      <c r="C1038" s="71"/>
      <c r="D1038" s="71"/>
      <c r="E1038" s="71"/>
      <c r="F1038" s="71"/>
      <c r="G1038" s="71"/>
      <c r="H1038" s="71"/>
      <c r="I1038" s="71"/>
      <c r="J1038" s="71"/>
      <c r="K1038" s="71"/>
      <c r="L1038" s="71"/>
      <c r="M1038" s="71"/>
      <c r="N1038" s="71"/>
      <c r="O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</row>
    <row r="1039" spans="1:42" x14ac:dyDescent="0.75">
      <c r="A1039" s="71"/>
      <c r="B1039" s="71"/>
      <c r="C1039" s="71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T1039" s="71"/>
      <c r="U1039" s="71"/>
      <c r="V1039" s="71"/>
      <c r="W1039" s="71"/>
      <c r="X1039" s="71"/>
      <c r="Y1039" s="71"/>
      <c r="Z1039" s="71"/>
      <c r="AA1039" s="71"/>
      <c r="AB1039" s="71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</row>
    <row r="1040" spans="1:42" x14ac:dyDescent="0.75">
      <c r="A1040" s="71"/>
      <c r="B1040" s="71"/>
      <c r="C1040" s="71"/>
      <c r="D1040" s="71"/>
      <c r="E1040" s="71"/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T1040" s="71"/>
      <c r="U1040" s="71"/>
      <c r="V1040" s="71"/>
      <c r="W1040" s="71"/>
      <c r="X1040" s="71"/>
      <c r="Y1040" s="71"/>
      <c r="Z1040" s="71"/>
      <c r="AA1040" s="71"/>
      <c r="AB1040" s="71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</row>
    <row r="1041" spans="1:42" x14ac:dyDescent="0.75">
      <c r="A1041" s="71"/>
      <c r="B1041" s="71"/>
      <c r="C1041" s="71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T1041" s="71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</row>
    <row r="1042" spans="1:42" x14ac:dyDescent="0.75">
      <c r="A1042" s="71"/>
      <c r="B1042" s="71"/>
      <c r="C1042" s="71"/>
      <c r="D1042" s="71"/>
      <c r="E1042" s="71"/>
      <c r="F1042" s="71"/>
      <c r="G1042" s="71"/>
      <c r="H1042" s="71"/>
      <c r="I1042" s="71"/>
      <c r="J1042" s="71"/>
      <c r="K1042" s="71"/>
      <c r="L1042" s="71"/>
      <c r="M1042" s="71"/>
      <c r="N1042" s="71"/>
      <c r="O1042" s="71"/>
      <c r="T1042" s="71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</row>
    <row r="1043" spans="1:42" x14ac:dyDescent="0.75">
      <c r="A1043" s="71"/>
      <c r="B1043" s="71"/>
      <c r="C1043" s="71"/>
      <c r="D1043" s="71"/>
      <c r="E1043" s="71"/>
      <c r="F1043" s="71"/>
      <c r="G1043" s="71"/>
      <c r="H1043" s="71"/>
      <c r="I1043" s="71"/>
      <c r="J1043" s="71"/>
      <c r="K1043" s="71"/>
      <c r="L1043" s="71"/>
      <c r="M1043" s="71"/>
      <c r="N1043" s="71"/>
      <c r="O1043" s="71"/>
      <c r="T1043" s="71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</row>
    <row r="1044" spans="1:42" x14ac:dyDescent="0.75">
      <c r="A1044" s="71"/>
      <c r="B1044" s="71"/>
      <c r="C1044" s="71"/>
      <c r="D1044" s="71"/>
      <c r="E1044" s="71"/>
      <c r="F1044" s="71"/>
      <c r="G1044" s="71"/>
      <c r="H1044" s="71"/>
      <c r="I1044" s="71"/>
      <c r="J1044" s="71"/>
      <c r="K1044" s="71"/>
      <c r="L1044" s="71"/>
      <c r="M1044" s="71"/>
      <c r="N1044" s="71"/>
      <c r="O1044" s="71"/>
      <c r="T1044" s="71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</row>
    <row r="1045" spans="1:42" x14ac:dyDescent="0.75">
      <c r="A1045" s="71"/>
      <c r="B1045" s="71"/>
      <c r="C1045" s="71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T1045" s="71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</row>
    <row r="1046" spans="1:42" x14ac:dyDescent="0.75">
      <c r="A1046" s="71"/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1"/>
      <c r="M1046" s="71"/>
      <c r="N1046" s="71"/>
      <c r="O1046" s="71"/>
      <c r="T1046" s="71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</row>
    <row r="1047" spans="1:42" x14ac:dyDescent="0.75">
      <c r="A1047" s="71"/>
      <c r="B1047" s="71"/>
      <c r="C1047" s="71"/>
      <c r="D1047" s="71"/>
      <c r="E1047" s="71"/>
      <c r="F1047" s="71"/>
      <c r="G1047" s="71"/>
      <c r="H1047" s="71"/>
      <c r="I1047" s="71"/>
      <c r="J1047" s="71"/>
      <c r="K1047" s="71"/>
      <c r="L1047" s="71"/>
      <c r="M1047" s="71"/>
      <c r="N1047" s="71"/>
      <c r="O1047" s="71"/>
      <c r="T1047" s="71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</row>
    <row r="1048" spans="1:42" x14ac:dyDescent="0.75">
      <c r="A1048" s="71"/>
      <c r="B1048" s="71"/>
      <c r="C1048" s="71"/>
      <c r="D1048" s="71"/>
      <c r="E1048" s="71"/>
      <c r="F1048" s="71"/>
      <c r="G1048" s="71"/>
      <c r="H1048" s="71"/>
      <c r="I1048" s="71"/>
      <c r="J1048" s="71"/>
      <c r="K1048" s="71"/>
      <c r="L1048" s="71"/>
      <c r="M1048" s="71"/>
      <c r="N1048" s="71"/>
      <c r="O1048" s="71"/>
      <c r="T1048" s="71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</row>
    <row r="1049" spans="1:42" x14ac:dyDescent="0.75">
      <c r="A1049" s="71"/>
      <c r="B1049" s="71"/>
      <c r="C1049" s="71"/>
      <c r="D1049" s="71"/>
      <c r="E1049" s="71"/>
      <c r="F1049" s="71"/>
      <c r="G1049" s="71"/>
      <c r="H1049" s="71"/>
      <c r="I1049" s="71"/>
      <c r="J1049" s="71"/>
      <c r="K1049" s="71"/>
      <c r="L1049" s="71"/>
      <c r="M1049" s="71"/>
      <c r="N1049" s="71"/>
      <c r="O1049" s="71"/>
      <c r="T1049" s="71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</row>
    <row r="1050" spans="1:42" x14ac:dyDescent="0.75">
      <c r="A1050" s="71"/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1"/>
      <c r="M1050" s="71"/>
      <c r="N1050" s="71"/>
      <c r="O1050" s="71"/>
      <c r="T1050" s="71"/>
      <c r="U1050" s="71"/>
      <c r="V1050" s="71"/>
      <c r="W1050" s="71"/>
      <c r="X1050" s="71"/>
      <c r="Y1050" s="71"/>
      <c r="Z1050" s="71"/>
      <c r="AA1050" s="71"/>
      <c r="AB1050" s="71"/>
      <c r="AC1050" s="71"/>
      <c r="AD1050" s="71"/>
      <c r="AE1050" s="71"/>
      <c r="AF1050" s="71"/>
      <c r="AG1050" s="71"/>
      <c r="AH1050" s="71"/>
      <c r="AI1050" s="71"/>
      <c r="AJ1050" s="71"/>
      <c r="AK1050" s="71"/>
      <c r="AL1050" s="71"/>
      <c r="AM1050" s="71"/>
      <c r="AN1050" s="71"/>
      <c r="AO1050" s="71"/>
      <c r="AP1050" s="71"/>
    </row>
    <row r="1051" spans="1:42" x14ac:dyDescent="0.75">
      <c r="A1051" s="71"/>
      <c r="B1051" s="71"/>
      <c r="C1051" s="71"/>
      <c r="D1051" s="71"/>
      <c r="E1051" s="71"/>
      <c r="F1051" s="71"/>
      <c r="G1051" s="71"/>
      <c r="H1051" s="71"/>
      <c r="I1051" s="71"/>
      <c r="J1051" s="71"/>
      <c r="K1051" s="71"/>
      <c r="L1051" s="71"/>
      <c r="M1051" s="71"/>
      <c r="N1051" s="71"/>
      <c r="O1051" s="71"/>
      <c r="T1051" s="71"/>
      <c r="U1051" s="71"/>
      <c r="V1051" s="71"/>
      <c r="W1051" s="71"/>
      <c r="X1051" s="71"/>
      <c r="Y1051" s="71"/>
      <c r="Z1051" s="71"/>
      <c r="AA1051" s="71"/>
      <c r="AB1051" s="71"/>
      <c r="AC1051" s="71"/>
      <c r="AD1051" s="71"/>
      <c r="AE1051" s="71"/>
      <c r="AF1051" s="71"/>
      <c r="AG1051" s="71"/>
      <c r="AH1051" s="71"/>
      <c r="AI1051" s="71"/>
      <c r="AJ1051" s="71"/>
      <c r="AK1051" s="71"/>
      <c r="AL1051" s="71"/>
      <c r="AM1051" s="71"/>
      <c r="AN1051" s="71"/>
      <c r="AO1051" s="71"/>
      <c r="AP1051" s="71"/>
    </row>
    <row r="1052" spans="1:42" x14ac:dyDescent="0.75">
      <c r="A1052" s="71"/>
      <c r="B1052" s="71"/>
      <c r="C1052" s="71"/>
      <c r="D1052" s="71"/>
      <c r="E1052" s="71"/>
      <c r="F1052" s="71"/>
      <c r="G1052" s="71"/>
      <c r="H1052" s="71"/>
      <c r="I1052" s="71"/>
      <c r="J1052" s="71"/>
      <c r="K1052" s="71"/>
      <c r="L1052" s="71"/>
      <c r="M1052" s="71"/>
      <c r="N1052" s="71"/>
      <c r="O1052" s="71"/>
      <c r="T1052" s="71"/>
      <c r="U1052" s="71"/>
      <c r="V1052" s="71"/>
      <c r="W1052" s="71"/>
      <c r="X1052" s="71"/>
      <c r="Y1052" s="71"/>
      <c r="Z1052" s="71"/>
      <c r="AA1052" s="71"/>
      <c r="AB1052" s="71"/>
      <c r="AC1052" s="71"/>
      <c r="AD1052" s="71"/>
      <c r="AE1052" s="71"/>
      <c r="AF1052" s="71"/>
      <c r="AG1052" s="71"/>
      <c r="AH1052" s="71"/>
      <c r="AI1052" s="71"/>
      <c r="AJ1052" s="71"/>
      <c r="AK1052" s="71"/>
      <c r="AL1052" s="71"/>
      <c r="AM1052" s="71"/>
      <c r="AN1052" s="71"/>
      <c r="AO1052" s="71"/>
      <c r="AP1052" s="71"/>
    </row>
    <row r="1053" spans="1:42" x14ac:dyDescent="0.75">
      <c r="A1053" s="71"/>
      <c r="B1053" s="71"/>
      <c r="C1053" s="71"/>
      <c r="D1053" s="71"/>
      <c r="E1053" s="71"/>
      <c r="F1053" s="71"/>
      <c r="G1053" s="71"/>
      <c r="H1053" s="71"/>
      <c r="I1053" s="71"/>
      <c r="J1053" s="71"/>
      <c r="K1053" s="71"/>
      <c r="L1053" s="71"/>
      <c r="M1053" s="71"/>
      <c r="N1053" s="71"/>
      <c r="O1053" s="71"/>
      <c r="T1053" s="71"/>
      <c r="U1053" s="71"/>
      <c r="V1053" s="71"/>
      <c r="W1053" s="71"/>
      <c r="X1053" s="71"/>
      <c r="Y1053" s="71"/>
      <c r="Z1053" s="71"/>
      <c r="AA1053" s="71"/>
      <c r="AB1053" s="71"/>
      <c r="AC1053" s="71"/>
      <c r="AD1053" s="71"/>
      <c r="AE1053" s="71"/>
      <c r="AF1053" s="71"/>
      <c r="AG1053" s="71"/>
      <c r="AH1053" s="71"/>
      <c r="AI1053" s="71"/>
      <c r="AJ1053" s="71"/>
      <c r="AK1053" s="71"/>
      <c r="AL1053" s="71"/>
      <c r="AM1053" s="71"/>
      <c r="AN1053" s="71"/>
      <c r="AO1053" s="71"/>
      <c r="AP1053" s="71"/>
    </row>
    <row r="1054" spans="1:42" x14ac:dyDescent="0.75">
      <c r="A1054" s="71"/>
      <c r="B1054" s="71"/>
      <c r="C1054" s="71"/>
      <c r="D1054" s="71"/>
      <c r="E1054" s="71"/>
      <c r="F1054" s="71"/>
      <c r="G1054" s="71"/>
      <c r="H1054" s="71"/>
      <c r="I1054" s="71"/>
      <c r="J1054" s="71"/>
      <c r="K1054" s="71"/>
      <c r="L1054" s="71"/>
      <c r="M1054" s="71"/>
      <c r="N1054" s="71"/>
      <c r="O1054" s="71"/>
      <c r="T1054" s="71"/>
      <c r="U1054" s="71"/>
      <c r="V1054" s="71"/>
      <c r="W1054" s="71"/>
      <c r="X1054" s="71"/>
      <c r="Y1054" s="71"/>
      <c r="Z1054" s="71"/>
      <c r="AA1054" s="71"/>
      <c r="AB1054" s="71"/>
      <c r="AC1054" s="71"/>
      <c r="AD1054" s="71"/>
      <c r="AE1054" s="71"/>
      <c r="AF1054" s="71"/>
      <c r="AG1054" s="71"/>
      <c r="AH1054" s="71"/>
      <c r="AI1054" s="71"/>
      <c r="AJ1054" s="71"/>
      <c r="AK1054" s="71"/>
      <c r="AL1054" s="71"/>
      <c r="AM1054" s="71"/>
      <c r="AN1054" s="71"/>
      <c r="AO1054" s="71"/>
      <c r="AP1054" s="71"/>
    </row>
    <row r="1055" spans="1:42" x14ac:dyDescent="0.75">
      <c r="A1055" s="71"/>
      <c r="B1055" s="71"/>
      <c r="C1055" s="71"/>
      <c r="D1055" s="71"/>
      <c r="E1055" s="71"/>
      <c r="F1055" s="71"/>
      <c r="G1055" s="71"/>
      <c r="H1055" s="71"/>
      <c r="I1055" s="71"/>
      <c r="J1055" s="71"/>
      <c r="K1055" s="71"/>
      <c r="L1055" s="71"/>
      <c r="M1055" s="71"/>
      <c r="N1055" s="71"/>
      <c r="O1055" s="71"/>
      <c r="T1055" s="71"/>
      <c r="U1055" s="71"/>
      <c r="V1055" s="71"/>
      <c r="W1055" s="71"/>
      <c r="X1055" s="71"/>
      <c r="Y1055" s="71"/>
      <c r="Z1055" s="71"/>
      <c r="AA1055" s="71"/>
      <c r="AB1055" s="71"/>
      <c r="AC1055" s="71"/>
      <c r="AD1055" s="71"/>
      <c r="AE1055" s="71"/>
      <c r="AF1055" s="71"/>
      <c r="AG1055" s="71"/>
      <c r="AH1055" s="71"/>
      <c r="AI1055" s="71"/>
      <c r="AJ1055" s="71"/>
      <c r="AK1055" s="71"/>
      <c r="AL1055" s="71"/>
      <c r="AM1055" s="71"/>
      <c r="AN1055" s="71"/>
      <c r="AO1055" s="71"/>
      <c r="AP1055" s="71"/>
    </row>
    <row r="1056" spans="1:42" x14ac:dyDescent="0.75">
      <c r="A1056" s="71"/>
      <c r="B1056" s="71"/>
      <c r="C1056" s="71"/>
      <c r="D1056" s="71"/>
      <c r="E1056" s="71"/>
      <c r="F1056" s="71"/>
      <c r="G1056" s="71"/>
      <c r="H1056" s="71"/>
      <c r="I1056" s="71"/>
      <c r="J1056" s="71"/>
      <c r="K1056" s="71"/>
      <c r="L1056" s="71"/>
      <c r="M1056" s="71"/>
      <c r="N1056" s="71"/>
      <c r="O1056" s="71"/>
      <c r="T1056" s="71"/>
      <c r="U1056" s="71"/>
      <c r="V1056" s="71"/>
      <c r="W1056" s="71"/>
      <c r="X1056" s="71"/>
      <c r="Y1056" s="71"/>
      <c r="Z1056" s="71"/>
      <c r="AA1056" s="71"/>
      <c r="AB1056" s="71"/>
      <c r="AC1056" s="71"/>
      <c r="AD1056" s="71"/>
      <c r="AE1056" s="71"/>
      <c r="AF1056" s="71"/>
      <c r="AG1056" s="71"/>
      <c r="AH1056" s="71"/>
      <c r="AI1056" s="71"/>
      <c r="AJ1056" s="71"/>
      <c r="AK1056" s="71"/>
      <c r="AL1056" s="71"/>
      <c r="AM1056" s="71"/>
      <c r="AN1056" s="71"/>
      <c r="AO1056" s="71"/>
      <c r="AP1056" s="71"/>
    </row>
    <row r="1057" spans="1:42" x14ac:dyDescent="0.75">
      <c r="A1057" s="71"/>
      <c r="B1057" s="71"/>
      <c r="C1057" s="71"/>
      <c r="D1057" s="71"/>
      <c r="E1057" s="71"/>
      <c r="F1057" s="71"/>
      <c r="G1057" s="71"/>
      <c r="H1057" s="71"/>
      <c r="I1057" s="71"/>
      <c r="J1057" s="71"/>
      <c r="K1057" s="71"/>
      <c r="L1057" s="71"/>
      <c r="M1057" s="71"/>
      <c r="N1057" s="71"/>
      <c r="O1057" s="71"/>
      <c r="T1057" s="71"/>
      <c r="U1057" s="71"/>
      <c r="V1057" s="71"/>
      <c r="W1057" s="71"/>
      <c r="X1057" s="71"/>
      <c r="Y1057" s="71"/>
      <c r="Z1057" s="71"/>
      <c r="AA1057" s="71"/>
      <c r="AB1057" s="71"/>
      <c r="AC1057" s="71"/>
      <c r="AD1057" s="71"/>
      <c r="AE1057" s="71"/>
      <c r="AF1057" s="71"/>
      <c r="AG1057" s="71"/>
      <c r="AH1057" s="71"/>
      <c r="AI1057" s="71"/>
      <c r="AJ1057" s="71"/>
      <c r="AK1057" s="71"/>
      <c r="AL1057" s="71"/>
      <c r="AM1057" s="71"/>
      <c r="AN1057" s="71"/>
      <c r="AO1057" s="71"/>
      <c r="AP1057" s="71"/>
    </row>
    <row r="1058" spans="1:42" x14ac:dyDescent="0.75">
      <c r="A1058" s="71"/>
      <c r="B1058" s="71"/>
      <c r="C1058" s="71"/>
      <c r="D1058" s="71"/>
      <c r="E1058" s="71"/>
      <c r="F1058" s="71"/>
      <c r="G1058" s="71"/>
      <c r="H1058" s="71"/>
      <c r="I1058" s="71"/>
      <c r="J1058" s="71"/>
      <c r="K1058" s="71"/>
      <c r="L1058" s="71"/>
      <c r="M1058" s="71"/>
      <c r="N1058" s="71"/>
      <c r="O1058" s="71"/>
      <c r="T1058" s="71"/>
      <c r="U1058" s="71"/>
      <c r="V1058" s="71"/>
      <c r="W1058" s="71"/>
      <c r="X1058" s="71"/>
      <c r="Y1058" s="71"/>
      <c r="Z1058" s="71"/>
      <c r="AA1058" s="71"/>
      <c r="AB1058" s="71"/>
      <c r="AC1058" s="71"/>
      <c r="AD1058" s="71"/>
      <c r="AE1058" s="71"/>
      <c r="AF1058" s="71"/>
      <c r="AG1058" s="71"/>
      <c r="AH1058" s="71"/>
      <c r="AI1058" s="71"/>
      <c r="AJ1058" s="71"/>
      <c r="AK1058" s="71"/>
      <c r="AL1058" s="71"/>
      <c r="AM1058" s="71"/>
      <c r="AN1058" s="71"/>
      <c r="AO1058" s="71"/>
      <c r="AP1058" s="71"/>
    </row>
    <row r="1059" spans="1:42" x14ac:dyDescent="0.75">
      <c r="A1059" s="71"/>
      <c r="B1059" s="71"/>
      <c r="C1059" s="71"/>
      <c r="D1059" s="71"/>
      <c r="E1059" s="71"/>
      <c r="F1059" s="71"/>
      <c r="G1059" s="71"/>
      <c r="H1059" s="71"/>
      <c r="I1059" s="71"/>
      <c r="J1059" s="71"/>
      <c r="K1059" s="71"/>
      <c r="L1059" s="71"/>
      <c r="M1059" s="71"/>
      <c r="N1059" s="71"/>
      <c r="O1059" s="71"/>
      <c r="T1059" s="71"/>
      <c r="U1059" s="71"/>
      <c r="V1059" s="71"/>
      <c r="W1059" s="71"/>
      <c r="X1059" s="71"/>
      <c r="Y1059" s="71"/>
      <c r="Z1059" s="71"/>
      <c r="AA1059" s="71"/>
      <c r="AB1059" s="71"/>
      <c r="AC1059" s="71"/>
      <c r="AD1059" s="71"/>
      <c r="AE1059" s="71"/>
      <c r="AF1059" s="71"/>
      <c r="AG1059" s="71"/>
      <c r="AH1059" s="71"/>
      <c r="AI1059" s="71"/>
      <c r="AJ1059" s="71"/>
      <c r="AK1059" s="71"/>
      <c r="AL1059" s="71"/>
      <c r="AM1059" s="71"/>
      <c r="AN1059" s="71"/>
      <c r="AO1059" s="71"/>
      <c r="AP1059" s="71"/>
    </row>
    <row r="1060" spans="1:42" x14ac:dyDescent="0.75">
      <c r="A1060" s="71"/>
      <c r="B1060" s="71"/>
      <c r="C1060" s="71"/>
      <c r="D1060" s="71"/>
      <c r="E1060" s="71"/>
      <c r="F1060" s="71"/>
      <c r="G1060" s="71"/>
      <c r="H1060" s="71"/>
      <c r="I1060" s="71"/>
      <c r="J1060" s="71"/>
      <c r="K1060" s="71"/>
      <c r="L1060" s="71"/>
      <c r="M1060" s="71"/>
      <c r="N1060" s="71"/>
      <c r="O1060" s="71"/>
      <c r="T1060" s="71"/>
      <c r="U1060" s="71"/>
      <c r="V1060" s="71"/>
      <c r="W1060" s="71"/>
      <c r="X1060" s="71"/>
      <c r="Y1060" s="71"/>
      <c r="Z1060" s="71"/>
      <c r="AA1060" s="71"/>
      <c r="AB1060" s="71"/>
      <c r="AC1060" s="71"/>
      <c r="AD1060" s="71"/>
      <c r="AE1060" s="71"/>
      <c r="AF1060" s="71"/>
      <c r="AG1060" s="71"/>
      <c r="AH1060" s="71"/>
      <c r="AI1060" s="71"/>
      <c r="AJ1060" s="71"/>
      <c r="AK1060" s="71"/>
      <c r="AL1060" s="71"/>
      <c r="AM1060" s="71"/>
      <c r="AN1060" s="71"/>
      <c r="AO1060" s="71"/>
      <c r="AP1060" s="71"/>
    </row>
    <row r="1061" spans="1:42" x14ac:dyDescent="0.75">
      <c r="A1061" s="71"/>
      <c r="B1061" s="71"/>
      <c r="C1061" s="71"/>
      <c r="D1061" s="71"/>
      <c r="E1061" s="71"/>
      <c r="F1061" s="71"/>
      <c r="G1061" s="71"/>
      <c r="H1061" s="71"/>
      <c r="I1061" s="71"/>
      <c r="J1061" s="71"/>
      <c r="K1061" s="71"/>
      <c r="L1061" s="71"/>
      <c r="M1061" s="71"/>
      <c r="N1061" s="71"/>
      <c r="O1061" s="71"/>
      <c r="T1061" s="71"/>
      <c r="U1061" s="71"/>
      <c r="V1061" s="71"/>
      <c r="W1061" s="71"/>
      <c r="X1061" s="71"/>
      <c r="Y1061" s="71"/>
      <c r="Z1061" s="71"/>
      <c r="AA1061" s="71"/>
      <c r="AB1061" s="71"/>
      <c r="AC1061" s="71"/>
      <c r="AD1061" s="71"/>
      <c r="AE1061" s="71"/>
      <c r="AF1061" s="71"/>
      <c r="AG1061" s="71"/>
      <c r="AH1061" s="71"/>
      <c r="AI1061" s="71"/>
      <c r="AJ1061" s="71"/>
      <c r="AK1061" s="71"/>
      <c r="AL1061" s="71"/>
      <c r="AM1061" s="71"/>
      <c r="AN1061" s="71"/>
      <c r="AO1061" s="71"/>
      <c r="AP1061" s="71"/>
    </row>
    <row r="1062" spans="1:42" x14ac:dyDescent="0.75">
      <c r="A1062" s="71"/>
      <c r="B1062" s="71"/>
      <c r="C1062" s="71"/>
      <c r="D1062" s="71"/>
      <c r="E1062" s="71"/>
      <c r="F1062" s="71"/>
      <c r="G1062" s="71"/>
      <c r="H1062" s="71"/>
      <c r="I1062" s="71"/>
      <c r="J1062" s="71"/>
      <c r="K1062" s="71"/>
      <c r="L1062" s="71"/>
      <c r="M1062" s="71"/>
      <c r="N1062" s="71"/>
      <c r="O1062" s="71"/>
      <c r="T1062" s="71"/>
      <c r="U1062" s="71"/>
      <c r="V1062" s="71"/>
      <c r="W1062" s="71"/>
      <c r="X1062" s="71"/>
      <c r="Y1062" s="71"/>
      <c r="Z1062" s="71"/>
      <c r="AA1062" s="71"/>
      <c r="AB1062" s="71"/>
      <c r="AC1062" s="71"/>
      <c r="AD1062" s="71"/>
      <c r="AE1062" s="71"/>
      <c r="AF1062" s="71"/>
      <c r="AG1062" s="71"/>
      <c r="AH1062" s="71"/>
      <c r="AI1062" s="71"/>
      <c r="AJ1062" s="71"/>
      <c r="AK1062" s="71"/>
      <c r="AL1062" s="71"/>
      <c r="AM1062" s="71"/>
      <c r="AN1062" s="71"/>
      <c r="AO1062" s="71"/>
      <c r="AP1062" s="71"/>
    </row>
    <row r="1063" spans="1:42" x14ac:dyDescent="0.75">
      <c r="A1063" s="71"/>
      <c r="B1063" s="71"/>
      <c r="C1063" s="71"/>
      <c r="D1063" s="71"/>
      <c r="E1063" s="71"/>
      <c r="F1063" s="71"/>
      <c r="G1063" s="71"/>
      <c r="H1063" s="71"/>
      <c r="I1063" s="71"/>
      <c r="J1063" s="71"/>
      <c r="K1063" s="71"/>
      <c r="L1063" s="71"/>
      <c r="M1063" s="71"/>
      <c r="N1063" s="71"/>
      <c r="O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</row>
    <row r="1064" spans="1:42" x14ac:dyDescent="0.75">
      <c r="A1064" s="71"/>
      <c r="B1064" s="71"/>
      <c r="C1064" s="71"/>
      <c r="D1064" s="71"/>
      <c r="E1064" s="71"/>
      <c r="F1064" s="71"/>
      <c r="G1064" s="71"/>
      <c r="H1064" s="71"/>
      <c r="I1064" s="71"/>
      <c r="J1064" s="71"/>
      <c r="K1064" s="71"/>
      <c r="L1064" s="71"/>
      <c r="M1064" s="71"/>
      <c r="N1064" s="71"/>
      <c r="O1064" s="71"/>
      <c r="T1064" s="71"/>
      <c r="U1064" s="71"/>
      <c r="V1064" s="71"/>
      <c r="W1064" s="71"/>
      <c r="X1064" s="71"/>
      <c r="Y1064" s="71"/>
      <c r="Z1064" s="71"/>
      <c r="AA1064" s="71"/>
      <c r="AB1064" s="71"/>
      <c r="AC1064" s="71"/>
      <c r="AD1064" s="71"/>
      <c r="AE1064" s="71"/>
      <c r="AF1064" s="71"/>
      <c r="AG1064" s="71"/>
      <c r="AH1064" s="71"/>
      <c r="AI1064" s="71"/>
      <c r="AJ1064" s="71"/>
      <c r="AK1064" s="71"/>
      <c r="AL1064" s="71"/>
      <c r="AM1064" s="71"/>
      <c r="AN1064" s="71"/>
      <c r="AO1064" s="71"/>
      <c r="AP1064" s="71"/>
    </row>
    <row r="1065" spans="1:42" x14ac:dyDescent="0.75">
      <c r="A1065" s="71"/>
      <c r="B1065" s="71"/>
      <c r="C1065" s="71"/>
      <c r="D1065" s="71"/>
      <c r="E1065" s="71"/>
      <c r="F1065" s="71"/>
      <c r="G1065" s="71"/>
      <c r="H1065" s="71"/>
      <c r="I1065" s="71"/>
      <c r="J1065" s="71"/>
      <c r="K1065" s="71"/>
      <c r="L1065" s="71"/>
      <c r="M1065" s="71"/>
      <c r="N1065" s="71"/>
      <c r="O1065" s="71"/>
      <c r="T1065" s="71"/>
      <c r="U1065" s="71"/>
      <c r="V1065" s="71"/>
      <c r="W1065" s="71"/>
      <c r="X1065" s="71"/>
      <c r="Y1065" s="71"/>
      <c r="Z1065" s="71"/>
      <c r="AA1065" s="71"/>
      <c r="AB1065" s="71"/>
      <c r="AC1065" s="71"/>
      <c r="AD1065" s="71"/>
      <c r="AE1065" s="71"/>
      <c r="AF1065" s="71"/>
      <c r="AG1065" s="71"/>
      <c r="AH1065" s="71"/>
      <c r="AI1065" s="71"/>
      <c r="AJ1065" s="71"/>
      <c r="AK1065" s="71"/>
      <c r="AL1065" s="71"/>
      <c r="AM1065" s="71"/>
      <c r="AN1065" s="71"/>
      <c r="AO1065" s="71"/>
      <c r="AP1065" s="71"/>
    </row>
    <row r="1066" spans="1:42" x14ac:dyDescent="0.75">
      <c r="A1066" s="71"/>
      <c r="B1066" s="71"/>
      <c r="C1066" s="71"/>
      <c r="D1066" s="71"/>
      <c r="E1066" s="71"/>
      <c r="F1066" s="71"/>
      <c r="G1066" s="71"/>
      <c r="H1066" s="71"/>
      <c r="I1066" s="71"/>
      <c r="J1066" s="71"/>
      <c r="K1066" s="71"/>
      <c r="L1066" s="71"/>
      <c r="M1066" s="71"/>
      <c r="N1066" s="71"/>
      <c r="O1066" s="71"/>
      <c r="T1066" s="71"/>
      <c r="U1066" s="71"/>
      <c r="V1066" s="71"/>
      <c r="W1066" s="71"/>
      <c r="X1066" s="71"/>
      <c r="Y1066" s="71"/>
      <c r="Z1066" s="71"/>
      <c r="AA1066" s="71"/>
      <c r="AB1066" s="71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</row>
    <row r="1067" spans="1:42" x14ac:dyDescent="0.75">
      <c r="A1067" s="71"/>
      <c r="B1067" s="71"/>
      <c r="C1067" s="71"/>
      <c r="D1067" s="71"/>
      <c r="E1067" s="71"/>
      <c r="F1067" s="71"/>
      <c r="G1067" s="71"/>
      <c r="H1067" s="71"/>
      <c r="I1067" s="71"/>
      <c r="J1067" s="71"/>
      <c r="K1067" s="71"/>
      <c r="L1067" s="71"/>
      <c r="M1067" s="71"/>
      <c r="N1067" s="71"/>
      <c r="O1067" s="71"/>
      <c r="T1067" s="71"/>
      <c r="U1067" s="71"/>
      <c r="V1067" s="71"/>
      <c r="W1067" s="71"/>
      <c r="X1067" s="71"/>
      <c r="Y1067" s="71"/>
      <c r="Z1067" s="71"/>
      <c r="AA1067" s="71"/>
      <c r="AB1067" s="71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</row>
    <row r="1068" spans="1:42" x14ac:dyDescent="0.75">
      <c r="A1068" s="71"/>
      <c r="B1068" s="71"/>
      <c r="C1068" s="71"/>
      <c r="D1068" s="71"/>
      <c r="E1068" s="71"/>
      <c r="F1068" s="71"/>
      <c r="G1068" s="71"/>
      <c r="H1068" s="71"/>
      <c r="I1068" s="71"/>
      <c r="J1068" s="71"/>
      <c r="K1068" s="71"/>
      <c r="L1068" s="71"/>
      <c r="M1068" s="71"/>
      <c r="N1068" s="71"/>
      <c r="O1068" s="71"/>
      <c r="T1068" s="71"/>
      <c r="U1068" s="71"/>
      <c r="V1068" s="71"/>
      <c r="W1068" s="71"/>
      <c r="X1068" s="71"/>
      <c r="Y1068" s="71"/>
      <c r="Z1068" s="71"/>
      <c r="AA1068" s="71"/>
      <c r="AB1068" s="71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</row>
    <row r="1069" spans="1:42" x14ac:dyDescent="0.75">
      <c r="A1069" s="71"/>
      <c r="B1069" s="71"/>
      <c r="C1069" s="71"/>
      <c r="D1069" s="71"/>
      <c r="E1069" s="71"/>
      <c r="F1069" s="71"/>
      <c r="G1069" s="71"/>
      <c r="H1069" s="71"/>
      <c r="I1069" s="71"/>
      <c r="J1069" s="71"/>
      <c r="K1069" s="71"/>
      <c r="L1069" s="71"/>
      <c r="M1069" s="71"/>
      <c r="N1069" s="71"/>
      <c r="O1069" s="71"/>
      <c r="T1069" s="71"/>
      <c r="U1069" s="71"/>
      <c r="V1069" s="71"/>
      <c r="W1069" s="71"/>
      <c r="X1069" s="71"/>
      <c r="Y1069" s="71"/>
      <c r="Z1069" s="71"/>
      <c r="AA1069" s="71"/>
      <c r="AB1069" s="71"/>
      <c r="AC1069" s="71"/>
      <c r="AD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</row>
    <row r="1070" spans="1:42" x14ac:dyDescent="0.75">
      <c r="A1070" s="71"/>
      <c r="B1070" s="71"/>
      <c r="C1070" s="71"/>
      <c r="D1070" s="71"/>
      <c r="E1070" s="71"/>
      <c r="F1070" s="71"/>
      <c r="G1070" s="71"/>
      <c r="H1070" s="71"/>
      <c r="I1070" s="71"/>
      <c r="J1070" s="71"/>
      <c r="K1070" s="71"/>
      <c r="L1070" s="71"/>
      <c r="M1070" s="71"/>
      <c r="N1070" s="71"/>
      <c r="O1070" s="71"/>
      <c r="T1070" s="71"/>
      <c r="U1070" s="71"/>
      <c r="V1070" s="71"/>
      <c r="W1070" s="71"/>
      <c r="X1070" s="71"/>
      <c r="Y1070" s="71"/>
      <c r="Z1070" s="71"/>
      <c r="AA1070" s="71"/>
      <c r="AB1070" s="71"/>
      <c r="AC1070" s="71"/>
      <c r="AD1070" s="71"/>
      <c r="AE1070" s="71"/>
      <c r="AF1070" s="71"/>
      <c r="AG1070" s="71"/>
      <c r="AH1070" s="71"/>
      <c r="AI1070" s="71"/>
      <c r="AJ1070" s="71"/>
      <c r="AK1070" s="71"/>
      <c r="AL1070" s="71"/>
      <c r="AM1070" s="71"/>
      <c r="AN1070" s="71"/>
      <c r="AO1070" s="71"/>
      <c r="AP1070" s="71"/>
    </row>
    <row r="1071" spans="1:42" x14ac:dyDescent="0.75">
      <c r="A1071" s="71"/>
      <c r="B1071" s="71"/>
      <c r="C1071" s="71"/>
      <c r="D1071" s="71"/>
      <c r="E1071" s="71"/>
      <c r="F1071" s="71"/>
      <c r="G1071" s="71"/>
      <c r="H1071" s="71"/>
      <c r="I1071" s="71"/>
      <c r="J1071" s="71"/>
      <c r="K1071" s="71"/>
      <c r="L1071" s="71"/>
      <c r="M1071" s="71"/>
      <c r="N1071" s="71"/>
      <c r="O1071" s="71"/>
      <c r="T1071" s="71"/>
      <c r="U1071" s="71"/>
      <c r="V1071" s="71"/>
      <c r="W1071" s="71"/>
      <c r="X1071" s="71"/>
      <c r="Y1071" s="71"/>
      <c r="Z1071" s="71"/>
      <c r="AA1071" s="71"/>
      <c r="AB1071" s="71"/>
      <c r="AC1071" s="71"/>
      <c r="AD1071" s="71"/>
      <c r="AE1071" s="71"/>
      <c r="AF1071" s="71"/>
      <c r="AG1071" s="71"/>
      <c r="AH1071" s="71"/>
      <c r="AI1071" s="71"/>
      <c r="AJ1071" s="71"/>
      <c r="AK1071" s="71"/>
      <c r="AL1071" s="71"/>
      <c r="AM1071" s="71"/>
      <c r="AN1071" s="71"/>
      <c r="AO1071" s="71"/>
      <c r="AP1071" s="71"/>
    </row>
    <row r="1072" spans="1:42" x14ac:dyDescent="0.75">
      <c r="A1072" s="71"/>
      <c r="B1072" s="71"/>
      <c r="C1072" s="71"/>
      <c r="D1072" s="71"/>
      <c r="E1072" s="71"/>
      <c r="F1072" s="71"/>
      <c r="G1072" s="71"/>
      <c r="H1072" s="71"/>
      <c r="I1072" s="71"/>
      <c r="J1072" s="71"/>
      <c r="K1072" s="71"/>
      <c r="L1072" s="71"/>
      <c r="M1072" s="71"/>
      <c r="N1072" s="71"/>
      <c r="O1072" s="71"/>
      <c r="T1072" s="71"/>
      <c r="U1072" s="71"/>
      <c r="V1072" s="71"/>
      <c r="W1072" s="71"/>
      <c r="X1072" s="71"/>
      <c r="Y1072" s="71"/>
      <c r="Z1072" s="71"/>
      <c r="AA1072" s="71"/>
      <c r="AB1072" s="71"/>
      <c r="AC1072" s="71"/>
      <c r="AD1072" s="71"/>
      <c r="AE1072" s="71"/>
      <c r="AF1072" s="71"/>
      <c r="AG1072" s="71"/>
      <c r="AH1072" s="71"/>
      <c r="AI1072" s="71"/>
      <c r="AJ1072" s="71"/>
      <c r="AK1072" s="71"/>
      <c r="AL1072" s="71"/>
      <c r="AM1072" s="71"/>
      <c r="AN1072" s="71"/>
      <c r="AO1072" s="71"/>
      <c r="AP1072" s="71"/>
    </row>
    <row r="1073" spans="1:42" x14ac:dyDescent="0.75">
      <c r="A1073" s="71"/>
      <c r="B1073" s="71"/>
      <c r="C1073" s="71"/>
      <c r="D1073" s="71"/>
      <c r="E1073" s="71"/>
      <c r="F1073" s="71"/>
      <c r="G1073" s="71"/>
      <c r="H1073" s="71"/>
      <c r="I1073" s="71"/>
      <c r="J1073" s="71"/>
      <c r="K1073" s="71"/>
      <c r="L1073" s="71"/>
      <c r="M1073" s="71"/>
      <c r="N1073" s="71"/>
      <c r="O1073" s="71"/>
      <c r="T1073" s="71"/>
      <c r="U1073" s="71"/>
      <c r="V1073" s="71"/>
      <c r="W1073" s="71"/>
      <c r="X1073" s="71"/>
      <c r="Y1073" s="71"/>
      <c r="Z1073" s="71"/>
      <c r="AA1073" s="71"/>
      <c r="AB1073" s="71"/>
      <c r="AC1073" s="71"/>
      <c r="AD1073" s="71"/>
      <c r="AE1073" s="71"/>
      <c r="AF1073" s="71"/>
      <c r="AG1073" s="71"/>
      <c r="AH1073" s="71"/>
      <c r="AI1073" s="71"/>
      <c r="AJ1073" s="71"/>
      <c r="AK1073" s="71"/>
      <c r="AL1073" s="71"/>
      <c r="AM1073" s="71"/>
      <c r="AN1073" s="71"/>
      <c r="AO1073" s="71"/>
      <c r="AP1073" s="71"/>
    </row>
    <row r="1074" spans="1:42" x14ac:dyDescent="0.75">
      <c r="A1074" s="71"/>
      <c r="B1074" s="71"/>
      <c r="C1074" s="71"/>
      <c r="D1074" s="71"/>
      <c r="E1074" s="71"/>
      <c r="F1074" s="71"/>
      <c r="G1074" s="71"/>
      <c r="H1074" s="71"/>
      <c r="I1074" s="71"/>
      <c r="J1074" s="71"/>
      <c r="K1074" s="71"/>
      <c r="L1074" s="71"/>
      <c r="M1074" s="71"/>
      <c r="N1074" s="71"/>
      <c r="O1074" s="71"/>
      <c r="T1074" s="71"/>
      <c r="U1074" s="71"/>
      <c r="V1074" s="71"/>
      <c r="W1074" s="71"/>
      <c r="X1074" s="71"/>
      <c r="Y1074" s="71"/>
      <c r="Z1074" s="71"/>
      <c r="AA1074" s="71"/>
      <c r="AB1074" s="71"/>
      <c r="AC1074" s="71"/>
      <c r="AD1074" s="71"/>
      <c r="AE1074" s="71"/>
      <c r="AF1074" s="71"/>
      <c r="AG1074" s="71"/>
      <c r="AH1074" s="71"/>
      <c r="AI1074" s="71"/>
      <c r="AJ1074" s="71"/>
      <c r="AK1074" s="71"/>
      <c r="AL1074" s="71"/>
      <c r="AM1074" s="71"/>
      <c r="AN1074" s="71"/>
      <c r="AO1074" s="71"/>
      <c r="AP1074" s="71"/>
    </row>
    <row r="1075" spans="1:42" x14ac:dyDescent="0.75">
      <c r="A1075" s="71"/>
      <c r="B1075" s="71"/>
      <c r="C1075" s="71"/>
      <c r="D1075" s="71"/>
      <c r="E1075" s="71"/>
      <c r="F1075" s="71"/>
      <c r="G1075" s="71"/>
      <c r="H1075" s="71"/>
      <c r="I1075" s="71"/>
      <c r="J1075" s="71"/>
      <c r="K1075" s="71"/>
      <c r="L1075" s="71"/>
      <c r="M1075" s="71"/>
      <c r="N1075" s="71"/>
      <c r="O1075" s="71"/>
      <c r="T1075" s="71"/>
      <c r="U1075" s="71"/>
      <c r="V1075" s="71"/>
      <c r="W1075" s="71"/>
      <c r="X1075" s="71"/>
      <c r="Y1075" s="71"/>
      <c r="Z1075" s="71"/>
      <c r="AA1075" s="71"/>
      <c r="AB1075" s="71"/>
      <c r="AC1075" s="71"/>
      <c r="AD1075" s="71"/>
      <c r="AE1075" s="71"/>
      <c r="AF1075" s="71"/>
      <c r="AG1075" s="71"/>
      <c r="AH1075" s="71"/>
      <c r="AI1075" s="71"/>
      <c r="AJ1075" s="71"/>
      <c r="AK1075" s="71"/>
      <c r="AL1075" s="71"/>
      <c r="AM1075" s="71"/>
      <c r="AN1075" s="71"/>
      <c r="AO1075" s="71"/>
      <c r="AP1075" s="71"/>
    </row>
    <row r="1076" spans="1:42" x14ac:dyDescent="0.75">
      <c r="A1076" s="71"/>
      <c r="B1076" s="71"/>
      <c r="C1076" s="71"/>
      <c r="D1076" s="71"/>
      <c r="E1076" s="71"/>
      <c r="F1076" s="71"/>
      <c r="G1076" s="71"/>
      <c r="H1076" s="71"/>
      <c r="I1076" s="71"/>
      <c r="J1076" s="71"/>
      <c r="K1076" s="71"/>
      <c r="L1076" s="71"/>
      <c r="M1076" s="71"/>
      <c r="N1076" s="71"/>
      <c r="O1076" s="71"/>
      <c r="T1076" s="71"/>
      <c r="U1076" s="71"/>
      <c r="V1076" s="71"/>
      <c r="W1076" s="71"/>
      <c r="X1076" s="71"/>
      <c r="Y1076" s="71"/>
      <c r="Z1076" s="71"/>
      <c r="AA1076" s="71"/>
      <c r="AB1076" s="71"/>
      <c r="AC1076" s="71"/>
      <c r="AD1076" s="71"/>
      <c r="AE1076" s="71"/>
      <c r="AF1076" s="71"/>
      <c r="AG1076" s="71"/>
      <c r="AH1076" s="71"/>
      <c r="AI1076" s="71"/>
      <c r="AJ1076" s="71"/>
      <c r="AK1076" s="71"/>
      <c r="AL1076" s="71"/>
      <c r="AM1076" s="71"/>
      <c r="AN1076" s="71"/>
      <c r="AO1076" s="71"/>
      <c r="AP1076" s="71"/>
    </row>
    <row r="1077" spans="1:42" x14ac:dyDescent="0.75">
      <c r="A1077" s="71"/>
      <c r="B1077" s="71"/>
      <c r="C1077" s="71"/>
      <c r="D1077" s="71"/>
      <c r="E1077" s="71"/>
      <c r="F1077" s="71"/>
      <c r="G1077" s="71"/>
      <c r="H1077" s="71"/>
      <c r="I1077" s="71"/>
      <c r="J1077" s="71"/>
      <c r="K1077" s="71"/>
      <c r="L1077" s="71"/>
      <c r="M1077" s="71"/>
      <c r="N1077" s="71"/>
      <c r="O1077" s="71"/>
      <c r="T1077" s="71"/>
      <c r="U1077" s="71"/>
      <c r="V1077" s="71"/>
      <c r="W1077" s="71"/>
      <c r="X1077" s="71"/>
      <c r="Y1077" s="71"/>
      <c r="Z1077" s="71"/>
      <c r="AA1077" s="71"/>
      <c r="AB1077" s="71"/>
      <c r="AC1077" s="71"/>
      <c r="AD1077" s="71"/>
      <c r="AE1077" s="71"/>
      <c r="AF1077" s="71"/>
      <c r="AG1077" s="71"/>
      <c r="AH1077" s="71"/>
      <c r="AI1077" s="71"/>
      <c r="AJ1077" s="71"/>
      <c r="AK1077" s="71"/>
      <c r="AL1077" s="71"/>
      <c r="AM1077" s="71"/>
      <c r="AN1077" s="71"/>
      <c r="AO1077" s="71"/>
      <c r="AP1077" s="71"/>
    </row>
    <row r="1078" spans="1:42" x14ac:dyDescent="0.75">
      <c r="A1078" s="71"/>
      <c r="B1078" s="71"/>
      <c r="C1078" s="71"/>
      <c r="D1078" s="71"/>
      <c r="E1078" s="71"/>
      <c r="F1078" s="71"/>
      <c r="G1078" s="71"/>
      <c r="H1078" s="71"/>
      <c r="I1078" s="71"/>
      <c r="J1078" s="71"/>
      <c r="K1078" s="71"/>
      <c r="L1078" s="71"/>
      <c r="M1078" s="71"/>
      <c r="N1078" s="71"/>
      <c r="O1078" s="71"/>
      <c r="T1078" s="71"/>
      <c r="U1078" s="71"/>
      <c r="V1078" s="71"/>
      <c r="W1078" s="71"/>
      <c r="X1078" s="71"/>
      <c r="Y1078" s="71"/>
      <c r="Z1078" s="71"/>
      <c r="AA1078" s="71"/>
      <c r="AB1078" s="71"/>
      <c r="AC1078" s="71"/>
      <c r="AD1078" s="71"/>
      <c r="AE1078" s="71"/>
      <c r="AF1078" s="71"/>
      <c r="AG1078" s="71"/>
      <c r="AH1078" s="71"/>
      <c r="AI1078" s="71"/>
      <c r="AJ1078" s="71"/>
      <c r="AK1078" s="71"/>
      <c r="AL1078" s="71"/>
      <c r="AM1078" s="71"/>
      <c r="AN1078" s="71"/>
      <c r="AO1078" s="71"/>
      <c r="AP1078" s="71"/>
    </row>
    <row r="1079" spans="1:42" x14ac:dyDescent="0.75">
      <c r="A1079" s="71"/>
      <c r="B1079" s="71"/>
      <c r="C1079" s="71"/>
      <c r="D1079" s="71"/>
      <c r="E1079" s="71"/>
      <c r="F1079" s="71"/>
      <c r="G1079" s="71"/>
      <c r="H1079" s="71"/>
      <c r="I1079" s="71"/>
      <c r="J1079" s="71"/>
      <c r="K1079" s="71"/>
      <c r="L1079" s="71"/>
      <c r="M1079" s="71"/>
      <c r="N1079" s="71"/>
      <c r="O1079" s="71"/>
      <c r="T1079" s="71"/>
      <c r="U1079" s="71"/>
      <c r="V1079" s="71"/>
      <c r="W1079" s="71"/>
      <c r="X1079" s="71"/>
      <c r="Y1079" s="71"/>
      <c r="Z1079" s="71"/>
      <c r="AA1079" s="71"/>
      <c r="AB1079" s="71"/>
      <c r="AC1079" s="71"/>
      <c r="AD1079" s="71"/>
      <c r="AE1079" s="71"/>
      <c r="AF1079" s="71"/>
      <c r="AG1079" s="71"/>
      <c r="AH1079" s="71"/>
      <c r="AI1079" s="71"/>
      <c r="AJ1079" s="71"/>
      <c r="AK1079" s="71"/>
      <c r="AL1079" s="71"/>
      <c r="AM1079" s="71"/>
      <c r="AN1079" s="71"/>
      <c r="AO1079" s="71"/>
      <c r="AP1079" s="71"/>
    </row>
    <row r="1080" spans="1:42" x14ac:dyDescent="0.75">
      <c r="A1080" s="71"/>
      <c r="B1080" s="71"/>
      <c r="C1080" s="71"/>
      <c r="D1080" s="71"/>
      <c r="E1080" s="71"/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T1080" s="71"/>
      <c r="U1080" s="71"/>
      <c r="V1080" s="71"/>
      <c r="W1080" s="71"/>
      <c r="X1080" s="71"/>
      <c r="Y1080" s="71"/>
      <c r="Z1080" s="71"/>
      <c r="AA1080" s="71"/>
      <c r="AB1080" s="71"/>
      <c r="AC1080" s="71"/>
      <c r="AD1080" s="71"/>
      <c r="AE1080" s="71"/>
      <c r="AF1080" s="71"/>
      <c r="AG1080" s="71"/>
      <c r="AH1080" s="71"/>
      <c r="AI1080" s="71"/>
      <c r="AJ1080" s="71"/>
      <c r="AK1080" s="71"/>
      <c r="AL1080" s="71"/>
      <c r="AM1080" s="71"/>
      <c r="AN1080" s="71"/>
      <c r="AO1080" s="71"/>
      <c r="AP1080" s="71"/>
    </row>
    <row r="1081" spans="1:42" x14ac:dyDescent="0.75">
      <c r="A1081" s="71"/>
      <c r="B1081" s="71"/>
      <c r="C1081" s="71"/>
      <c r="D1081" s="71"/>
      <c r="E1081" s="71"/>
      <c r="F1081" s="71"/>
      <c r="G1081" s="71"/>
      <c r="H1081" s="71"/>
      <c r="I1081" s="71"/>
      <c r="J1081" s="71"/>
      <c r="K1081" s="71"/>
      <c r="L1081" s="71"/>
      <c r="M1081" s="71"/>
      <c r="N1081" s="71"/>
      <c r="O1081" s="71"/>
      <c r="T1081" s="71"/>
      <c r="U1081" s="71"/>
      <c r="V1081" s="71"/>
      <c r="W1081" s="71"/>
      <c r="X1081" s="71"/>
      <c r="Y1081" s="71"/>
      <c r="Z1081" s="71"/>
      <c r="AA1081" s="71"/>
      <c r="AB1081" s="71"/>
      <c r="AC1081" s="71"/>
      <c r="AD1081" s="71"/>
      <c r="AE1081" s="71"/>
      <c r="AF1081" s="71"/>
      <c r="AG1081" s="71"/>
      <c r="AH1081" s="71"/>
      <c r="AI1081" s="71"/>
      <c r="AJ1081" s="71"/>
      <c r="AK1081" s="71"/>
      <c r="AL1081" s="71"/>
      <c r="AM1081" s="71"/>
      <c r="AN1081" s="71"/>
      <c r="AO1081" s="71"/>
      <c r="AP1081" s="71"/>
    </row>
    <row r="1082" spans="1:42" x14ac:dyDescent="0.75">
      <c r="A1082" s="71"/>
      <c r="B1082" s="71"/>
      <c r="C1082" s="71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T1082" s="71"/>
      <c r="U1082" s="71"/>
      <c r="V1082" s="71"/>
      <c r="W1082" s="71"/>
      <c r="X1082" s="71"/>
      <c r="Y1082" s="71"/>
      <c r="Z1082" s="71"/>
      <c r="AA1082" s="71"/>
      <c r="AB1082" s="71"/>
      <c r="AC1082" s="71"/>
      <c r="AD1082" s="71"/>
      <c r="AE1082" s="71"/>
      <c r="AF1082" s="71"/>
      <c r="AG1082" s="71"/>
      <c r="AH1082" s="71"/>
      <c r="AI1082" s="71"/>
      <c r="AJ1082" s="71"/>
      <c r="AK1082" s="71"/>
      <c r="AL1082" s="71"/>
      <c r="AM1082" s="71"/>
      <c r="AN1082" s="71"/>
      <c r="AO1082" s="71"/>
      <c r="AP1082" s="71"/>
    </row>
    <row r="1083" spans="1:42" x14ac:dyDescent="0.75">
      <c r="A1083" s="71"/>
      <c r="B1083" s="71"/>
      <c r="C1083" s="71"/>
      <c r="D1083" s="71"/>
      <c r="E1083" s="71"/>
      <c r="F1083" s="71"/>
      <c r="G1083" s="71"/>
      <c r="H1083" s="71"/>
      <c r="I1083" s="71"/>
      <c r="J1083" s="71"/>
      <c r="K1083" s="71"/>
      <c r="L1083" s="71"/>
      <c r="M1083" s="71"/>
      <c r="N1083" s="71"/>
      <c r="O1083" s="71"/>
      <c r="T1083" s="71"/>
      <c r="U1083" s="71"/>
      <c r="V1083" s="71"/>
      <c r="W1083" s="71"/>
      <c r="X1083" s="71"/>
      <c r="Y1083" s="71"/>
      <c r="Z1083" s="71"/>
      <c r="AA1083" s="71"/>
      <c r="AB1083" s="71"/>
      <c r="AC1083" s="71"/>
      <c r="AD1083" s="71"/>
      <c r="AE1083" s="71"/>
      <c r="AF1083" s="71"/>
      <c r="AG1083" s="71"/>
      <c r="AH1083" s="71"/>
      <c r="AI1083" s="71"/>
      <c r="AJ1083" s="71"/>
      <c r="AK1083" s="71"/>
      <c r="AL1083" s="71"/>
      <c r="AM1083" s="71"/>
      <c r="AN1083" s="71"/>
      <c r="AO1083" s="71"/>
      <c r="AP1083" s="71"/>
    </row>
    <row r="1084" spans="1:42" x14ac:dyDescent="0.75">
      <c r="A1084" s="71"/>
      <c r="B1084" s="71"/>
      <c r="C1084" s="71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T1084" s="71"/>
      <c r="U1084" s="71"/>
      <c r="V1084" s="71"/>
      <c r="W1084" s="71"/>
      <c r="X1084" s="71"/>
      <c r="Y1084" s="71"/>
      <c r="Z1084" s="71"/>
      <c r="AA1084" s="71"/>
      <c r="AB1084" s="71"/>
      <c r="AC1084" s="71"/>
      <c r="AD1084" s="71"/>
      <c r="AE1084" s="71"/>
      <c r="AF1084" s="71"/>
      <c r="AG1084" s="71"/>
      <c r="AH1084" s="71"/>
      <c r="AI1084" s="71"/>
      <c r="AJ1084" s="71"/>
      <c r="AK1084" s="71"/>
      <c r="AL1084" s="71"/>
      <c r="AM1084" s="71"/>
      <c r="AN1084" s="71"/>
      <c r="AO1084" s="71"/>
      <c r="AP1084" s="71"/>
    </row>
    <row r="1085" spans="1:42" x14ac:dyDescent="0.75">
      <c r="A1085" s="71"/>
      <c r="B1085" s="71"/>
      <c r="C1085" s="71"/>
      <c r="D1085" s="71"/>
      <c r="E1085" s="71"/>
      <c r="F1085" s="71"/>
      <c r="G1085" s="71"/>
      <c r="H1085" s="71"/>
      <c r="I1085" s="71"/>
      <c r="J1085" s="71"/>
      <c r="K1085" s="71"/>
      <c r="L1085" s="71"/>
      <c r="M1085" s="71"/>
      <c r="N1085" s="71"/>
      <c r="O1085" s="71"/>
      <c r="T1085" s="71"/>
      <c r="U1085" s="71"/>
      <c r="V1085" s="71"/>
      <c r="W1085" s="71"/>
      <c r="X1085" s="71"/>
      <c r="Y1085" s="71"/>
      <c r="Z1085" s="71"/>
      <c r="AA1085" s="71"/>
      <c r="AB1085" s="71"/>
      <c r="AC1085" s="71"/>
      <c r="AD1085" s="71"/>
      <c r="AE1085" s="71"/>
      <c r="AF1085" s="71"/>
      <c r="AG1085" s="71"/>
      <c r="AH1085" s="71"/>
      <c r="AI1085" s="71"/>
      <c r="AJ1085" s="71"/>
      <c r="AK1085" s="71"/>
      <c r="AL1085" s="71"/>
      <c r="AM1085" s="71"/>
      <c r="AN1085" s="71"/>
      <c r="AO1085" s="71"/>
      <c r="AP1085" s="71"/>
    </row>
    <row r="1086" spans="1:42" x14ac:dyDescent="0.75">
      <c r="A1086" s="71"/>
      <c r="B1086" s="71"/>
      <c r="C1086" s="71"/>
      <c r="D1086" s="71"/>
      <c r="E1086" s="71"/>
      <c r="F1086" s="71"/>
      <c r="G1086" s="71"/>
      <c r="H1086" s="71"/>
      <c r="I1086" s="71"/>
      <c r="J1086" s="71"/>
      <c r="K1086" s="71"/>
      <c r="L1086" s="71"/>
      <c r="M1086" s="71"/>
      <c r="N1086" s="71"/>
      <c r="O1086" s="71"/>
      <c r="T1086" s="71"/>
      <c r="U1086" s="71"/>
      <c r="V1086" s="71"/>
      <c r="W1086" s="71"/>
      <c r="X1086" s="71"/>
      <c r="Y1086" s="71"/>
      <c r="Z1086" s="71"/>
      <c r="AA1086" s="71"/>
      <c r="AB1086" s="71"/>
      <c r="AC1086" s="71"/>
      <c r="AD1086" s="71"/>
      <c r="AE1086" s="71"/>
      <c r="AF1086" s="71"/>
      <c r="AG1086" s="71"/>
      <c r="AH1086" s="71"/>
      <c r="AI1086" s="71"/>
      <c r="AJ1086" s="71"/>
      <c r="AK1086" s="71"/>
      <c r="AL1086" s="71"/>
      <c r="AM1086" s="71"/>
      <c r="AN1086" s="71"/>
      <c r="AO1086" s="71"/>
      <c r="AP1086" s="71"/>
    </row>
    <row r="1087" spans="1:42" x14ac:dyDescent="0.75">
      <c r="A1087" s="71"/>
      <c r="B1087" s="71"/>
      <c r="C1087" s="71"/>
      <c r="D1087" s="71"/>
      <c r="E1087" s="71"/>
      <c r="F1087" s="71"/>
      <c r="G1087" s="71"/>
      <c r="H1087" s="71"/>
      <c r="I1087" s="71"/>
      <c r="J1087" s="71"/>
      <c r="K1087" s="71"/>
      <c r="L1087" s="71"/>
      <c r="M1087" s="71"/>
      <c r="N1087" s="71"/>
      <c r="O1087" s="71"/>
      <c r="T1087" s="71"/>
      <c r="U1087" s="71"/>
      <c r="V1087" s="71"/>
      <c r="W1087" s="71"/>
      <c r="X1087" s="71"/>
      <c r="Y1087" s="71"/>
      <c r="Z1087" s="71"/>
      <c r="AA1087" s="71"/>
      <c r="AB1087" s="71"/>
      <c r="AC1087" s="71"/>
      <c r="AD1087" s="71"/>
      <c r="AE1087" s="71"/>
      <c r="AF1087" s="71"/>
      <c r="AG1087" s="71"/>
      <c r="AH1087" s="71"/>
      <c r="AI1087" s="71"/>
      <c r="AJ1087" s="71"/>
      <c r="AK1087" s="71"/>
      <c r="AL1087" s="71"/>
      <c r="AM1087" s="71"/>
      <c r="AN1087" s="71"/>
      <c r="AO1087" s="71"/>
      <c r="AP1087" s="71"/>
    </row>
    <row r="1088" spans="1:42" x14ac:dyDescent="0.75">
      <c r="A1088" s="71"/>
      <c r="B1088" s="71"/>
      <c r="C1088" s="71"/>
      <c r="D1088" s="71"/>
      <c r="E1088" s="71"/>
      <c r="F1088" s="71"/>
      <c r="G1088" s="71"/>
      <c r="H1088" s="71"/>
      <c r="I1088" s="71"/>
      <c r="J1088" s="71"/>
      <c r="K1088" s="71"/>
      <c r="L1088" s="71"/>
      <c r="M1088" s="71"/>
      <c r="N1088" s="71"/>
      <c r="O1088" s="71"/>
      <c r="T1088" s="71"/>
      <c r="U1088" s="71"/>
      <c r="V1088" s="71"/>
      <c r="W1088" s="71"/>
      <c r="X1088" s="71"/>
      <c r="Y1088" s="71"/>
      <c r="Z1088" s="71"/>
      <c r="AA1088" s="71"/>
      <c r="AB1088" s="71"/>
      <c r="AC1088" s="71"/>
      <c r="AD1088" s="71"/>
      <c r="AE1088" s="71"/>
      <c r="AF1088" s="71"/>
      <c r="AG1088" s="71"/>
      <c r="AH1088" s="71"/>
      <c r="AI1088" s="71"/>
      <c r="AJ1088" s="71"/>
      <c r="AK1088" s="71"/>
      <c r="AL1088" s="71"/>
      <c r="AM1088" s="71"/>
      <c r="AN1088" s="71"/>
      <c r="AO1088" s="71"/>
      <c r="AP1088" s="71"/>
    </row>
    <row r="1089" spans="1:42" x14ac:dyDescent="0.75">
      <c r="A1089" s="71"/>
      <c r="B1089" s="71"/>
      <c r="C1089" s="71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T1089" s="71"/>
      <c r="U1089" s="71"/>
      <c r="V1089" s="71"/>
      <c r="W1089" s="71"/>
      <c r="X1089" s="71"/>
      <c r="Y1089" s="71"/>
      <c r="Z1089" s="71"/>
      <c r="AA1089" s="71"/>
      <c r="AB1089" s="71"/>
      <c r="AC1089" s="71"/>
      <c r="AD1089" s="71"/>
      <c r="AE1089" s="71"/>
      <c r="AF1089" s="71"/>
      <c r="AG1089" s="71"/>
      <c r="AH1089" s="71"/>
      <c r="AI1089" s="71"/>
      <c r="AJ1089" s="71"/>
      <c r="AK1089" s="71"/>
      <c r="AL1089" s="71"/>
      <c r="AM1089" s="71"/>
      <c r="AN1089" s="71"/>
      <c r="AO1089" s="71"/>
      <c r="AP1089" s="71"/>
    </row>
    <row r="1090" spans="1:42" x14ac:dyDescent="0.75">
      <c r="A1090" s="71"/>
      <c r="B1090" s="71"/>
      <c r="C1090" s="71"/>
      <c r="D1090" s="71"/>
      <c r="E1090" s="71"/>
      <c r="F1090" s="71"/>
      <c r="G1090" s="71"/>
      <c r="H1090" s="71"/>
      <c r="I1090" s="71"/>
      <c r="J1090" s="71"/>
      <c r="K1090" s="71"/>
      <c r="L1090" s="71"/>
      <c r="M1090" s="71"/>
      <c r="N1090" s="71"/>
      <c r="O1090" s="71"/>
      <c r="T1090" s="71"/>
      <c r="U1090" s="71"/>
      <c r="V1090" s="71"/>
      <c r="W1090" s="71"/>
      <c r="X1090" s="71"/>
      <c r="Y1090" s="71"/>
      <c r="Z1090" s="71"/>
      <c r="AA1090" s="71"/>
      <c r="AB1090" s="71"/>
      <c r="AC1090" s="71"/>
      <c r="AD1090" s="71"/>
      <c r="AE1090" s="71"/>
      <c r="AF1090" s="71"/>
      <c r="AG1090" s="71"/>
      <c r="AH1090" s="71"/>
      <c r="AI1090" s="71"/>
      <c r="AJ1090" s="71"/>
      <c r="AK1090" s="71"/>
      <c r="AL1090" s="71"/>
      <c r="AM1090" s="71"/>
      <c r="AN1090" s="71"/>
      <c r="AO1090" s="71"/>
      <c r="AP1090" s="71"/>
    </row>
    <row r="1091" spans="1:42" x14ac:dyDescent="0.75">
      <c r="A1091" s="71"/>
      <c r="B1091" s="71"/>
      <c r="C1091" s="71"/>
      <c r="D1091" s="71"/>
      <c r="E1091" s="71"/>
      <c r="F1091" s="71"/>
      <c r="G1091" s="71"/>
      <c r="H1091" s="71"/>
      <c r="I1091" s="71"/>
      <c r="J1091" s="71"/>
      <c r="K1091" s="71"/>
      <c r="L1091" s="71"/>
      <c r="M1091" s="71"/>
      <c r="N1091" s="71"/>
      <c r="O1091" s="71"/>
      <c r="T1091" s="71"/>
      <c r="U1091" s="71"/>
      <c r="V1091" s="71"/>
      <c r="W1091" s="71"/>
      <c r="X1091" s="71"/>
      <c r="Y1091" s="71"/>
      <c r="Z1091" s="71"/>
      <c r="AA1091" s="71"/>
      <c r="AB1091" s="71"/>
      <c r="AC1091" s="71"/>
      <c r="AD1091" s="71"/>
      <c r="AE1091" s="71"/>
      <c r="AF1091" s="71"/>
      <c r="AG1091" s="71"/>
      <c r="AH1091" s="71"/>
      <c r="AI1091" s="71"/>
      <c r="AJ1091" s="71"/>
      <c r="AK1091" s="71"/>
      <c r="AL1091" s="71"/>
      <c r="AM1091" s="71"/>
      <c r="AN1091" s="71"/>
      <c r="AO1091" s="71"/>
      <c r="AP1091" s="71"/>
    </row>
    <row r="1092" spans="1:42" x14ac:dyDescent="0.75">
      <c r="A1092" s="71"/>
      <c r="B1092" s="71"/>
      <c r="C1092" s="71"/>
      <c r="D1092" s="71"/>
      <c r="E1092" s="71"/>
      <c r="F1092" s="71"/>
      <c r="G1092" s="71"/>
      <c r="H1092" s="71"/>
      <c r="I1092" s="71"/>
      <c r="J1092" s="71"/>
      <c r="K1092" s="71"/>
      <c r="L1092" s="71"/>
      <c r="M1092" s="71"/>
      <c r="N1092" s="71"/>
      <c r="O1092" s="71"/>
      <c r="T1092" s="71"/>
      <c r="U1092" s="71"/>
      <c r="V1092" s="71"/>
      <c r="W1092" s="71"/>
      <c r="X1092" s="71"/>
      <c r="Y1092" s="71"/>
      <c r="Z1092" s="71"/>
      <c r="AA1092" s="71"/>
      <c r="AB1092" s="71"/>
      <c r="AC1092" s="71"/>
      <c r="AD1092" s="71"/>
      <c r="AE1092" s="71"/>
      <c r="AF1092" s="71"/>
      <c r="AG1092" s="71"/>
      <c r="AH1092" s="71"/>
      <c r="AI1092" s="71"/>
      <c r="AJ1092" s="71"/>
      <c r="AK1092" s="71"/>
      <c r="AL1092" s="71"/>
      <c r="AM1092" s="71"/>
      <c r="AN1092" s="71"/>
      <c r="AO1092" s="71"/>
      <c r="AP1092" s="71"/>
    </row>
    <row r="1093" spans="1:42" x14ac:dyDescent="0.75">
      <c r="A1093" s="71"/>
      <c r="B1093" s="71"/>
      <c r="C1093" s="71"/>
      <c r="D1093" s="71"/>
      <c r="E1093" s="71"/>
      <c r="F1093" s="71"/>
      <c r="G1093" s="71"/>
      <c r="H1093" s="71"/>
      <c r="I1093" s="71"/>
      <c r="J1093" s="71"/>
      <c r="K1093" s="71"/>
      <c r="L1093" s="71"/>
      <c r="M1093" s="71"/>
      <c r="N1093" s="71"/>
      <c r="O1093" s="71"/>
      <c r="T1093" s="71"/>
      <c r="U1093" s="71"/>
      <c r="V1093" s="71"/>
      <c r="W1093" s="71"/>
      <c r="X1093" s="71"/>
      <c r="Y1093" s="71"/>
      <c r="Z1093" s="71"/>
      <c r="AA1093" s="71"/>
      <c r="AB1093" s="71"/>
      <c r="AC1093" s="71"/>
      <c r="AD1093" s="71"/>
      <c r="AE1093" s="71"/>
      <c r="AF1093" s="71"/>
      <c r="AG1093" s="71"/>
      <c r="AH1093" s="71"/>
      <c r="AI1093" s="71"/>
      <c r="AJ1093" s="71"/>
      <c r="AK1093" s="71"/>
      <c r="AL1093" s="71"/>
      <c r="AM1093" s="71"/>
      <c r="AN1093" s="71"/>
      <c r="AO1093" s="71"/>
      <c r="AP1093" s="71"/>
    </row>
    <row r="1094" spans="1:42" x14ac:dyDescent="0.75">
      <c r="A1094" s="71"/>
      <c r="B1094" s="71"/>
      <c r="C1094" s="71"/>
      <c r="D1094" s="71"/>
      <c r="E1094" s="71"/>
      <c r="F1094" s="71"/>
      <c r="G1094" s="71"/>
      <c r="H1094" s="71"/>
      <c r="I1094" s="71"/>
      <c r="J1094" s="71"/>
      <c r="K1094" s="71"/>
      <c r="L1094" s="71"/>
      <c r="M1094" s="71"/>
      <c r="N1094" s="71"/>
      <c r="O1094" s="71"/>
      <c r="T1094" s="71"/>
      <c r="U1094" s="71"/>
      <c r="V1094" s="71"/>
      <c r="W1094" s="71"/>
      <c r="X1094" s="71"/>
      <c r="Y1094" s="71"/>
      <c r="Z1094" s="71"/>
      <c r="AA1094" s="71"/>
      <c r="AB1094" s="71"/>
      <c r="AC1094" s="71"/>
      <c r="AD1094" s="71"/>
      <c r="AE1094" s="71"/>
      <c r="AF1094" s="71"/>
      <c r="AG1094" s="71"/>
      <c r="AH1094" s="71"/>
      <c r="AI1094" s="71"/>
      <c r="AJ1094" s="71"/>
      <c r="AK1094" s="71"/>
      <c r="AL1094" s="71"/>
      <c r="AM1094" s="71"/>
      <c r="AN1094" s="71"/>
      <c r="AO1094" s="71"/>
      <c r="AP1094" s="71"/>
    </row>
    <row r="1095" spans="1:42" x14ac:dyDescent="0.75">
      <c r="A1095" s="71"/>
      <c r="B1095" s="71"/>
      <c r="C1095" s="71"/>
      <c r="D1095" s="71"/>
      <c r="E1095" s="71"/>
      <c r="F1095" s="71"/>
      <c r="G1095" s="71"/>
      <c r="H1095" s="71"/>
      <c r="I1095" s="71"/>
      <c r="J1095" s="71"/>
      <c r="K1095" s="71"/>
      <c r="L1095" s="71"/>
      <c r="M1095" s="71"/>
      <c r="N1095" s="71"/>
      <c r="O1095" s="71"/>
      <c r="T1095" s="71"/>
      <c r="U1095" s="71"/>
      <c r="V1095" s="71"/>
      <c r="W1095" s="71"/>
      <c r="X1095" s="71"/>
      <c r="Y1095" s="71"/>
      <c r="Z1095" s="71"/>
      <c r="AA1095" s="71"/>
      <c r="AB1095" s="71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</row>
    <row r="1096" spans="1:42" x14ac:dyDescent="0.75">
      <c r="A1096" s="71"/>
      <c r="B1096" s="71"/>
      <c r="C1096" s="71"/>
      <c r="D1096" s="71"/>
      <c r="E1096" s="71"/>
      <c r="F1096" s="71"/>
      <c r="G1096" s="71"/>
      <c r="H1096" s="71"/>
      <c r="I1096" s="71"/>
      <c r="J1096" s="71"/>
      <c r="K1096" s="71"/>
      <c r="L1096" s="71"/>
      <c r="M1096" s="71"/>
      <c r="N1096" s="71"/>
      <c r="O1096" s="71"/>
      <c r="T1096" s="71"/>
      <c r="U1096" s="71"/>
      <c r="V1096" s="71"/>
      <c r="W1096" s="71"/>
      <c r="X1096" s="71"/>
      <c r="Y1096" s="71"/>
      <c r="Z1096" s="71"/>
      <c r="AA1096" s="71"/>
      <c r="AB1096" s="71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</row>
    <row r="1097" spans="1:42" x14ac:dyDescent="0.75">
      <c r="A1097" s="71"/>
      <c r="B1097" s="71"/>
      <c r="C1097" s="71"/>
      <c r="D1097" s="71"/>
      <c r="E1097" s="71"/>
      <c r="F1097" s="71"/>
      <c r="G1097" s="71"/>
      <c r="H1097" s="71"/>
      <c r="I1097" s="71"/>
      <c r="J1097" s="71"/>
      <c r="K1097" s="71"/>
      <c r="L1097" s="71"/>
      <c r="M1097" s="71"/>
      <c r="N1097" s="71"/>
      <c r="O1097" s="71"/>
      <c r="T1097" s="71"/>
      <c r="U1097" s="71"/>
      <c r="V1097" s="71"/>
      <c r="W1097" s="71"/>
      <c r="X1097" s="71"/>
      <c r="Y1097" s="71"/>
      <c r="Z1097" s="71"/>
      <c r="AA1097" s="71"/>
      <c r="AB1097" s="71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</row>
    <row r="1098" spans="1:42" x14ac:dyDescent="0.75">
      <c r="A1098" s="71"/>
      <c r="B1098" s="71"/>
      <c r="C1098" s="71"/>
      <c r="D1098" s="71"/>
      <c r="E1098" s="71"/>
      <c r="F1098" s="71"/>
      <c r="G1098" s="71"/>
      <c r="H1098" s="71"/>
      <c r="I1098" s="71"/>
      <c r="J1098" s="71"/>
      <c r="K1098" s="71"/>
      <c r="L1098" s="71"/>
      <c r="M1098" s="71"/>
      <c r="N1098" s="71"/>
      <c r="O1098" s="71"/>
      <c r="T1098" s="71"/>
      <c r="U1098" s="71"/>
      <c r="V1098" s="71"/>
      <c r="W1098" s="71"/>
      <c r="X1098" s="71"/>
      <c r="Y1098" s="71"/>
      <c r="Z1098" s="71"/>
      <c r="AA1098" s="71"/>
      <c r="AB1098" s="71"/>
      <c r="AC1098" s="71"/>
      <c r="AD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</row>
    <row r="1099" spans="1:42" x14ac:dyDescent="0.75">
      <c r="A1099" s="71"/>
      <c r="B1099" s="71"/>
      <c r="C1099" s="71"/>
      <c r="D1099" s="71"/>
      <c r="E1099" s="71"/>
      <c r="F1099" s="71"/>
      <c r="G1099" s="71"/>
      <c r="H1099" s="71"/>
      <c r="I1099" s="71"/>
      <c r="J1099" s="71"/>
      <c r="K1099" s="71"/>
      <c r="L1099" s="71"/>
      <c r="M1099" s="71"/>
      <c r="N1099" s="71"/>
      <c r="O1099" s="71"/>
      <c r="T1099" s="71"/>
      <c r="U1099" s="71"/>
      <c r="V1099" s="71"/>
      <c r="W1099" s="71"/>
      <c r="X1099" s="71"/>
      <c r="Y1099" s="71"/>
      <c r="Z1099" s="71"/>
      <c r="AA1099" s="71"/>
      <c r="AB1099" s="71"/>
      <c r="AC1099" s="71"/>
      <c r="AD1099" s="71"/>
      <c r="AE1099" s="71"/>
      <c r="AF1099" s="71"/>
      <c r="AG1099" s="71"/>
      <c r="AH1099" s="71"/>
      <c r="AI1099" s="71"/>
      <c r="AJ1099" s="71"/>
      <c r="AK1099" s="71"/>
      <c r="AL1099" s="71"/>
      <c r="AM1099" s="71"/>
      <c r="AN1099" s="71"/>
      <c r="AO1099" s="71"/>
      <c r="AP1099" s="71"/>
    </row>
    <row r="1100" spans="1:42" x14ac:dyDescent="0.75">
      <c r="A1100" s="71"/>
      <c r="B1100" s="71"/>
      <c r="C1100" s="71"/>
      <c r="D1100" s="71"/>
      <c r="E1100" s="71"/>
      <c r="F1100" s="71"/>
      <c r="G1100" s="71"/>
      <c r="H1100" s="71"/>
      <c r="I1100" s="71"/>
      <c r="J1100" s="71"/>
      <c r="K1100" s="71"/>
      <c r="L1100" s="71"/>
      <c r="M1100" s="71"/>
      <c r="N1100" s="71"/>
      <c r="O1100" s="71"/>
      <c r="T1100" s="71"/>
      <c r="U1100" s="71"/>
      <c r="V1100" s="71"/>
      <c r="W1100" s="71"/>
      <c r="X1100" s="71"/>
      <c r="Y1100" s="71"/>
      <c r="Z1100" s="71"/>
      <c r="AA1100" s="71"/>
      <c r="AB1100" s="71"/>
      <c r="AC1100" s="71"/>
      <c r="AD1100" s="71"/>
      <c r="AE1100" s="71"/>
      <c r="AF1100" s="71"/>
      <c r="AG1100" s="71"/>
      <c r="AH1100" s="71"/>
      <c r="AI1100" s="71"/>
      <c r="AJ1100" s="71"/>
      <c r="AK1100" s="71"/>
      <c r="AL1100" s="71"/>
      <c r="AM1100" s="71"/>
      <c r="AN1100" s="71"/>
      <c r="AO1100" s="71"/>
      <c r="AP1100" s="71"/>
    </row>
    <row r="1101" spans="1:42" x14ac:dyDescent="0.75">
      <c r="A1101" s="71"/>
      <c r="B1101" s="71"/>
      <c r="C1101" s="71"/>
      <c r="D1101" s="71"/>
      <c r="E1101" s="71"/>
      <c r="F1101" s="71"/>
      <c r="G1101" s="71"/>
      <c r="H1101" s="71"/>
      <c r="I1101" s="71"/>
      <c r="J1101" s="71"/>
      <c r="K1101" s="71"/>
      <c r="L1101" s="71"/>
      <c r="M1101" s="71"/>
      <c r="N1101" s="71"/>
      <c r="O1101" s="71"/>
      <c r="T1101" s="71"/>
      <c r="U1101" s="71"/>
      <c r="V1101" s="71"/>
      <c r="W1101" s="71"/>
      <c r="X1101" s="71"/>
      <c r="Y1101" s="71"/>
      <c r="Z1101" s="71"/>
      <c r="AA1101" s="71"/>
      <c r="AB1101" s="71"/>
      <c r="AC1101" s="71"/>
      <c r="AD1101" s="71"/>
      <c r="AE1101" s="71"/>
      <c r="AF1101" s="71"/>
      <c r="AG1101" s="71"/>
      <c r="AH1101" s="71"/>
      <c r="AI1101" s="71"/>
      <c r="AJ1101" s="71"/>
      <c r="AK1101" s="71"/>
      <c r="AL1101" s="71"/>
      <c r="AM1101" s="71"/>
      <c r="AN1101" s="71"/>
      <c r="AO1101" s="71"/>
      <c r="AP1101" s="71"/>
    </row>
    <row r="1102" spans="1:42" x14ac:dyDescent="0.75">
      <c r="A1102" s="71"/>
      <c r="B1102" s="71"/>
      <c r="C1102" s="71"/>
      <c r="D1102" s="71"/>
      <c r="E1102" s="71"/>
      <c r="F1102" s="71"/>
      <c r="G1102" s="71"/>
      <c r="H1102" s="71"/>
      <c r="I1102" s="71"/>
      <c r="J1102" s="71"/>
      <c r="K1102" s="71"/>
      <c r="L1102" s="71"/>
      <c r="M1102" s="71"/>
      <c r="N1102" s="71"/>
      <c r="O1102" s="71"/>
      <c r="T1102" s="71"/>
      <c r="U1102" s="71"/>
      <c r="V1102" s="71"/>
      <c r="W1102" s="71"/>
      <c r="X1102" s="71"/>
      <c r="Y1102" s="71"/>
      <c r="Z1102" s="71"/>
      <c r="AA1102" s="71"/>
      <c r="AB1102" s="71"/>
      <c r="AC1102" s="71"/>
      <c r="AD1102" s="71"/>
      <c r="AE1102" s="71"/>
      <c r="AF1102" s="71"/>
      <c r="AG1102" s="71"/>
      <c r="AH1102" s="71"/>
      <c r="AI1102" s="71"/>
      <c r="AJ1102" s="71"/>
      <c r="AK1102" s="71"/>
      <c r="AL1102" s="71"/>
      <c r="AM1102" s="71"/>
      <c r="AN1102" s="71"/>
      <c r="AO1102" s="71"/>
      <c r="AP1102" s="71"/>
    </row>
    <row r="1103" spans="1:42" x14ac:dyDescent="0.75">
      <c r="A1103" s="71"/>
      <c r="B1103" s="71"/>
      <c r="C1103" s="71"/>
      <c r="D1103" s="71"/>
      <c r="E1103" s="71"/>
      <c r="F1103" s="71"/>
      <c r="G1103" s="71"/>
      <c r="H1103" s="71"/>
      <c r="I1103" s="71"/>
      <c r="J1103" s="71"/>
      <c r="K1103" s="71"/>
      <c r="L1103" s="71"/>
      <c r="M1103" s="71"/>
      <c r="N1103" s="71"/>
      <c r="O1103" s="71"/>
      <c r="T1103" s="71"/>
      <c r="U1103" s="71"/>
      <c r="V1103" s="71"/>
      <c r="W1103" s="71"/>
      <c r="X1103" s="71"/>
      <c r="Y1103" s="71"/>
      <c r="Z1103" s="71"/>
      <c r="AA1103" s="71"/>
      <c r="AB1103" s="71"/>
      <c r="AC1103" s="71"/>
      <c r="AD1103" s="71"/>
      <c r="AE1103" s="71"/>
      <c r="AF1103" s="71"/>
      <c r="AG1103" s="71"/>
      <c r="AH1103" s="71"/>
      <c r="AI1103" s="71"/>
      <c r="AJ1103" s="71"/>
      <c r="AK1103" s="71"/>
      <c r="AL1103" s="71"/>
      <c r="AM1103" s="71"/>
      <c r="AN1103" s="71"/>
      <c r="AO1103" s="71"/>
      <c r="AP1103" s="71"/>
    </row>
    <row r="1104" spans="1:42" x14ac:dyDescent="0.75">
      <c r="A1104" s="71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T1104" s="71"/>
      <c r="U1104" s="71"/>
      <c r="V1104" s="71"/>
      <c r="W1104" s="71"/>
      <c r="X1104" s="71"/>
      <c r="Y1104" s="71"/>
      <c r="Z1104" s="71"/>
      <c r="AA1104" s="71"/>
      <c r="AB1104" s="71"/>
      <c r="AC1104" s="71"/>
      <c r="AD1104" s="71"/>
      <c r="AE1104" s="71"/>
      <c r="AF1104" s="71"/>
      <c r="AG1104" s="71"/>
      <c r="AH1104" s="71"/>
      <c r="AI1104" s="71"/>
      <c r="AJ1104" s="71"/>
      <c r="AK1104" s="71"/>
      <c r="AL1104" s="71"/>
      <c r="AM1104" s="71"/>
      <c r="AN1104" s="71"/>
      <c r="AO1104" s="71"/>
      <c r="AP1104" s="71"/>
    </row>
    <row r="1105" spans="1:42" x14ac:dyDescent="0.75">
      <c r="A1105" s="71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T1105" s="71"/>
      <c r="U1105" s="71"/>
      <c r="V1105" s="71"/>
      <c r="W1105" s="71"/>
      <c r="X1105" s="71"/>
      <c r="Y1105" s="71"/>
      <c r="Z1105" s="71"/>
      <c r="AA1105" s="71"/>
      <c r="AB1105" s="71"/>
      <c r="AC1105" s="71"/>
      <c r="AD1105" s="71"/>
      <c r="AE1105" s="71"/>
      <c r="AF1105" s="71"/>
      <c r="AG1105" s="71"/>
      <c r="AH1105" s="71"/>
      <c r="AI1105" s="71"/>
      <c r="AJ1105" s="71"/>
      <c r="AK1105" s="71"/>
      <c r="AL1105" s="71"/>
      <c r="AM1105" s="71"/>
      <c r="AN1105" s="71"/>
      <c r="AO1105" s="71"/>
      <c r="AP1105" s="71"/>
    </row>
    <row r="1106" spans="1:42" x14ac:dyDescent="0.75">
      <c r="A1106" s="71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T1106" s="71"/>
      <c r="U1106" s="71"/>
      <c r="V1106" s="71"/>
      <c r="W1106" s="71"/>
      <c r="X1106" s="71"/>
      <c r="Y1106" s="71"/>
      <c r="Z1106" s="71"/>
      <c r="AA1106" s="71"/>
      <c r="AB1106" s="71"/>
      <c r="AC1106" s="71"/>
      <c r="AD1106" s="71"/>
      <c r="AE1106" s="71"/>
      <c r="AF1106" s="71"/>
      <c r="AG1106" s="71"/>
      <c r="AH1106" s="71"/>
      <c r="AI1106" s="71"/>
      <c r="AJ1106" s="71"/>
      <c r="AK1106" s="71"/>
      <c r="AL1106" s="71"/>
      <c r="AM1106" s="71"/>
      <c r="AN1106" s="71"/>
      <c r="AO1106" s="71"/>
      <c r="AP1106" s="71"/>
    </row>
    <row r="1107" spans="1:42" x14ac:dyDescent="0.75">
      <c r="A1107" s="71"/>
      <c r="B1107" s="71"/>
      <c r="C1107" s="71"/>
      <c r="D1107" s="71"/>
      <c r="E1107" s="71"/>
      <c r="F1107" s="71"/>
      <c r="G1107" s="71"/>
      <c r="H1107" s="71"/>
      <c r="I1107" s="71"/>
      <c r="J1107" s="71"/>
      <c r="K1107" s="71"/>
      <c r="L1107" s="71"/>
      <c r="M1107" s="71"/>
      <c r="N1107" s="71"/>
      <c r="O1107" s="71"/>
      <c r="T1107" s="71"/>
      <c r="U1107" s="71"/>
      <c r="V1107" s="71"/>
      <c r="W1107" s="71"/>
      <c r="X1107" s="71"/>
      <c r="Y1107" s="71"/>
      <c r="Z1107" s="71"/>
      <c r="AA1107" s="71"/>
      <c r="AB1107" s="71"/>
      <c r="AC1107" s="71"/>
      <c r="AD1107" s="71"/>
      <c r="AE1107" s="71"/>
      <c r="AF1107" s="71"/>
      <c r="AG1107" s="71"/>
      <c r="AH1107" s="71"/>
      <c r="AI1107" s="71"/>
      <c r="AJ1107" s="71"/>
      <c r="AK1107" s="71"/>
      <c r="AL1107" s="71"/>
      <c r="AM1107" s="71"/>
      <c r="AN1107" s="71"/>
      <c r="AO1107" s="71"/>
      <c r="AP1107" s="71"/>
    </row>
    <row r="1108" spans="1:42" x14ac:dyDescent="0.75">
      <c r="A1108" s="71"/>
      <c r="B1108" s="71"/>
      <c r="C1108" s="71"/>
      <c r="D1108" s="71"/>
      <c r="E1108" s="71"/>
      <c r="F1108" s="71"/>
      <c r="G1108" s="71"/>
      <c r="H1108" s="71"/>
      <c r="I1108" s="71"/>
      <c r="J1108" s="71"/>
      <c r="K1108" s="71"/>
      <c r="L1108" s="71"/>
      <c r="M1108" s="71"/>
      <c r="N1108" s="71"/>
      <c r="O1108" s="71"/>
      <c r="T1108" s="71"/>
      <c r="U1108" s="71"/>
      <c r="V1108" s="71"/>
      <c r="W1108" s="71"/>
      <c r="X1108" s="71"/>
      <c r="Y1108" s="71"/>
      <c r="Z1108" s="71"/>
      <c r="AA1108" s="71"/>
      <c r="AB1108" s="71"/>
      <c r="AC1108" s="71"/>
      <c r="AD1108" s="71"/>
      <c r="AE1108" s="71"/>
      <c r="AF1108" s="71"/>
      <c r="AG1108" s="71"/>
      <c r="AH1108" s="71"/>
      <c r="AI1108" s="71"/>
      <c r="AJ1108" s="71"/>
      <c r="AK1108" s="71"/>
      <c r="AL1108" s="71"/>
      <c r="AM1108" s="71"/>
      <c r="AN1108" s="71"/>
      <c r="AO1108" s="71"/>
      <c r="AP1108" s="71"/>
    </row>
    <row r="1109" spans="1:42" x14ac:dyDescent="0.75">
      <c r="A1109" s="71"/>
      <c r="B1109" s="71"/>
      <c r="C1109" s="71"/>
      <c r="D1109" s="71"/>
      <c r="E1109" s="71"/>
      <c r="F1109" s="71"/>
      <c r="G1109" s="71"/>
      <c r="H1109" s="71"/>
      <c r="I1109" s="71"/>
      <c r="J1109" s="71"/>
      <c r="K1109" s="71"/>
      <c r="L1109" s="71"/>
      <c r="M1109" s="71"/>
      <c r="N1109" s="71"/>
      <c r="O1109" s="71"/>
      <c r="T1109" s="71"/>
      <c r="U1109" s="71"/>
      <c r="V1109" s="71"/>
      <c r="W1109" s="71"/>
      <c r="X1109" s="71"/>
      <c r="Y1109" s="71"/>
      <c r="Z1109" s="71"/>
      <c r="AA1109" s="71"/>
      <c r="AB1109" s="71"/>
      <c r="AC1109" s="71"/>
      <c r="AD1109" s="71"/>
      <c r="AE1109" s="71"/>
      <c r="AF1109" s="71"/>
      <c r="AG1109" s="71"/>
      <c r="AH1109" s="71"/>
      <c r="AI1109" s="71"/>
      <c r="AJ1109" s="71"/>
      <c r="AK1109" s="71"/>
      <c r="AL1109" s="71"/>
      <c r="AM1109" s="71"/>
      <c r="AN1109" s="71"/>
      <c r="AO1109" s="71"/>
      <c r="AP1109" s="71"/>
    </row>
    <row r="1110" spans="1:42" x14ac:dyDescent="0.75">
      <c r="A1110" s="71"/>
      <c r="B1110" s="71"/>
      <c r="C1110" s="71"/>
      <c r="D1110" s="71"/>
      <c r="E1110" s="71"/>
      <c r="F1110" s="71"/>
      <c r="G1110" s="71"/>
      <c r="H1110" s="71"/>
      <c r="I1110" s="71"/>
      <c r="J1110" s="71"/>
      <c r="K1110" s="71"/>
      <c r="L1110" s="71"/>
      <c r="M1110" s="71"/>
      <c r="N1110" s="71"/>
      <c r="O1110" s="71"/>
      <c r="T1110" s="71"/>
      <c r="U1110" s="71"/>
      <c r="V1110" s="71"/>
      <c r="W1110" s="71"/>
      <c r="X1110" s="71"/>
      <c r="Y1110" s="71"/>
      <c r="Z1110" s="71"/>
      <c r="AA1110" s="71"/>
      <c r="AB1110" s="71"/>
      <c r="AC1110" s="71"/>
      <c r="AD1110" s="71"/>
      <c r="AE1110" s="71"/>
      <c r="AF1110" s="71"/>
      <c r="AG1110" s="71"/>
      <c r="AH1110" s="71"/>
      <c r="AI1110" s="71"/>
      <c r="AJ1110" s="71"/>
      <c r="AK1110" s="71"/>
      <c r="AL1110" s="71"/>
      <c r="AM1110" s="71"/>
      <c r="AN1110" s="71"/>
      <c r="AO1110" s="71"/>
      <c r="AP1110" s="71"/>
    </row>
    <row r="1111" spans="1:42" x14ac:dyDescent="0.75">
      <c r="A1111" s="71"/>
      <c r="B1111" s="71"/>
      <c r="C1111" s="71"/>
      <c r="D1111" s="71"/>
      <c r="E1111" s="71"/>
      <c r="F1111" s="71"/>
      <c r="G1111" s="71"/>
      <c r="H1111" s="71"/>
      <c r="I1111" s="71"/>
      <c r="J1111" s="71"/>
      <c r="K1111" s="71"/>
      <c r="L1111" s="71"/>
      <c r="M1111" s="71"/>
      <c r="N1111" s="71"/>
      <c r="O1111" s="71"/>
      <c r="T1111" s="71"/>
      <c r="U1111" s="71"/>
      <c r="V1111" s="71"/>
      <c r="W1111" s="71"/>
      <c r="X1111" s="71"/>
      <c r="Y1111" s="71"/>
      <c r="Z1111" s="71"/>
      <c r="AA1111" s="71"/>
      <c r="AB1111" s="71"/>
      <c r="AC1111" s="71"/>
      <c r="AD1111" s="71"/>
      <c r="AE1111" s="71"/>
      <c r="AF1111" s="71"/>
      <c r="AG1111" s="71"/>
      <c r="AH1111" s="71"/>
      <c r="AI1111" s="71"/>
      <c r="AJ1111" s="71"/>
      <c r="AK1111" s="71"/>
      <c r="AL1111" s="71"/>
      <c r="AM1111" s="71"/>
      <c r="AN1111" s="71"/>
      <c r="AO1111" s="71"/>
      <c r="AP1111" s="71"/>
    </row>
    <row r="1112" spans="1:42" x14ac:dyDescent="0.75">
      <c r="A1112" s="71"/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T1112" s="71"/>
      <c r="U1112" s="71"/>
      <c r="V1112" s="71"/>
      <c r="W1112" s="71"/>
      <c r="X1112" s="71"/>
      <c r="Y1112" s="71"/>
      <c r="Z1112" s="71"/>
      <c r="AA1112" s="71"/>
      <c r="AB1112" s="71"/>
      <c r="AC1112" s="71"/>
      <c r="AD1112" s="71"/>
      <c r="AE1112" s="71"/>
      <c r="AF1112" s="71"/>
      <c r="AG1112" s="71"/>
      <c r="AH1112" s="71"/>
      <c r="AI1112" s="71"/>
      <c r="AJ1112" s="71"/>
      <c r="AK1112" s="71"/>
      <c r="AL1112" s="71"/>
      <c r="AM1112" s="71"/>
      <c r="AN1112" s="71"/>
      <c r="AO1112" s="71"/>
      <c r="AP1112" s="71"/>
    </row>
    <row r="1113" spans="1:42" x14ac:dyDescent="0.75">
      <c r="A1113" s="71"/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T1113" s="71"/>
      <c r="U1113" s="71"/>
      <c r="V1113" s="71"/>
      <c r="W1113" s="71"/>
      <c r="X1113" s="71"/>
      <c r="Y1113" s="71"/>
      <c r="Z1113" s="71"/>
      <c r="AA1113" s="71"/>
      <c r="AB1113" s="71"/>
      <c r="AC1113" s="71"/>
      <c r="AD1113" s="71"/>
      <c r="AE1113" s="71"/>
      <c r="AF1113" s="71"/>
      <c r="AG1113" s="71"/>
      <c r="AH1113" s="71"/>
      <c r="AI1113" s="71"/>
      <c r="AJ1113" s="71"/>
      <c r="AK1113" s="71"/>
      <c r="AL1113" s="71"/>
      <c r="AM1113" s="71"/>
      <c r="AN1113" s="71"/>
      <c r="AO1113" s="71"/>
      <c r="AP1113" s="71"/>
    </row>
    <row r="1114" spans="1:42" x14ac:dyDescent="0.75">
      <c r="A1114" s="71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T1114" s="71"/>
      <c r="U1114" s="71"/>
      <c r="V1114" s="71"/>
      <c r="W1114" s="71"/>
      <c r="X1114" s="71"/>
      <c r="Y1114" s="71"/>
      <c r="Z1114" s="71"/>
      <c r="AA1114" s="71"/>
      <c r="AB1114" s="71"/>
      <c r="AC1114" s="71"/>
      <c r="AD1114" s="71"/>
      <c r="AE1114" s="71"/>
      <c r="AF1114" s="71"/>
      <c r="AG1114" s="71"/>
      <c r="AH1114" s="71"/>
      <c r="AI1114" s="71"/>
      <c r="AJ1114" s="71"/>
      <c r="AK1114" s="71"/>
      <c r="AL1114" s="71"/>
      <c r="AM1114" s="71"/>
      <c r="AN1114" s="71"/>
      <c r="AO1114" s="71"/>
      <c r="AP1114" s="71"/>
    </row>
    <row r="1115" spans="1:42" x14ac:dyDescent="0.75">
      <c r="A1115" s="71"/>
      <c r="B1115" s="71"/>
      <c r="C1115" s="71"/>
      <c r="D1115" s="71"/>
      <c r="E1115" s="71"/>
      <c r="F1115" s="71"/>
      <c r="G1115" s="71"/>
      <c r="H1115" s="71"/>
      <c r="I1115" s="71"/>
      <c r="J1115" s="71"/>
      <c r="K1115" s="71"/>
      <c r="L1115" s="71"/>
      <c r="M1115" s="71"/>
      <c r="N1115" s="71"/>
      <c r="O1115" s="71"/>
      <c r="T1115" s="71"/>
      <c r="U1115" s="71"/>
      <c r="V1115" s="71"/>
      <c r="W1115" s="71"/>
      <c r="X1115" s="71"/>
      <c r="Y1115" s="71"/>
      <c r="Z1115" s="71"/>
      <c r="AA1115" s="71"/>
      <c r="AB1115" s="71"/>
      <c r="AC1115" s="71"/>
      <c r="AD1115" s="71"/>
      <c r="AE1115" s="71"/>
      <c r="AF1115" s="71"/>
      <c r="AG1115" s="71"/>
      <c r="AH1115" s="71"/>
      <c r="AI1115" s="71"/>
      <c r="AJ1115" s="71"/>
      <c r="AK1115" s="71"/>
      <c r="AL1115" s="71"/>
      <c r="AM1115" s="71"/>
      <c r="AN1115" s="71"/>
      <c r="AO1115" s="71"/>
      <c r="AP1115" s="71"/>
    </row>
    <row r="1116" spans="1:42" x14ac:dyDescent="0.75">
      <c r="A1116" s="71"/>
      <c r="B1116" s="71"/>
      <c r="C1116" s="71"/>
      <c r="D1116" s="71"/>
      <c r="E1116" s="71"/>
      <c r="F1116" s="71"/>
      <c r="G1116" s="71"/>
      <c r="H1116" s="71"/>
      <c r="I1116" s="71"/>
      <c r="J1116" s="71"/>
      <c r="K1116" s="71"/>
      <c r="L1116" s="71"/>
      <c r="M1116" s="71"/>
      <c r="N1116" s="71"/>
      <c r="O1116" s="71"/>
      <c r="T1116" s="71"/>
      <c r="U1116" s="71"/>
      <c r="V1116" s="71"/>
      <c r="W1116" s="71"/>
      <c r="X1116" s="71"/>
      <c r="Y1116" s="71"/>
      <c r="Z1116" s="71"/>
      <c r="AA1116" s="71"/>
      <c r="AB1116" s="71"/>
      <c r="AC1116" s="71"/>
      <c r="AD1116" s="71"/>
      <c r="AE1116" s="71"/>
      <c r="AF1116" s="71"/>
      <c r="AG1116" s="71"/>
      <c r="AH1116" s="71"/>
      <c r="AI1116" s="71"/>
      <c r="AJ1116" s="71"/>
      <c r="AK1116" s="71"/>
      <c r="AL1116" s="71"/>
      <c r="AM1116" s="71"/>
      <c r="AN1116" s="71"/>
      <c r="AO1116" s="71"/>
      <c r="AP1116" s="71"/>
    </row>
    <row r="1117" spans="1:42" x14ac:dyDescent="0.75">
      <c r="A1117" s="71"/>
      <c r="B1117" s="71"/>
      <c r="C1117" s="71"/>
      <c r="D1117" s="71"/>
      <c r="E1117" s="71"/>
      <c r="F1117" s="71"/>
      <c r="G1117" s="71"/>
      <c r="H1117" s="71"/>
      <c r="I1117" s="71"/>
      <c r="J1117" s="71"/>
      <c r="K1117" s="71"/>
      <c r="L1117" s="71"/>
      <c r="M1117" s="71"/>
      <c r="N1117" s="71"/>
      <c r="O1117" s="71"/>
      <c r="T1117" s="71"/>
      <c r="U1117" s="71"/>
      <c r="V1117" s="71"/>
      <c r="W1117" s="71"/>
      <c r="X1117" s="71"/>
      <c r="Y1117" s="71"/>
      <c r="Z1117" s="71"/>
      <c r="AA1117" s="71"/>
      <c r="AB1117" s="71"/>
      <c r="AC1117" s="71"/>
      <c r="AD1117" s="71"/>
      <c r="AE1117" s="71"/>
      <c r="AF1117" s="71"/>
      <c r="AG1117" s="71"/>
      <c r="AH1117" s="71"/>
      <c r="AI1117" s="71"/>
      <c r="AJ1117" s="71"/>
      <c r="AK1117" s="71"/>
      <c r="AL1117" s="71"/>
      <c r="AM1117" s="71"/>
      <c r="AN1117" s="71"/>
      <c r="AO1117" s="71"/>
      <c r="AP1117" s="71"/>
    </row>
    <row r="1118" spans="1:42" x14ac:dyDescent="0.75">
      <c r="A1118" s="71"/>
      <c r="B1118" s="71"/>
      <c r="C1118" s="71"/>
      <c r="D1118" s="71"/>
      <c r="E1118" s="71"/>
      <c r="F1118" s="71"/>
      <c r="G1118" s="71"/>
      <c r="H1118" s="71"/>
      <c r="I1118" s="71"/>
      <c r="J1118" s="71"/>
      <c r="K1118" s="71"/>
      <c r="L1118" s="71"/>
      <c r="M1118" s="71"/>
      <c r="N1118" s="71"/>
      <c r="O1118" s="71"/>
      <c r="T1118" s="71"/>
      <c r="U1118" s="71"/>
      <c r="V1118" s="71"/>
      <c r="W1118" s="71"/>
      <c r="X1118" s="71"/>
      <c r="Y1118" s="71"/>
      <c r="Z1118" s="71"/>
      <c r="AA1118" s="71"/>
      <c r="AB1118" s="71"/>
      <c r="AC1118" s="71"/>
      <c r="AD1118" s="71"/>
      <c r="AE1118" s="71"/>
      <c r="AF1118" s="71"/>
      <c r="AG1118" s="71"/>
      <c r="AH1118" s="71"/>
      <c r="AI1118" s="71"/>
      <c r="AJ1118" s="71"/>
      <c r="AK1118" s="71"/>
      <c r="AL1118" s="71"/>
      <c r="AM1118" s="71"/>
      <c r="AN1118" s="71"/>
      <c r="AO1118" s="71"/>
      <c r="AP1118" s="71"/>
    </row>
    <row r="1119" spans="1:42" x14ac:dyDescent="0.75">
      <c r="A1119" s="71"/>
      <c r="B1119" s="71"/>
      <c r="C1119" s="71"/>
      <c r="D1119" s="71"/>
      <c r="E1119" s="71"/>
      <c r="F1119" s="71"/>
      <c r="G1119" s="71"/>
      <c r="H1119" s="71"/>
      <c r="I1119" s="71"/>
      <c r="J1119" s="71"/>
      <c r="K1119" s="71"/>
      <c r="L1119" s="71"/>
      <c r="M1119" s="71"/>
      <c r="N1119" s="71"/>
      <c r="O1119" s="71"/>
      <c r="T1119" s="71"/>
      <c r="U1119" s="71"/>
      <c r="V1119" s="71"/>
      <c r="W1119" s="71"/>
      <c r="X1119" s="71"/>
      <c r="Y1119" s="71"/>
      <c r="Z1119" s="71"/>
      <c r="AA1119" s="71"/>
      <c r="AB1119" s="71"/>
      <c r="AC1119" s="71"/>
      <c r="AD1119" s="71"/>
      <c r="AE1119" s="71"/>
      <c r="AF1119" s="71"/>
      <c r="AG1119" s="71"/>
      <c r="AH1119" s="71"/>
      <c r="AI1119" s="71"/>
      <c r="AJ1119" s="71"/>
      <c r="AK1119" s="71"/>
      <c r="AL1119" s="71"/>
      <c r="AM1119" s="71"/>
      <c r="AN1119" s="71"/>
      <c r="AO1119" s="71"/>
      <c r="AP1119" s="71"/>
    </row>
    <row r="1120" spans="1:42" x14ac:dyDescent="0.75">
      <c r="A1120" s="71"/>
      <c r="B1120" s="71"/>
      <c r="C1120" s="71"/>
      <c r="D1120" s="71"/>
      <c r="E1120" s="71"/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T1120" s="71"/>
      <c r="U1120" s="71"/>
      <c r="V1120" s="71"/>
      <c r="W1120" s="71"/>
      <c r="X1120" s="71"/>
      <c r="Y1120" s="71"/>
      <c r="Z1120" s="71"/>
      <c r="AA1120" s="71"/>
      <c r="AB1120" s="71"/>
      <c r="AC1120" s="71"/>
      <c r="AD1120" s="71"/>
      <c r="AE1120" s="71"/>
      <c r="AF1120" s="71"/>
      <c r="AG1120" s="71"/>
      <c r="AH1120" s="71"/>
      <c r="AI1120" s="71"/>
      <c r="AJ1120" s="71"/>
      <c r="AK1120" s="71"/>
      <c r="AL1120" s="71"/>
      <c r="AM1120" s="71"/>
      <c r="AN1120" s="71"/>
      <c r="AO1120" s="71"/>
      <c r="AP1120" s="71"/>
    </row>
    <row r="1121" spans="1:42" x14ac:dyDescent="0.75">
      <c r="A1121" s="71"/>
      <c r="B1121" s="71"/>
      <c r="C1121" s="71"/>
      <c r="D1121" s="71"/>
      <c r="E1121" s="71"/>
      <c r="F1121" s="71"/>
      <c r="G1121" s="71"/>
      <c r="H1121" s="71"/>
      <c r="I1121" s="71"/>
      <c r="J1121" s="71"/>
      <c r="K1121" s="71"/>
      <c r="L1121" s="71"/>
      <c r="M1121" s="71"/>
      <c r="N1121" s="71"/>
      <c r="O1121" s="71"/>
      <c r="T1121" s="71"/>
      <c r="U1121" s="71"/>
      <c r="V1121" s="71"/>
      <c r="W1121" s="71"/>
      <c r="X1121" s="71"/>
      <c r="Y1121" s="71"/>
      <c r="Z1121" s="71"/>
      <c r="AA1121" s="71"/>
      <c r="AB1121" s="71"/>
      <c r="AC1121" s="71"/>
      <c r="AD1121" s="71"/>
      <c r="AE1121" s="71"/>
      <c r="AF1121" s="71"/>
      <c r="AG1121" s="71"/>
      <c r="AH1121" s="71"/>
      <c r="AI1121" s="71"/>
      <c r="AJ1121" s="71"/>
      <c r="AK1121" s="71"/>
      <c r="AL1121" s="71"/>
      <c r="AM1121" s="71"/>
      <c r="AN1121" s="71"/>
      <c r="AO1121" s="71"/>
      <c r="AP1121" s="71"/>
    </row>
    <row r="1122" spans="1:42" x14ac:dyDescent="0.75">
      <c r="A1122" s="71"/>
      <c r="B1122" s="71"/>
      <c r="C1122" s="71"/>
      <c r="D1122" s="71"/>
      <c r="E1122" s="71"/>
      <c r="F1122" s="71"/>
      <c r="G1122" s="71"/>
      <c r="H1122" s="71"/>
      <c r="I1122" s="71"/>
      <c r="J1122" s="71"/>
      <c r="K1122" s="71"/>
      <c r="L1122" s="71"/>
      <c r="M1122" s="71"/>
      <c r="N1122" s="71"/>
      <c r="O1122" s="71"/>
      <c r="T1122" s="71"/>
      <c r="U1122" s="71"/>
      <c r="V1122" s="71"/>
      <c r="W1122" s="71"/>
      <c r="X1122" s="71"/>
      <c r="Y1122" s="71"/>
      <c r="Z1122" s="71"/>
      <c r="AA1122" s="71"/>
      <c r="AB1122" s="71"/>
      <c r="AC1122" s="71"/>
      <c r="AD1122" s="71"/>
      <c r="AE1122" s="71"/>
      <c r="AF1122" s="71"/>
      <c r="AG1122" s="71"/>
      <c r="AH1122" s="71"/>
      <c r="AI1122" s="71"/>
      <c r="AJ1122" s="71"/>
      <c r="AK1122" s="71"/>
      <c r="AL1122" s="71"/>
      <c r="AM1122" s="71"/>
      <c r="AN1122" s="71"/>
      <c r="AO1122" s="71"/>
      <c r="AP1122" s="71"/>
    </row>
    <row r="1123" spans="1:42" x14ac:dyDescent="0.75">
      <c r="A1123" s="71"/>
      <c r="B1123" s="71"/>
      <c r="C1123" s="71"/>
      <c r="D1123" s="71"/>
      <c r="E1123" s="71"/>
      <c r="F1123" s="71"/>
      <c r="G1123" s="71"/>
      <c r="H1123" s="71"/>
      <c r="I1123" s="71"/>
      <c r="J1123" s="71"/>
      <c r="K1123" s="71"/>
      <c r="L1123" s="71"/>
      <c r="M1123" s="71"/>
      <c r="N1123" s="71"/>
      <c r="O1123" s="71"/>
      <c r="T1123" s="71"/>
      <c r="U1123" s="71"/>
      <c r="V1123" s="71"/>
      <c r="W1123" s="71"/>
      <c r="X1123" s="71"/>
      <c r="Y1123" s="71"/>
      <c r="Z1123" s="71"/>
      <c r="AA1123" s="71"/>
      <c r="AB1123" s="71"/>
      <c r="AC1123" s="71"/>
      <c r="AD1123" s="71"/>
      <c r="AE1123" s="71"/>
      <c r="AF1123" s="71"/>
      <c r="AG1123" s="71"/>
      <c r="AH1123" s="71"/>
      <c r="AI1123" s="71"/>
      <c r="AJ1123" s="71"/>
      <c r="AK1123" s="71"/>
      <c r="AL1123" s="71"/>
      <c r="AM1123" s="71"/>
      <c r="AN1123" s="71"/>
      <c r="AO1123" s="71"/>
      <c r="AP1123" s="71"/>
    </row>
    <row r="1124" spans="1:42" x14ac:dyDescent="0.75">
      <c r="A1124" s="71"/>
      <c r="B1124" s="71"/>
      <c r="C1124" s="71"/>
      <c r="D1124" s="71"/>
      <c r="E1124" s="71"/>
      <c r="F1124" s="71"/>
      <c r="G1124" s="71"/>
      <c r="H1124" s="71"/>
      <c r="I1124" s="71"/>
      <c r="J1124" s="71"/>
      <c r="K1124" s="71"/>
      <c r="L1124" s="71"/>
      <c r="M1124" s="71"/>
      <c r="N1124" s="71"/>
      <c r="O1124" s="71"/>
      <c r="T1124" s="71"/>
      <c r="U1124" s="71"/>
      <c r="V1124" s="71"/>
      <c r="W1124" s="71"/>
      <c r="X1124" s="71"/>
      <c r="Y1124" s="71"/>
      <c r="Z1124" s="71"/>
      <c r="AA1124" s="71"/>
      <c r="AB1124" s="71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</row>
    <row r="1125" spans="1:42" x14ac:dyDescent="0.75">
      <c r="A1125" s="71"/>
      <c r="B1125" s="71"/>
      <c r="C1125" s="71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T1125" s="71"/>
      <c r="U1125" s="71"/>
      <c r="V1125" s="71"/>
      <c r="W1125" s="71"/>
      <c r="X1125" s="71"/>
      <c r="Y1125" s="71"/>
      <c r="Z1125" s="71"/>
      <c r="AA1125" s="71"/>
      <c r="AB1125" s="71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</row>
    <row r="1126" spans="1:42" x14ac:dyDescent="0.75">
      <c r="A1126" s="71"/>
      <c r="B1126" s="71"/>
      <c r="C1126" s="71"/>
      <c r="D1126" s="71"/>
      <c r="E1126" s="71"/>
      <c r="F1126" s="71"/>
      <c r="G1126" s="71"/>
      <c r="H1126" s="71"/>
      <c r="I1126" s="71"/>
      <c r="J1126" s="71"/>
      <c r="K1126" s="71"/>
      <c r="L1126" s="71"/>
      <c r="M1126" s="71"/>
      <c r="N1126" s="71"/>
      <c r="O1126" s="71"/>
      <c r="T1126" s="71"/>
      <c r="U1126" s="71"/>
      <c r="V1126" s="71"/>
      <c r="W1126" s="71"/>
      <c r="X1126" s="71"/>
      <c r="Y1126" s="71"/>
      <c r="Z1126" s="71"/>
      <c r="AA1126" s="71"/>
      <c r="AB1126" s="71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</row>
    <row r="1127" spans="1:42" x14ac:dyDescent="0.75">
      <c r="A1127" s="71"/>
      <c r="B1127" s="71"/>
      <c r="C1127" s="71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T1127" s="71"/>
      <c r="U1127" s="71"/>
      <c r="V1127" s="71"/>
      <c r="W1127" s="71"/>
      <c r="X1127" s="71"/>
      <c r="Y1127" s="71"/>
      <c r="Z1127" s="71"/>
      <c r="AA1127" s="71"/>
      <c r="AB1127" s="71"/>
      <c r="AC1127" s="71"/>
      <c r="AD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</row>
    <row r="1128" spans="1:42" x14ac:dyDescent="0.75">
      <c r="A1128" s="71"/>
      <c r="B1128" s="71"/>
      <c r="C1128" s="71"/>
      <c r="D1128" s="71"/>
      <c r="E1128" s="71"/>
      <c r="F1128" s="71"/>
      <c r="G1128" s="71"/>
      <c r="H1128" s="71"/>
      <c r="I1128" s="71"/>
      <c r="J1128" s="71"/>
      <c r="K1128" s="71"/>
      <c r="L1128" s="71"/>
      <c r="M1128" s="71"/>
      <c r="N1128" s="71"/>
      <c r="O1128" s="71"/>
      <c r="T1128" s="71"/>
      <c r="U1128" s="71"/>
      <c r="V1128" s="71"/>
      <c r="W1128" s="71"/>
      <c r="X1128" s="71"/>
      <c r="Y1128" s="71"/>
      <c r="Z1128" s="71"/>
      <c r="AA1128" s="71"/>
      <c r="AB1128" s="71"/>
      <c r="AC1128" s="71"/>
      <c r="AD1128" s="71"/>
      <c r="AE1128" s="71"/>
      <c r="AF1128" s="71"/>
      <c r="AG1128" s="71"/>
      <c r="AH1128" s="71"/>
      <c r="AI1128" s="71"/>
      <c r="AJ1128" s="71"/>
      <c r="AK1128" s="71"/>
      <c r="AL1128" s="71"/>
      <c r="AM1128" s="71"/>
      <c r="AN1128" s="71"/>
      <c r="AO1128" s="71"/>
      <c r="AP1128" s="71"/>
    </row>
    <row r="1129" spans="1:42" x14ac:dyDescent="0.75">
      <c r="A1129" s="71"/>
      <c r="B1129" s="71"/>
      <c r="C1129" s="71"/>
      <c r="D1129" s="71"/>
      <c r="E1129" s="71"/>
      <c r="F1129" s="71"/>
      <c r="G1129" s="71"/>
      <c r="H1129" s="71"/>
      <c r="I1129" s="71"/>
      <c r="J1129" s="71"/>
      <c r="K1129" s="71"/>
      <c r="L1129" s="71"/>
      <c r="M1129" s="71"/>
      <c r="N1129" s="71"/>
      <c r="O1129" s="71"/>
      <c r="T1129" s="71"/>
      <c r="U1129" s="71"/>
      <c r="V1129" s="71"/>
      <c r="W1129" s="71"/>
      <c r="X1129" s="71"/>
      <c r="Y1129" s="71"/>
      <c r="Z1129" s="71"/>
      <c r="AA1129" s="71"/>
      <c r="AB1129" s="71"/>
      <c r="AC1129" s="71"/>
      <c r="AD1129" s="71"/>
      <c r="AE1129" s="71"/>
      <c r="AF1129" s="71"/>
      <c r="AG1129" s="71"/>
      <c r="AH1129" s="71"/>
      <c r="AI1129" s="71"/>
      <c r="AJ1129" s="71"/>
      <c r="AK1129" s="71"/>
      <c r="AL1129" s="71"/>
      <c r="AM1129" s="71"/>
      <c r="AN1129" s="71"/>
      <c r="AO1129" s="71"/>
      <c r="AP1129" s="71"/>
    </row>
    <row r="1130" spans="1:42" x14ac:dyDescent="0.75">
      <c r="A1130" s="71"/>
      <c r="B1130" s="71"/>
      <c r="C1130" s="71"/>
      <c r="D1130" s="71"/>
      <c r="E1130" s="71"/>
      <c r="F1130" s="71"/>
      <c r="G1130" s="71"/>
      <c r="H1130" s="71"/>
      <c r="I1130" s="71"/>
      <c r="J1130" s="71"/>
      <c r="K1130" s="71"/>
      <c r="L1130" s="71"/>
      <c r="M1130" s="71"/>
      <c r="N1130" s="71"/>
      <c r="O1130" s="71"/>
      <c r="T1130" s="71"/>
      <c r="U1130" s="71"/>
      <c r="V1130" s="71"/>
      <c r="W1130" s="71"/>
      <c r="X1130" s="71"/>
      <c r="Y1130" s="71"/>
      <c r="Z1130" s="71"/>
      <c r="AA1130" s="71"/>
      <c r="AB1130" s="71"/>
      <c r="AC1130" s="71"/>
      <c r="AD1130" s="71"/>
      <c r="AE1130" s="71"/>
      <c r="AF1130" s="71"/>
      <c r="AG1130" s="71"/>
      <c r="AH1130" s="71"/>
      <c r="AI1130" s="71"/>
      <c r="AJ1130" s="71"/>
      <c r="AK1130" s="71"/>
      <c r="AL1130" s="71"/>
      <c r="AM1130" s="71"/>
      <c r="AN1130" s="71"/>
      <c r="AO1130" s="71"/>
      <c r="AP1130" s="71"/>
    </row>
    <row r="1131" spans="1:42" x14ac:dyDescent="0.75">
      <c r="A1131" s="71"/>
      <c r="B1131" s="71"/>
      <c r="C1131" s="71"/>
      <c r="D1131" s="71"/>
      <c r="E1131" s="71"/>
      <c r="F1131" s="71"/>
      <c r="G1131" s="71"/>
      <c r="H1131" s="71"/>
      <c r="I1131" s="71"/>
      <c r="J1131" s="71"/>
      <c r="K1131" s="71"/>
      <c r="L1131" s="71"/>
      <c r="M1131" s="71"/>
      <c r="N1131" s="71"/>
      <c r="O1131" s="71"/>
      <c r="T1131" s="71"/>
      <c r="U1131" s="71"/>
      <c r="V1131" s="71"/>
      <c r="W1131" s="71"/>
      <c r="X1131" s="71"/>
      <c r="Y1131" s="71"/>
      <c r="Z1131" s="71"/>
      <c r="AA1131" s="71"/>
      <c r="AB1131" s="71"/>
      <c r="AC1131" s="71"/>
      <c r="AD1131" s="71"/>
      <c r="AE1131" s="71"/>
      <c r="AF1131" s="71"/>
      <c r="AG1131" s="71"/>
      <c r="AH1131" s="71"/>
      <c r="AI1131" s="71"/>
      <c r="AJ1131" s="71"/>
      <c r="AK1131" s="71"/>
      <c r="AL1131" s="71"/>
      <c r="AM1131" s="71"/>
      <c r="AN1131" s="71"/>
      <c r="AO1131" s="71"/>
      <c r="AP1131" s="71"/>
    </row>
    <row r="1132" spans="1:42" x14ac:dyDescent="0.75">
      <c r="A1132" s="71"/>
      <c r="B1132" s="71"/>
      <c r="C1132" s="71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T1132" s="71"/>
      <c r="U1132" s="71"/>
      <c r="V1132" s="71"/>
      <c r="W1132" s="71"/>
      <c r="X1132" s="71"/>
      <c r="Y1132" s="71"/>
      <c r="Z1132" s="71"/>
      <c r="AA1132" s="71"/>
      <c r="AB1132" s="71"/>
      <c r="AC1132" s="71"/>
      <c r="AD1132" s="71"/>
      <c r="AE1132" s="71"/>
      <c r="AF1132" s="71"/>
      <c r="AG1132" s="71"/>
      <c r="AH1132" s="71"/>
      <c r="AI1132" s="71"/>
      <c r="AJ1132" s="71"/>
      <c r="AK1132" s="71"/>
      <c r="AL1132" s="71"/>
      <c r="AM1132" s="71"/>
      <c r="AN1132" s="71"/>
      <c r="AO1132" s="71"/>
      <c r="AP1132" s="71"/>
    </row>
    <row r="1133" spans="1:42" x14ac:dyDescent="0.75">
      <c r="A1133" s="71"/>
      <c r="B1133" s="71"/>
      <c r="C1133" s="71"/>
      <c r="D1133" s="71"/>
      <c r="E1133" s="71"/>
      <c r="F1133" s="71"/>
      <c r="G1133" s="71"/>
      <c r="H1133" s="71"/>
      <c r="I1133" s="71"/>
      <c r="J1133" s="71"/>
      <c r="K1133" s="71"/>
      <c r="L1133" s="71"/>
      <c r="M1133" s="71"/>
      <c r="N1133" s="71"/>
      <c r="O1133" s="71"/>
      <c r="T1133" s="71"/>
      <c r="U1133" s="71"/>
      <c r="V1133" s="71"/>
      <c r="W1133" s="71"/>
      <c r="X1133" s="71"/>
      <c r="Y1133" s="71"/>
      <c r="Z1133" s="71"/>
      <c r="AA1133" s="71"/>
      <c r="AB1133" s="71"/>
      <c r="AC1133" s="71"/>
      <c r="AD1133" s="71"/>
      <c r="AE1133" s="71"/>
      <c r="AF1133" s="71"/>
      <c r="AG1133" s="71"/>
      <c r="AH1133" s="71"/>
      <c r="AI1133" s="71"/>
      <c r="AJ1133" s="71"/>
      <c r="AK1133" s="71"/>
      <c r="AL1133" s="71"/>
      <c r="AM1133" s="71"/>
      <c r="AN1133" s="71"/>
      <c r="AO1133" s="71"/>
      <c r="AP1133" s="71"/>
    </row>
    <row r="1134" spans="1:42" x14ac:dyDescent="0.75">
      <c r="A1134" s="71"/>
      <c r="B1134" s="71"/>
      <c r="C1134" s="71"/>
      <c r="D1134" s="71"/>
      <c r="E1134" s="71"/>
      <c r="F1134" s="71"/>
      <c r="G1134" s="71"/>
      <c r="H1134" s="71"/>
      <c r="I1134" s="71"/>
      <c r="J1134" s="71"/>
      <c r="K1134" s="71"/>
      <c r="L1134" s="71"/>
      <c r="M1134" s="71"/>
      <c r="N1134" s="71"/>
      <c r="O1134" s="71"/>
      <c r="T1134" s="71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71"/>
      <c r="AE1134" s="71"/>
      <c r="AF1134" s="71"/>
      <c r="AG1134" s="71"/>
      <c r="AH1134" s="71"/>
      <c r="AI1134" s="71"/>
      <c r="AJ1134" s="71"/>
      <c r="AK1134" s="71"/>
      <c r="AL1134" s="71"/>
      <c r="AM1134" s="71"/>
      <c r="AN1134" s="71"/>
      <c r="AO1134" s="71"/>
      <c r="AP1134" s="71"/>
    </row>
    <row r="1135" spans="1:42" x14ac:dyDescent="0.75">
      <c r="A1135" s="71"/>
      <c r="B1135" s="71"/>
      <c r="C1135" s="71"/>
      <c r="D1135" s="71"/>
      <c r="E1135" s="71"/>
      <c r="F1135" s="71"/>
      <c r="G1135" s="71"/>
      <c r="H1135" s="71"/>
      <c r="I1135" s="71"/>
      <c r="J1135" s="71"/>
      <c r="K1135" s="71"/>
      <c r="L1135" s="71"/>
      <c r="M1135" s="71"/>
      <c r="N1135" s="71"/>
      <c r="O1135" s="71"/>
      <c r="T1135" s="71"/>
      <c r="U1135" s="71"/>
      <c r="V1135" s="71"/>
      <c r="W1135" s="71"/>
      <c r="X1135" s="71"/>
      <c r="Y1135" s="71"/>
      <c r="Z1135" s="71"/>
      <c r="AA1135" s="71"/>
      <c r="AB1135" s="71"/>
      <c r="AC1135" s="71"/>
      <c r="AD1135" s="71"/>
      <c r="AE1135" s="71"/>
      <c r="AF1135" s="71"/>
      <c r="AG1135" s="71"/>
      <c r="AH1135" s="71"/>
      <c r="AI1135" s="71"/>
      <c r="AJ1135" s="71"/>
      <c r="AK1135" s="71"/>
      <c r="AL1135" s="71"/>
      <c r="AM1135" s="71"/>
      <c r="AN1135" s="71"/>
      <c r="AO1135" s="71"/>
      <c r="AP1135" s="71"/>
    </row>
    <row r="1136" spans="1:42" x14ac:dyDescent="0.75">
      <c r="A1136" s="71"/>
      <c r="B1136" s="71"/>
      <c r="C1136" s="71"/>
      <c r="D1136" s="71"/>
      <c r="E1136" s="71"/>
      <c r="F1136" s="71"/>
      <c r="G1136" s="71"/>
      <c r="H1136" s="71"/>
      <c r="I1136" s="71"/>
      <c r="J1136" s="71"/>
      <c r="K1136" s="71"/>
      <c r="L1136" s="71"/>
      <c r="M1136" s="71"/>
      <c r="N1136" s="71"/>
      <c r="O1136" s="71"/>
      <c r="T1136" s="71"/>
      <c r="U1136" s="71"/>
      <c r="V1136" s="71"/>
      <c r="W1136" s="71"/>
      <c r="X1136" s="71"/>
      <c r="Y1136" s="71"/>
      <c r="Z1136" s="71"/>
      <c r="AA1136" s="71"/>
      <c r="AB1136" s="71"/>
      <c r="AC1136" s="71"/>
      <c r="AD1136" s="71"/>
      <c r="AE1136" s="71"/>
      <c r="AF1136" s="71"/>
      <c r="AG1136" s="71"/>
      <c r="AH1136" s="71"/>
      <c r="AI1136" s="71"/>
      <c r="AJ1136" s="71"/>
      <c r="AK1136" s="71"/>
      <c r="AL1136" s="71"/>
      <c r="AM1136" s="71"/>
      <c r="AN1136" s="71"/>
      <c r="AO1136" s="71"/>
      <c r="AP1136" s="71"/>
    </row>
    <row r="1137" spans="1:42" x14ac:dyDescent="0.75">
      <c r="A1137" s="71"/>
      <c r="B1137" s="71"/>
      <c r="C1137" s="71"/>
      <c r="D1137" s="71"/>
      <c r="E1137" s="71"/>
      <c r="F1137" s="71"/>
      <c r="G1137" s="71"/>
      <c r="H1137" s="71"/>
      <c r="I1137" s="71"/>
      <c r="J1137" s="71"/>
      <c r="K1137" s="71"/>
      <c r="L1137" s="71"/>
      <c r="M1137" s="71"/>
      <c r="N1137" s="71"/>
      <c r="O1137" s="71"/>
      <c r="T1137" s="71"/>
      <c r="U1137" s="71"/>
      <c r="V1137" s="71"/>
      <c r="W1137" s="71"/>
      <c r="X1137" s="71"/>
      <c r="Y1137" s="71"/>
      <c r="Z1137" s="71"/>
      <c r="AA1137" s="71"/>
      <c r="AB1137" s="71"/>
      <c r="AC1137" s="71"/>
      <c r="AD1137" s="71"/>
      <c r="AE1137" s="71"/>
      <c r="AF1137" s="71"/>
      <c r="AG1137" s="71"/>
      <c r="AH1137" s="71"/>
      <c r="AI1137" s="71"/>
      <c r="AJ1137" s="71"/>
      <c r="AK1137" s="71"/>
      <c r="AL1137" s="71"/>
      <c r="AM1137" s="71"/>
      <c r="AN1137" s="71"/>
      <c r="AO1137" s="71"/>
      <c r="AP1137" s="71"/>
    </row>
    <row r="1138" spans="1:42" x14ac:dyDescent="0.75">
      <c r="A1138" s="71"/>
      <c r="B1138" s="71"/>
      <c r="C1138" s="71"/>
      <c r="D1138" s="71"/>
      <c r="E1138" s="71"/>
      <c r="F1138" s="71"/>
      <c r="G1138" s="71"/>
      <c r="H1138" s="71"/>
      <c r="I1138" s="71"/>
      <c r="J1138" s="71"/>
      <c r="K1138" s="71"/>
      <c r="L1138" s="71"/>
      <c r="M1138" s="71"/>
      <c r="N1138" s="71"/>
      <c r="O1138" s="71"/>
      <c r="T1138" s="71"/>
      <c r="U1138" s="71"/>
      <c r="V1138" s="71"/>
      <c r="W1138" s="71"/>
      <c r="X1138" s="71"/>
      <c r="Y1138" s="71"/>
      <c r="Z1138" s="71"/>
      <c r="AA1138" s="71"/>
      <c r="AB1138" s="71"/>
      <c r="AC1138" s="71"/>
      <c r="AD1138" s="71"/>
      <c r="AE1138" s="71"/>
      <c r="AF1138" s="71"/>
      <c r="AG1138" s="71"/>
      <c r="AH1138" s="71"/>
      <c r="AI1138" s="71"/>
      <c r="AJ1138" s="71"/>
      <c r="AK1138" s="71"/>
      <c r="AL1138" s="71"/>
      <c r="AM1138" s="71"/>
      <c r="AN1138" s="71"/>
      <c r="AO1138" s="71"/>
      <c r="AP1138" s="71"/>
    </row>
    <row r="1139" spans="1:42" x14ac:dyDescent="0.75">
      <c r="A1139" s="71"/>
      <c r="B1139" s="71"/>
      <c r="C1139" s="71"/>
      <c r="D1139" s="71"/>
      <c r="E1139" s="71"/>
      <c r="F1139" s="71"/>
      <c r="G1139" s="71"/>
      <c r="H1139" s="71"/>
      <c r="I1139" s="71"/>
      <c r="J1139" s="71"/>
      <c r="K1139" s="71"/>
      <c r="L1139" s="71"/>
      <c r="M1139" s="71"/>
      <c r="N1139" s="71"/>
      <c r="O1139" s="71"/>
      <c r="T1139" s="71"/>
      <c r="U1139" s="71"/>
      <c r="V1139" s="71"/>
      <c r="W1139" s="71"/>
      <c r="X1139" s="71"/>
      <c r="Y1139" s="71"/>
      <c r="Z1139" s="71"/>
      <c r="AA1139" s="71"/>
      <c r="AB1139" s="71"/>
      <c r="AC1139" s="71"/>
      <c r="AD1139" s="71"/>
      <c r="AE1139" s="71"/>
      <c r="AF1139" s="71"/>
      <c r="AG1139" s="71"/>
      <c r="AH1139" s="71"/>
      <c r="AI1139" s="71"/>
      <c r="AJ1139" s="71"/>
      <c r="AK1139" s="71"/>
      <c r="AL1139" s="71"/>
      <c r="AM1139" s="71"/>
      <c r="AN1139" s="71"/>
      <c r="AO1139" s="71"/>
      <c r="AP1139" s="71"/>
    </row>
    <row r="1140" spans="1:42" x14ac:dyDescent="0.75">
      <c r="A1140" s="71"/>
      <c r="B1140" s="71"/>
      <c r="C1140" s="71"/>
      <c r="D1140" s="71"/>
      <c r="E1140" s="71"/>
      <c r="F1140" s="71"/>
      <c r="G1140" s="71"/>
      <c r="H1140" s="71"/>
      <c r="I1140" s="71"/>
      <c r="J1140" s="71"/>
      <c r="K1140" s="71"/>
      <c r="L1140" s="71"/>
      <c r="M1140" s="71"/>
      <c r="N1140" s="71"/>
      <c r="O1140" s="71"/>
      <c r="T1140" s="71"/>
      <c r="U1140" s="71"/>
      <c r="V1140" s="71"/>
      <c r="W1140" s="71"/>
      <c r="X1140" s="71"/>
      <c r="Y1140" s="71"/>
      <c r="Z1140" s="71"/>
      <c r="AA1140" s="71"/>
      <c r="AB1140" s="71"/>
      <c r="AC1140" s="71"/>
      <c r="AD1140" s="71"/>
      <c r="AE1140" s="71"/>
      <c r="AF1140" s="71"/>
      <c r="AG1140" s="71"/>
      <c r="AH1140" s="71"/>
      <c r="AI1140" s="71"/>
      <c r="AJ1140" s="71"/>
      <c r="AK1140" s="71"/>
      <c r="AL1140" s="71"/>
      <c r="AM1140" s="71"/>
      <c r="AN1140" s="71"/>
      <c r="AO1140" s="71"/>
      <c r="AP1140" s="71"/>
    </row>
    <row r="1141" spans="1:42" x14ac:dyDescent="0.75">
      <c r="A1141" s="71"/>
      <c r="B1141" s="71"/>
      <c r="C1141" s="71"/>
      <c r="D1141" s="71"/>
      <c r="E1141" s="71"/>
      <c r="F1141" s="71"/>
      <c r="G1141" s="71"/>
      <c r="H1141" s="71"/>
      <c r="I1141" s="71"/>
      <c r="J1141" s="71"/>
      <c r="K1141" s="71"/>
      <c r="L1141" s="71"/>
      <c r="M1141" s="71"/>
      <c r="N1141" s="71"/>
      <c r="O1141" s="71"/>
      <c r="T1141" s="71"/>
      <c r="U1141" s="71"/>
      <c r="V1141" s="71"/>
      <c r="W1141" s="71"/>
      <c r="X1141" s="71"/>
      <c r="Y1141" s="71"/>
      <c r="Z1141" s="71"/>
      <c r="AA1141" s="71"/>
      <c r="AB1141" s="71"/>
      <c r="AC1141" s="71"/>
      <c r="AD1141" s="71"/>
      <c r="AE1141" s="71"/>
      <c r="AF1141" s="71"/>
      <c r="AG1141" s="71"/>
      <c r="AH1141" s="71"/>
      <c r="AI1141" s="71"/>
      <c r="AJ1141" s="71"/>
      <c r="AK1141" s="71"/>
      <c r="AL1141" s="71"/>
      <c r="AM1141" s="71"/>
      <c r="AN1141" s="71"/>
      <c r="AO1141" s="71"/>
      <c r="AP1141" s="71"/>
    </row>
    <row r="1142" spans="1:42" x14ac:dyDescent="0.75">
      <c r="A1142" s="71"/>
      <c r="B1142" s="71"/>
      <c r="C1142" s="71"/>
      <c r="D1142" s="71"/>
      <c r="E1142" s="71"/>
      <c r="F1142" s="71"/>
      <c r="G1142" s="71"/>
      <c r="H1142" s="71"/>
      <c r="I1142" s="71"/>
      <c r="J1142" s="71"/>
      <c r="K1142" s="71"/>
      <c r="L1142" s="71"/>
      <c r="M1142" s="71"/>
      <c r="N1142" s="71"/>
      <c r="O1142" s="71"/>
      <c r="T1142" s="71"/>
      <c r="U1142" s="71"/>
      <c r="V1142" s="71"/>
      <c r="W1142" s="71"/>
      <c r="X1142" s="71"/>
      <c r="Y1142" s="71"/>
      <c r="Z1142" s="71"/>
      <c r="AA1142" s="71"/>
      <c r="AB1142" s="71"/>
      <c r="AC1142" s="71"/>
      <c r="AD1142" s="71"/>
      <c r="AE1142" s="71"/>
      <c r="AF1142" s="71"/>
      <c r="AG1142" s="71"/>
      <c r="AH1142" s="71"/>
      <c r="AI1142" s="71"/>
      <c r="AJ1142" s="71"/>
      <c r="AK1142" s="71"/>
      <c r="AL1142" s="71"/>
      <c r="AM1142" s="71"/>
      <c r="AN1142" s="71"/>
      <c r="AO1142" s="71"/>
      <c r="AP1142" s="71"/>
    </row>
    <row r="1143" spans="1:42" x14ac:dyDescent="0.75">
      <c r="A1143" s="71"/>
      <c r="B1143" s="71"/>
      <c r="C1143" s="71"/>
      <c r="D1143" s="71"/>
      <c r="E1143" s="71"/>
      <c r="F1143" s="71"/>
      <c r="G1143" s="71"/>
      <c r="H1143" s="71"/>
      <c r="I1143" s="71"/>
      <c r="J1143" s="71"/>
      <c r="K1143" s="71"/>
      <c r="L1143" s="71"/>
      <c r="M1143" s="71"/>
      <c r="N1143" s="71"/>
      <c r="O1143" s="71"/>
      <c r="T1143" s="71"/>
      <c r="U1143" s="71"/>
      <c r="V1143" s="71"/>
      <c r="W1143" s="71"/>
      <c r="X1143" s="71"/>
      <c r="Y1143" s="71"/>
      <c r="Z1143" s="71"/>
      <c r="AA1143" s="71"/>
      <c r="AB1143" s="71"/>
      <c r="AC1143" s="71"/>
      <c r="AD1143" s="71"/>
      <c r="AE1143" s="71"/>
      <c r="AF1143" s="71"/>
      <c r="AG1143" s="71"/>
      <c r="AH1143" s="71"/>
      <c r="AI1143" s="71"/>
      <c r="AJ1143" s="71"/>
      <c r="AK1143" s="71"/>
      <c r="AL1143" s="71"/>
      <c r="AM1143" s="71"/>
      <c r="AN1143" s="71"/>
      <c r="AO1143" s="71"/>
      <c r="AP1143" s="71"/>
    </row>
    <row r="1144" spans="1:42" x14ac:dyDescent="0.75">
      <c r="A1144" s="71"/>
      <c r="B1144" s="71"/>
      <c r="C1144" s="71"/>
      <c r="D1144" s="71"/>
      <c r="E1144" s="71"/>
      <c r="F1144" s="71"/>
      <c r="G1144" s="71"/>
      <c r="H1144" s="71"/>
      <c r="I1144" s="71"/>
      <c r="J1144" s="71"/>
      <c r="K1144" s="71"/>
      <c r="L1144" s="71"/>
      <c r="M1144" s="71"/>
      <c r="N1144" s="71"/>
      <c r="O1144" s="71"/>
      <c r="T1144" s="71"/>
      <c r="U1144" s="71"/>
      <c r="V1144" s="71"/>
      <c r="W1144" s="71"/>
      <c r="X1144" s="71"/>
      <c r="Y1144" s="71"/>
      <c r="Z1144" s="71"/>
      <c r="AA1144" s="71"/>
      <c r="AB1144" s="71"/>
      <c r="AC1144" s="71"/>
      <c r="AD1144" s="71"/>
      <c r="AE1144" s="71"/>
      <c r="AF1144" s="71"/>
      <c r="AG1144" s="71"/>
      <c r="AH1144" s="71"/>
      <c r="AI1144" s="71"/>
      <c r="AJ1144" s="71"/>
      <c r="AK1144" s="71"/>
      <c r="AL1144" s="71"/>
      <c r="AM1144" s="71"/>
      <c r="AN1144" s="71"/>
      <c r="AO1144" s="71"/>
      <c r="AP1144" s="71"/>
    </row>
    <row r="1145" spans="1:42" x14ac:dyDescent="0.75">
      <c r="A1145" s="71"/>
      <c r="B1145" s="71"/>
      <c r="C1145" s="71"/>
      <c r="D1145" s="71"/>
      <c r="E1145" s="71"/>
      <c r="F1145" s="71"/>
      <c r="G1145" s="71"/>
      <c r="H1145" s="71"/>
      <c r="I1145" s="71"/>
      <c r="J1145" s="71"/>
      <c r="K1145" s="71"/>
      <c r="L1145" s="71"/>
      <c r="M1145" s="71"/>
      <c r="N1145" s="71"/>
      <c r="O1145" s="71"/>
      <c r="T1145" s="71"/>
      <c r="U1145" s="71"/>
      <c r="V1145" s="71"/>
      <c r="W1145" s="71"/>
      <c r="X1145" s="71"/>
      <c r="Y1145" s="71"/>
      <c r="Z1145" s="71"/>
      <c r="AA1145" s="71"/>
      <c r="AB1145" s="71"/>
      <c r="AC1145" s="71"/>
      <c r="AD1145" s="71"/>
      <c r="AE1145" s="71"/>
      <c r="AF1145" s="71"/>
      <c r="AG1145" s="71"/>
      <c r="AH1145" s="71"/>
      <c r="AI1145" s="71"/>
      <c r="AJ1145" s="71"/>
      <c r="AK1145" s="71"/>
      <c r="AL1145" s="71"/>
      <c r="AM1145" s="71"/>
      <c r="AN1145" s="71"/>
      <c r="AO1145" s="71"/>
      <c r="AP1145" s="71"/>
    </row>
    <row r="1146" spans="1:42" x14ac:dyDescent="0.75">
      <c r="A1146" s="71"/>
      <c r="B1146" s="71"/>
      <c r="C1146" s="71"/>
      <c r="D1146" s="71"/>
      <c r="E1146" s="71"/>
      <c r="F1146" s="71"/>
      <c r="G1146" s="71"/>
      <c r="H1146" s="71"/>
      <c r="I1146" s="71"/>
      <c r="J1146" s="71"/>
      <c r="K1146" s="71"/>
      <c r="L1146" s="71"/>
      <c r="M1146" s="71"/>
      <c r="N1146" s="71"/>
      <c r="O1146" s="71"/>
      <c r="T1146" s="71"/>
      <c r="U1146" s="71"/>
      <c r="V1146" s="71"/>
      <c r="W1146" s="71"/>
      <c r="X1146" s="71"/>
      <c r="Y1146" s="71"/>
      <c r="Z1146" s="71"/>
      <c r="AA1146" s="71"/>
      <c r="AB1146" s="71"/>
      <c r="AC1146" s="71"/>
      <c r="AD1146" s="71"/>
      <c r="AE1146" s="71"/>
      <c r="AF1146" s="71"/>
      <c r="AG1146" s="71"/>
      <c r="AH1146" s="71"/>
      <c r="AI1146" s="71"/>
      <c r="AJ1146" s="71"/>
      <c r="AK1146" s="71"/>
      <c r="AL1146" s="71"/>
      <c r="AM1146" s="71"/>
      <c r="AN1146" s="71"/>
      <c r="AO1146" s="71"/>
      <c r="AP1146" s="71"/>
    </row>
    <row r="1147" spans="1:42" x14ac:dyDescent="0.75">
      <c r="A1147" s="71"/>
      <c r="B1147" s="71"/>
      <c r="C1147" s="71"/>
      <c r="D1147" s="71"/>
      <c r="E1147" s="71"/>
      <c r="F1147" s="71"/>
      <c r="G1147" s="71"/>
      <c r="H1147" s="71"/>
      <c r="I1147" s="71"/>
      <c r="J1147" s="71"/>
      <c r="K1147" s="71"/>
      <c r="L1147" s="71"/>
      <c r="M1147" s="71"/>
      <c r="N1147" s="71"/>
      <c r="O1147" s="71"/>
      <c r="T1147" s="71"/>
      <c r="U1147" s="71"/>
      <c r="V1147" s="71"/>
      <c r="W1147" s="71"/>
      <c r="X1147" s="71"/>
      <c r="Y1147" s="71"/>
      <c r="Z1147" s="71"/>
      <c r="AA1147" s="71"/>
      <c r="AB1147" s="71"/>
      <c r="AC1147" s="71"/>
      <c r="AD1147" s="71"/>
      <c r="AE1147" s="71"/>
      <c r="AF1147" s="71"/>
      <c r="AG1147" s="71"/>
      <c r="AH1147" s="71"/>
      <c r="AI1147" s="71"/>
      <c r="AJ1147" s="71"/>
      <c r="AK1147" s="71"/>
      <c r="AL1147" s="71"/>
      <c r="AM1147" s="71"/>
      <c r="AN1147" s="71"/>
      <c r="AO1147" s="71"/>
      <c r="AP1147" s="71"/>
    </row>
    <row r="1148" spans="1:42" x14ac:dyDescent="0.75">
      <c r="A1148" s="71"/>
      <c r="B1148" s="71"/>
      <c r="C1148" s="71"/>
      <c r="D1148" s="71"/>
      <c r="E1148" s="71"/>
      <c r="F1148" s="71"/>
      <c r="G1148" s="71"/>
      <c r="H1148" s="71"/>
      <c r="I1148" s="71"/>
      <c r="J1148" s="71"/>
      <c r="K1148" s="71"/>
      <c r="L1148" s="71"/>
      <c r="M1148" s="71"/>
      <c r="N1148" s="71"/>
      <c r="O1148" s="71"/>
      <c r="T1148" s="71"/>
      <c r="U1148" s="71"/>
      <c r="V1148" s="71"/>
      <c r="W1148" s="71"/>
      <c r="X1148" s="71"/>
      <c r="Y1148" s="71"/>
      <c r="Z1148" s="71"/>
      <c r="AA1148" s="71"/>
      <c r="AB1148" s="71"/>
      <c r="AC1148" s="71"/>
      <c r="AD1148" s="71"/>
      <c r="AE1148" s="71"/>
      <c r="AF1148" s="71"/>
      <c r="AG1148" s="71"/>
      <c r="AH1148" s="71"/>
      <c r="AI1148" s="71"/>
      <c r="AJ1148" s="71"/>
      <c r="AK1148" s="71"/>
      <c r="AL1148" s="71"/>
      <c r="AM1148" s="71"/>
      <c r="AN1148" s="71"/>
      <c r="AO1148" s="71"/>
      <c r="AP1148" s="71"/>
    </row>
    <row r="1149" spans="1:42" x14ac:dyDescent="0.75">
      <c r="A1149" s="71"/>
      <c r="B1149" s="71"/>
      <c r="C1149" s="71"/>
      <c r="D1149" s="71"/>
      <c r="E1149" s="71"/>
      <c r="F1149" s="71"/>
      <c r="G1149" s="71"/>
      <c r="H1149" s="71"/>
      <c r="I1149" s="71"/>
      <c r="J1149" s="71"/>
      <c r="K1149" s="71"/>
      <c r="L1149" s="71"/>
      <c r="M1149" s="71"/>
      <c r="N1149" s="71"/>
      <c r="O1149" s="71"/>
      <c r="T1149" s="71"/>
      <c r="U1149" s="71"/>
      <c r="V1149" s="71"/>
      <c r="W1149" s="71"/>
      <c r="X1149" s="71"/>
      <c r="Y1149" s="71"/>
      <c r="Z1149" s="71"/>
      <c r="AA1149" s="71"/>
      <c r="AB1149" s="71"/>
      <c r="AC1149" s="71"/>
      <c r="AD1149" s="71"/>
      <c r="AE1149" s="71"/>
      <c r="AF1149" s="71"/>
      <c r="AG1149" s="71"/>
      <c r="AH1149" s="71"/>
      <c r="AI1149" s="71"/>
      <c r="AJ1149" s="71"/>
      <c r="AK1149" s="71"/>
      <c r="AL1149" s="71"/>
      <c r="AM1149" s="71"/>
      <c r="AN1149" s="71"/>
      <c r="AO1149" s="71"/>
      <c r="AP1149" s="71"/>
    </row>
    <row r="1150" spans="1:42" x14ac:dyDescent="0.75">
      <c r="A1150" s="71"/>
      <c r="B1150" s="71"/>
      <c r="C1150" s="71"/>
      <c r="D1150" s="71"/>
      <c r="E1150" s="71"/>
      <c r="F1150" s="71"/>
      <c r="G1150" s="71"/>
      <c r="H1150" s="71"/>
      <c r="I1150" s="71"/>
      <c r="J1150" s="71"/>
      <c r="K1150" s="71"/>
      <c r="L1150" s="71"/>
      <c r="M1150" s="71"/>
      <c r="N1150" s="71"/>
      <c r="O1150" s="71"/>
      <c r="T1150" s="71"/>
      <c r="U1150" s="71"/>
      <c r="V1150" s="71"/>
      <c r="W1150" s="71"/>
      <c r="X1150" s="71"/>
      <c r="Y1150" s="71"/>
      <c r="Z1150" s="71"/>
      <c r="AA1150" s="71"/>
      <c r="AB1150" s="71"/>
      <c r="AC1150" s="71"/>
      <c r="AD1150" s="71"/>
      <c r="AE1150" s="71"/>
      <c r="AF1150" s="71"/>
      <c r="AG1150" s="71"/>
      <c r="AH1150" s="71"/>
      <c r="AI1150" s="71"/>
      <c r="AJ1150" s="71"/>
      <c r="AK1150" s="71"/>
      <c r="AL1150" s="71"/>
      <c r="AM1150" s="71"/>
      <c r="AN1150" s="71"/>
      <c r="AO1150" s="71"/>
      <c r="AP1150" s="71"/>
    </row>
    <row r="1151" spans="1:42" x14ac:dyDescent="0.75">
      <c r="A1151" s="71"/>
      <c r="B1151" s="71"/>
      <c r="C1151" s="71"/>
      <c r="D1151" s="71"/>
      <c r="E1151" s="71"/>
      <c r="F1151" s="71"/>
      <c r="G1151" s="71"/>
      <c r="H1151" s="71"/>
      <c r="I1151" s="71"/>
      <c r="J1151" s="71"/>
      <c r="K1151" s="71"/>
      <c r="L1151" s="71"/>
      <c r="M1151" s="71"/>
      <c r="N1151" s="71"/>
      <c r="O1151" s="71"/>
      <c r="T1151" s="71"/>
      <c r="U1151" s="71"/>
      <c r="V1151" s="71"/>
      <c r="W1151" s="71"/>
      <c r="X1151" s="71"/>
      <c r="Y1151" s="71"/>
      <c r="Z1151" s="71"/>
      <c r="AA1151" s="71"/>
      <c r="AB1151" s="71"/>
      <c r="AC1151" s="71"/>
      <c r="AD1151" s="71"/>
      <c r="AE1151" s="71"/>
      <c r="AF1151" s="71"/>
      <c r="AG1151" s="71"/>
      <c r="AH1151" s="71"/>
      <c r="AI1151" s="71"/>
      <c r="AJ1151" s="71"/>
      <c r="AK1151" s="71"/>
      <c r="AL1151" s="71"/>
      <c r="AM1151" s="71"/>
      <c r="AN1151" s="71"/>
      <c r="AO1151" s="71"/>
      <c r="AP1151" s="71"/>
    </row>
    <row r="1152" spans="1:42" x14ac:dyDescent="0.75">
      <c r="A1152" s="71"/>
      <c r="B1152" s="71"/>
      <c r="C1152" s="71"/>
      <c r="D1152" s="71"/>
      <c r="E1152" s="71"/>
      <c r="F1152" s="71"/>
      <c r="G1152" s="71"/>
      <c r="H1152" s="71"/>
      <c r="I1152" s="71"/>
      <c r="J1152" s="71"/>
      <c r="K1152" s="71"/>
      <c r="L1152" s="71"/>
      <c r="M1152" s="71"/>
      <c r="N1152" s="71"/>
      <c r="O1152" s="71"/>
      <c r="T1152" s="71"/>
      <c r="U1152" s="71"/>
      <c r="V1152" s="71"/>
      <c r="W1152" s="71"/>
      <c r="X1152" s="71"/>
      <c r="Y1152" s="71"/>
      <c r="Z1152" s="71"/>
      <c r="AA1152" s="71"/>
      <c r="AB1152" s="71"/>
      <c r="AC1152" s="71"/>
      <c r="AD1152" s="71"/>
      <c r="AE1152" s="71"/>
      <c r="AF1152" s="71"/>
      <c r="AG1152" s="71"/>
      <c r="AH1152" s="71"/>
      <c r="AI1152" s="71"/>
      <c r="AJ1152" s="71"/>
      <c r="AK1152" s="71"/>
      <c r="AL1152" s="71"/>
      <c r="AM1152" s="71"/>
      <c r="AN1152" s="71"/>
      <c r="AO1152" s="71"/>
      <c r="AP1152" s="71"/>
    </row>
    <row r="1153" spans="1:42" x14ac:dyDescent="0.75">
      <c r="A1153" s="71"/>
      <c r="B1153" s="71"/>
      <c r="C1153" s="71"/>
      <c r="D1153" s="71"/>
      <c r="E1153" s="71"/>
      <c r="F1153" s="71"/>
      <c r="G1153" s="71"/>
      <c r="H1153" s="71"/>
      <c r="I1153" s="71"/>
      <c r="J1153" s="71"/>
      <c r="K1153" s="71"/>
      <c r="L1153" s="71"/>
      <c r="M1153" s="71"/>
      <c r="N1153" s="71"/>
      <c r="O1153" s="71"/>
      <c r="T1153" s="71"/>
      <c r="U1153" s="71"/>
      <c r="V1153" s="71"/>
      <c r="W1153" s="71"/>
      <c r="X1153" s="71"/>
      <c r="Y1153" s="71"/>
      <c r="Z1153" s="71"/>
      <c r="AA1153" s="71"/>
      <c r="AB1153" s="71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</row>
    <row r="1154" spans="1:42" x14ac:dyDescent="0.75">
      <c r="A1154" s="71"/>
      <c r="B1154" s="71"/>
      <c r="C1154" s="71"/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T1154" s="71"/>
      <c r="U1154" s="71"/>
      <c r="V1154" s="71"/>
      <c r="W1154" s="71"/>
      <c r="X1154" s="71"/>
      <c r="Y1154" s="71"/>
      <c r="Z1154" s="71"/>
      <c r="AA1154" s="71"/>
      <c r="AB1154" s="71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</row>
    <row r="1155" spans="1:42" x14ac:dyDescent="0.75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T1155" s="71"/>
      <c r="U1155" s="71"/>
      <c r="V1155" s="71"/>
      <c r="W1155" s="71"/>
      <c r="X1155" s="71"/>
      <c r="Y1155" s="71"/>
      <c r="Z1155" s="71"/>
      <c r="AA1155" s="71"/>
      <c r="AB1155" s="71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</row>
    <row r="1156" spans="1:42" x14ac:dyDescent="0.75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T1156" s="71"/>
      <c r="U1156" s="71"/>
      <c r="V1156" s="71"/>
      <c r="W1156" s="71"/>
      <c r="X1156" s="71"/>
      <c r="Y1156" s="71"/>
      <c r="Z1156" s="71"/>
      <c r="AA1156" s="71"/>
      <c r="AB1156" s="71"/>
      <c r="AC1156" s="71"/>
      <c r="AD1156" s="71"/>
      <c r="AE1156" s="71"/>
      <c r="AF1156" s="71"/>
      <c r="AG1156" s="71"/>
      <c r="AH1156" s="71"/>
      <c r="AI1156" s="71"/>
      <c r="AJ1156" s="71"/>
      <c r="AK1156" s="71"/>
      <c r="AL1156" s="71"/>
      <c r="AM1156" s="71"/>
      <c r="AN1156" s="71"/>
      <c r="AO1156" s="71"/>
      <c r="AP1156" s="71"/>
    </row>
    <row r="1157" spans="1:42" x14ac:dyDescent="0.75">
      <c r="A1157" s="71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T1157" s="71"/>
      <c r="U1157" s="71"/>
      <c r="V1157" s="71"/>
      <c r="W1157" s="71"/>
      <c r="X1157" s="71"/>
      <c r="Y1157" s="71"/>
      <c r="Z1157" s="71"/>
      <c r="AA1157" s="71"/>
      <c r="AB1157" s="71"/>
      <c r="AC1157" s="71"/>
      <c r="AD1157" s="71"/>
      <c r="AE1157" s="71"/>
      <c r="AF1157" s="71"/>
      <c r="AG1157" s="71"/>
      <c r="AH1157" s="71"/>
      <c r="AI1157" s="71"/>
      <c r="AJ1157" s="71"/>
      <c r="AK1157" s="71"/>
      <c r="AL1157" s="71"/>
      <c r="AM1157" s="71"/>
      <c r="AN1157" s="71"/>
      <c r="AO1157" s="71"/>
      <c r="AP1157" s="71"/>
    </row>
    <row r="1158" spans="1:42" x14ac:dyDescent="0.75">
      <c r="A1158" s="71"/>
      <c r="B1158" s="71"/>
      <c r="C1158" s="71"/>
      <c r="D1158" s="71"/>
      <c r="E1158" s="71"/>
      <c r="F1158" s="71"/>
      <c r="G1158" s="71"/>
      <c r="H1158" s="71"/>
      <c r="I1158" s="71"/>
      <c r="J1158" s="71"/>
      <c r="K1158" s="71"/>
      <c r="L1158" s="71"/>
      <c r="M1158" s="71"/>
      <c r="N1158" s="71"/>
      <c r="O1158" s="71"/>
      <c r="T1158" s="71"/>
      <c r="U1158" s="71"/>
      <c r="V1158" s="71"/>
      <c r="W1158" s="71"/>
      <c r="X1158" s="71"/>
      <c r="Y1158" s="71"/>
      <c r="Z1158" s="71"/>
      <c r="AA1158" s="71"/>
      <c r="AB1158" s="71"/>
      <c r="AC1158" s="71"/>
      <c r="AD1158" s="71"/>
      <c r="AE1158" s="71"/>
      <c r="AF1158" s="71"/>
      <c r="AG1158" s="71"/>
      <c r="AH1158" s="71"/>
      <c r="AI1158" s="71"/>
      <c r="AJ1158" s="71"/>
      <c r="AK1158" s="71"/>
      <c r="AL1158" s="71"/>
      <c r="AM1158" s="71"/>
      <c r="AN1158" s="71"/>
      <c r="AO1158" s="71"/>
      <c r="AP1158" s="71"/>
    </row>
    <row r="1159" spans="1:42" x14ac:dyDescent="0.75">
      <c r="A1159" s="71"/>
      <c r="B1159" s="71"/>
      <c r="C1159" s="71"/>
      <c r="D1159" s="71"/>
      <c r="E1159" s="71"/>
      <c r="F1159" s="71"/>
      <c r="G1159" s="71"/>
      <c r="H1159" s="71"/>
      <c r="I1159" s="71"/>
      <c r="J1159" s="71"/>
      <c r="K1159" s="71"/>
      <c r="L1159" s="71"/>
      <c r="M1159" s="71"/>
      <c r="N1159" s="71"/>
      <c r="O1159" s="71"/>
      <c r="T1159" s="71"/>
      <c r="U1159" s="71"/>
      <c r="V1159" s="71"/>
      <c r="W1159" s="71"/>
      <c r="X1159" s="71"/>
      <c r="Y1159" s="71"/>
      <c r="Z1159" s="71"/>
      <c r="AA1159" s="71"/>
      <c r="AB1159" s="71"/>
      <c r="AC1159" s="71"/>
      <c r="AD1159" s="71"/>
      <c r="AE1159" s="71"/>
      <c r="AF1159" s="71"/>
      <c r="AG1159" s="71"/>
      <c r="AH1159" s="71"/>
      <c r="AI1159" s="71"/>
      <c r="AJ1159" s="71"/>
      <c r="AK1159" s="71"/>
      <c r="AL1159" s="71"/>
      <c r="AM1159" s="71"/>
      <c r="AN1159" s="71"/>
      <c r="AO1159" s="71"/>
      <c r="AP1159" s="71"/>
    </row>
    <row r="1160" spans="1:42" x14ac:dyDescent="0.75">
      <c r="A1160" s="71"/>
      <c r="B1160" s="71"/>
      <c r="C1160" s="71"/>
      <c r="D1160" s="71"/>
      <c r="E1160" s="71"/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T1160" s="71"/>
      <c r="U1160" s="71"/>
      <c r="V1160" s="71"/>
      <c r="W1160" s="71"/>
      <c r="X1160" s="71"/>
      <c r="Y1160" s="71"/>
      <c r="Z1160" s="71"/>
      <c r="AA1160" s="71"/>
      <c r="AB1160" s="71"/>
      <c r="AC1160" s="71"/>
      <c r="AD1160" s="71"/>
      <c r="AE1160" s="71"/>
      <c r="AF1160" s="71"/>
      <c r="AG1160" s="71"/>
      <c r="AH1160" s="71"/>
      <c r="AI1160" s="71"/>
      <c r="AJ1160" s="71"/>
      <c r="AK1160" s="71"/>
      <c r="AL1160" s="71"/>
      <c r="AM1160" s="71"/>
      <c r="AN1160" s="71"/>
      <c r="AO1160" s="71"/>
      <c r="AP1160" s="71"/>
    </row>
    <row r="1161" spans="1:42" x14ac:dyDescent="0.75">
      <c r="A1161" s="71"/>
      <c r="B1161" s="71"/>
      <c r="C1161" s="71"/>
      <c r="D1161" s="71"/>
      <c r="E1161" s="71"/>
      <c r="F1161" s="71"/>
      <c r="G1161" s="71"/>
      <c r="H1161" s="71"/>
      <c r="I1161" s="71"/>
      <c r="J1161" s="71"/>
      <c r="K1161" s="71"/>
      <c r="L1161" s="71"/>
      <c r="M1161" s="71"/>
      <c r="N1161" s="71"/>
      <c r="O1161" s="71"/>
      <c r="T1161" s="71"/>
      <c r="U1161" s="71"/>
      <c r="V1161" s="71"/>
      <c r="W1161" s="71"/>
      <c r="X1161" s="71"/>
      <c r="Y1161" s="71"/>
      <c r="Z1161" s="71"/>
      <c r="AA1161" s="71"/>
      <c r="AB1161" s="71"/>
      <c r="AC1161" s="71"/>
      <c r="AD1161" s="71"/>
      <c r="AE1161" s="71"/>
      <c r="AF1161" s="71"/>
      <c r="AG1161" s="71"/>
      <c r="AH1161" s="71"/>
      <c r="AI1161" s="71"/>
      <c r="AJ1161" s="71"/>
      <c r="AK1161" s="71"/>
      <c r="AL1161" s="71"/>
      <c r="AM1161" s="71"/>
      <c r="AN1161" s="71"/>
      <c r="AO1161" s="71"/>
      <c r="AP1161" s="71"/>
    </row>
    <row r="1162" spans="1:42" x14ac:dyDescent="0.75">
      <c r="A1162" s="71"/>
      <c r="B1162" s="71"/>
      <c r="C1162" s="71"/>
      <c r="D1162" s="71"/>
      <c r="E1162" s="71"/>
      <c r="F1162" s="71"/>
      <c r="G1162" s="71"/>
      <c r="H1162" s="71"/>
      <c r="I1162" s="71"/>
      <c r="J1162" s="71"/>
      <c r="K1162" s="71"/>
      <c r="L1162" s="71"/>
      <c r="M1162" s="71"/>
      <c r="N1162" s="71"/>
      <c r="O1162" s="71"/>
      <c r="T1162" s="71"/>
      <c r="U1162" s="71"/>
      <c r="V1162" s="71"/>
      <c r="W1162" s="71"/>
      <c r="X1162" s="71"/>
      <c r="Y1162" s="71"/>
      <c r="Z1162" s="71"/>
      <c r="AA1162" s="71"/>
      <c r="AB1162" s="71"/>
      <c r="AC1162" s="71"/>
      <c r="AD1162" s="71"/>
      <c r="AE1162" s="71"/>
      <c r="AF1162" s="71"/>
      <c r="AG1162" s="71"/>
      <c r="AH1162" s="71"/>
      <c r="AI1162" s="71"/>
      <c r="AJ1162" s="71"/>
      <c r="AK1162" s="71"/>
      <c r="AL1162" s="71"/>
      <c r="AM1162" s="71"/>
      <c r="AN1162" s="71"/>
      <c r="AO1162" s="71"/>
      <c r="AP1162" s="71"/>
    </row>
    <row r="1163" spans="1:42" x14ac:dyDescent="0.75">
      <c r="A1163" s="71"/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T1163" s="71"/>
      <c r="U1163" s="71"/>
      <c r="V1163" s="71"/>
      <c r="W1163" s="71"/>
      <c r="X1163" s="71"/>
      <c r="Y1163" s="71"/>
      <c r="Z1163" s="71"/>
      <c r="AA1163" s="71"/>
      <c r="AB1163" s="71"/>
      <c r="AC1163" s="71"/>
      <c r="AD1163" s="71"/>
      <c r="AE1163" s="71"/>
      <c r="AF1163" s="71"/>
      <c r="AG1163" s="71"/>
      <c r="AH1163" s="71"/>
      <c r="AI1163" s="71"/>
      <c r="AJ1163" s="71"/>
      <c r="AK1163" s="71"/>
      <c r="AL1163" s="71"/>
      <c r="AM1163" s="71"/>
      <c r="AN1163" s="71"/>
      <c r="AO1163" s="71"/>
      <c r="AP1163" s="71"/>
    </row>
    <row r="1164" spans="1:42" x14ac:dyDescent="0.75">
      <c r="A1164" s="71"/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T1164" s="71"/>
      <c r="U1164" s="71"/>
      <c r="V1164" s="71"/>
      <c r="W1164" s="71"/>
      <c r="X1164" s="71"/>
      <c r="Y1164" s="71"/>
      <c r="Z1164" s="71"/>
      <c r="AA1164" s="71"/>
      <c r="AB1164" s="71"/>
      <c r="AC1164" s="71"/>
      <c r="AD1164" s="71"/>
      <c r="AE1164" s="71"/>
      <c r="AF1164" s="71"/>
      <c r="AG1164" s="71"/>
      <c r="AH1164" s="71"/>
      <c r="AI1164" s="71"/>
      <c r="AJ1164" s="71"/>
      <c r="AK1164" s="71"/>
      <c r="AL1164" s="71"/>
      <c r="AM1164" s="71"/>
      <c r="AN1164" s="71"/>
      <c r="AO1164" s="71"/>
      <c r="AP1164" s="71"/>
    </row>
    <row r="1165" spans="1:42" x14ac:dyDescent="0.75">
      <c r="A1165" s="71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T1165" s="71"/>
      <c r="U1165" s="71"/>
      <c r="V1165" s="71"/>
      <c r="W1165" s="71"/>
      <c r="X1165" s="71"/>
      <c r="Y1165" s="71"/>
      <c r="Z1165" s="71"/>
      <c r="AA1165" s="71"/>
      <c r="AB1165" s="71"/>
      <c r="AC1165" s="71"/>
      <c r="AD1165" s="71"/>
      <c r="AE1165" s="71"/>
      <c r="AF1165" s="71"/>
      <c r="AG1165" s="71"/>
      <c r="AH1165" s="71"/>
      <c r="AI1165" s="71"/>
      <c r="AJ1165" s="71"/>
      <c r="AK1165" s="71"/>
      <c r="AL1165" s="71"/>
      <c r="AM1165" s="71"/>
      <c r="AN1165" s="71"/>
      <c r="AO1165" s="71"/>
      <c r="AP1165" s="71"/>
    </row>
    <row r="1166" spans="1:42" x14ac:dyDescent="0.75">
      <c r="A1166" s="71"/>
      <c r="B1166" s="71"/>
      <c r="C1166" s="71"/>
      <c r="D1166" s="71"/>
      <c r="E1166" s="71"/>
      <c r="F1166" s="71"/>
      <c r="G1166" s="71"/>
      <c r="H1166" s="71"/>
      <c r="I1166" s="71"/>
      <c r="J1166" s="71"/>
      <c r="K1166" s="71"/>
      <c r="L1166" s="71"/>
      <c r="M1166" s="71"/>
      <c r="N1166" s="71"/>
      <c r="O1166" s="71"/>
      <c r="T1166" s="71"/>
      <c r="U1166" s="71"/>
      <c r="V1166" s="71"/>
      <c r="W1166" s="71"/>
      <c r="X1166" s="71"/>
      <c r="Y1166" s="71"/>
      <c r="Z1166" s="71"/>
      <c r="AA1166" s="71"/>
      <c r="AB1166" s="71"/>
      <c r="AC1166" s="71"/>
      <c r="AD1166" s="71"/>
      <c r="AE1166" s="71"/>
      <c r="AF1166" s="71"/>
      <c r="AG1166" s="71"/>
      <c r="AH1166" s="71"/>
      <c r="AI1166" s="71"/>
      <c r="AJ1166" s="71"/>
      <c r="AK1166" s="71"/>
      <c r="AL1166" s="71"/>
      <c r="AM1166" s="71"/>
      <c r="AN1166" s="71"/>
      <c r="AO1166" s="71"/>
      <c r="AP1166" s="71"/>
    </row>
    <row r="1167" spans="1:42" x14ac:dyDescent="0.75">
      <c r="A1167" s="71"/>
      <c r="B1167" s="71"/>
      <c r="C1167" s="71"/>
      <c r="D1167" s="71"/>
      <c r="E1167" s="71"/>
      <c r="F1167" s="71"/>
      <c r="G1167" s="71"/>
      <c r="H1167" s="71"/>
      <c r="I1167" s="71"/>
      <c r="J1167" s="71"/>
      <c r="K1167" s="71"/>
      <c r="L1167" s="71"/>
      <c r="M1167" s="71"/>
      <c r="N1167" s="71"/>
      <c r="O1167" s="71"/>
      <c r="T1167" s="71"/>
      <c r="U1167" s="71"/>
      <c r="V1167" s="71"/>
      <c r="W1167" s="71"/>
      <c r="X1167" s="71"/>
      <c r="Y1167" s="71"/>
      <c r="Z1167" s="71"/>
      <c r="AA1167" s="71"/>
      <c r="AB1167" s="71"/>
      <c r="AC1167" s="71"/>
      <c r="AD1167" s="71"/>
      <c r="AE1167" s="71"/>
      <c r="AF1167" s="71"/>
      <c r="AG1167" s="71"/>
      <c r="AH1167" s="71"/>
      <c r="AI1167" s="71"/>
      <c r="AJ1167" s="71"/>
      <c r="AK1167" s="71"/>
      <c r="AL1167" s="71"/>
      <c r="AM1167" s="71"/>
      <c r="AN1167" s="71"/>
      <c r="AO1167" s="71"/>
      <c r="AP1167" s="71"/>
    </row>
    <row r="1168" spans="1:42" x14ac:dyDescent="0.75">
      <c r="A1168" s="71"/>
      <c r="B1168" s="71"/>
      <c r="C1168" s="71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T1168" s="71"/>
      <c r="U1168" s="71"/>
      <c r="V1168" s="71"/>
      <c r="W1168" s="71"/>
      <c r="X1168" s="71"/>
      <c r="Y1168" s="71"/>
      <c r="Z1168" s="71"/>
      <c r="AA1168" s="71"/>
      <c r="AB1168" s="71"/>
      <c r="AC1168" s="71"/>
      <c r="AD1168" s="71"/>
      <c r="AE1168" s="71"/>
      <c r="AF1168" s="71"/>
      <c r="AG1168" s="71"/>
      <c r="AH1168" s="71"/>
      <c r="AI1168" s="71"/>
      <c r="AJ1168" s="71"/>
      <c r="AK1168" s="71"/>
      <c r="AL1168" s="71"/>
      <c r="AM1168" s="71"/>
      <c r="AN1168" s="71"/>
      <c r="AO1168" s="71"/>
      <c r="AP1168" s="71"/>
    </row>
    <row r="1169" spans="1:42" x14ac:dyDescent="0.75">
      <c r="A1169" s="71"/>
      <c r="B1169" s="71"/>
      <c r="C1169" s="71"/>
      <c r="D1169" s="71"/>
      <c r="E1169" s="71"/>
      <c r="F1169" s="71"/>
      <c r="G1169" s="71"/>
      <c r="H1169" s="71"/>
      <c r="I1169" s="71"/>
      <c r="J1169" s="71"/>
      <c r="K1169" s="71"/>
      <c r="L1169" s="71"/>
      <c r="M1169" s="71"/>
      <c r="N1169" s="71"/>
      <c r="O1169" s="71"/>
      <c r="T1169" s="71"/>
      <c r="U1169" s="71"/>
      <c r="V1169" s="71"/>
      <c r="W1169" s="71"/>
      <c r="X1169" s="71"/>
      <c r="Y1169" s="71"/>
      <c r="Z1169" s="71"/>
      <c r="AA1169" s="71"/>
      <c r="AB1169" s="71"/>
      <c r="AC1169" s="71"/>
      <c r="AD1169" s="71"/>
      <c r="AE1169" s="71"/>
      <c r="AF1169" s="71"/>
      <c r="AG1169" s="71"/>
      <c r="AH1169" s="71"/>
      <c r="AI1169" s="71"/>
      <c r="AJ1169" s="71"/>
      <c r="AK1169" s="71"/>
      <c r="AL1169" s="71"/>
      <c r="AM1169" s="71"/>
      <c r="AN1169" s="71"/>
      <c r="AO1169" s="71"/>
      <c r="AP1169" s="71"/>
    </row>
    <row r="1170" spans="1:42" x14ac:dyDescent="0.75">
      <c r="A1170" s="71"/>
      <c r="B1170" s="71"/>
      <c r="C1170" s="71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T1170" s="71"/>
      <c r="U1170" s="71"/>
      <c r="V1170" s="71"/>
      <c r="W1170" s="71"/>
      <c r="X1170" s="71"/>
      <c r="Y1170" s="71"/>
      <c r="Z1170" s="71"/>
      <c r="AA1170" s="71"/>
      <c r="AB1170" s="71"/>
      <c r="AC1170" s="71"/>
      <c r="AD1170" s="71"/>
      <c r="AE1170" s="71"/>
      <c r="AF1170" s="71"/>
      <c r="AG1170" s="71"/>
      <c r="AH1170" s="71"/>
      <c r="AI1170" s="71"/>
      <c r="AJ1170" s="71"/>
      <c r="AK1170" s="71"/>
      <c r="AL1170" s="71"/>
      <c r="AM1170" s="71"/>
      <c r="AN1170" s="71"/>
      <c r="AO1170" s="71"/>
      <c r="AP1170" s="71"/>
    </row>
    <row r="1171" spans="1:42" x14ac:dyDescent="0.75">
      <c r="A1171" s="71"/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  <c r="L1171" s="71"/>
      <c r="M1171" s="71"/>
      <c r="N1171" s="71"/>
      <c r="O1171" s="71"/>
      <c r="T1171" s="71"/>
      <c r="U1171" s="71"/>
      <c r="V1171" s="71"/>
      <c r="W1171" s="71"/>
      <c r="X1171" s="71"/>
      <c r="Y1171" s="71"/>
      <c r="Z1171" s="71"/>
      <c r="AA1171" s="71"/>
      <c r="AB1171" s="71"/>
      <c r="AC1171" s="71"/>
      <c r="AD1171" s="71"/>
      <c r="AE1171" s="71"/>
      <c r="AF1171" s="71"/>
      <c r="AG1171" s="71"/>
      <c r="AH1171" s="71"/>
      <c r="AI1171" s="71"/>
      <c r="AJ1171" s="71"/>
      <c r="AK1171" s="71"/>
      <c r="AL1171" s="71"/>
      <c r="AM1171" s="71"/>
      <c r="AN1171" s="71"/>
      <c r="AO1171" s="71"/>
      <c r="AP1171" s="71"/>
    </row>
    <row r="1172" spans="1:42" x14ac:dyDescent="0.75">
      <c r="A1172" s="71"/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  <c r="L1172" s="71"/>
      <c r="M1172" s="71"/>
      <c r="N1172" s="71"/>
      <c r="O1172" s="71"/>
      <c r="T1172" s="71"/>
      <c r="U1172" s="71"/>
      <c r="V1172" s="71"/>
      <c r="W1172" s="71"/>
      <c r="X1172" s="71"/>
      <c r="Y1172" s="71"/>
      <c r="Z1172" s="71"/>
      <c r="AA1172" s="71"/>
      <c r="AB1172" s="71"/>
      <c r="AC1172" s="71"/>
      <c r="AD1172" s="71"/>
      <c r="AE1172" s="71"/>
      <c r="AF1172" s="71"/>
      <c r="AG1172" s="71"/>
      <c r="AH1172" s="71"/>
      <c r="AI1172" s="71"/>
      <c r="AJ1172" s="71"/>
      <c r="AK1172" s="71"/>
      <c r="AL1172" s="71"/>
      <c r="AM1172" s="71"/>
      <c r="AN1172" s="71"/>
      <c r="AO1172" s="71"/>
      <c r="AP1172" s="71"/>
    </row>
    <row r="1173" spans="1:42" x14ac:dyDescent="0.75">
      <c r="A1173" s="71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T1173" s="71"/>
      <c r="U1173" s="71"/>
      <c r="V1173" s="71"/>
      <c r="W1173" s="71"/>
      <c r="X1173" s="71"/>
      <c r="Y1173" s="71"/>
      <c r="Z1173" s="71"/>
      <c r="AA1173" s="71"/>
      <c r="AB1173" s="71"/>
      <c r="AC1173" s="71"/>
      <c r="AD1173" s="71"/>
      <c r="AE1173" s="71"/>
      <c r="AF1173" s="71"/>
      <c r="AG1173" s="71"/>
      <c r="AH1173" s="71"/>
      <c r="AI1173" s="71"/>
      <c r="AJ1173" s="71"/>
      <c r="AK1173" s="71"/>
      <c r="AL1173" s="71"/>
      <c r="AM1173" s="71"/>
      <c r="AN1173" s="71"/>
      <c r="AO1173" s="71"/>
      <c r="AP1173" s="71"/>
    </row>
    <row r="1174" spans="1:42" x14ac:dyDescent="0.75">
      <c r="A1174" s="71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T1174" s="71"/>
      <c r="U1174" s="71"/>
      <c r="V1174" s="71"/>
      <c r="W1174" s="71"/>
      <c r="X1174" s="71"/>
      <c r="Y1174" s="71"/>
      <c r="Z1174" s="71"/>
      <c r="AA1174" s="71"/>
      <c r="AB1174" s="71"/>
      <c r="AC1174" s="71"/>
      <c r="AD1174" s="71"/>
      <c r="AE1174" s="71"/>
      <c r="AF1174" s="71"/>
      <c r="AG1174" s="71"/>
      <c r="AH1174" s="71"/>
      <c r="AI1174" s="71"/>
      <c r="AJ1174" s="71"/>
      <c r="AK1174" s="71"/>
      <c r="AL1174" s="71"/>
      <c r="AM1174" s="71"/>
      <c r="AN1174" s="71"/>
      <c r="AO1174" s="71"/>
      <c r="AP1174" s="71"/>
    </row>
    <row r="1175" spans="1:42" x14ac:dyDescent="0.75">
      <c r="A1175" s="71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T1175" s="71"/>
      <c r="U1175" s="71"/>
      <c r="V1175" s="71"/>
      <c r="W1175" s="71"/>
      <c r="X1175" s="71"/>
      <c r="Y1175" s="71"/>
      <c r="Z1175" s="71"/>
      <c r="AA1175" s="71"/>
      <c r="AB1175" s="71"/>
      <c r="AC1175" s="71"/>
      <c r="AD1175" s="71"/>
      <c r="AE1175" s="71"/>
      <c r="AF1175" s="71"/>
      <c r="AG1175" s="71"/>
      <c r="AH1175" s="71"/>
      <c r="AI1175" s="71"/>
      <c r="AJ1175" s="71"/>
      <c r="AK1175" s="71"/>
      <c r="AL1175" s="71"/>
      <c r="AM1175" s="71"/>
      <c r="AN1175" s="71"/>
      <c r="AO1175" s="71"/>
      <c r="AP1175" s="71"/>
    </row>
    <row r="1176" spans="1:42" x14ac:dyDescent="0.75">
      <c r="A1176" s="71"/>
      <c r="B1176" s="71"/>
      <c r="C1176" s="71"/>
      <c r="D1176" s="71"/>
      <c r="E1176" s="71"/>
      <c r="F1176" s="71"/>
      <c r="G1176" s="71"/>
      <c r="H1176" s="71"/>
      <c r="I1176" s="71"/>
      <c r="J1176" s="71"/>
      <c r="K1176" s="71"/>
      <c r="L1176" s="71"/>
      <c r="M1176" s="71"/>
      <c r="N1176" s="71"/>
      <c r="O1176" s="71"/>
      <c r="T1176" s="71"/>
      <c r="U1176" s="71"/>
      <c r="V1176" s="71"/>
      <c r="W1176" s="71"/>
      <c r="X1176" s="71"/>
      <c r="Y1176" s="71"/>
      <c r="Z1176" s="71"/>
      <c r="AA1176" s="71"/>
      <c r="AB1176" s="71"/>
      <c r="AC1176" s="71"/>
      <c r="AD1176" s="71"/>
      <c r="AE1176" s="71"/>
      <c r="AF1176" s="71"/>
      <c r="AG1176" s="71"/>
      <c r="AH1176" s="71"/>
      <c r="AI1176" s="71"/>
      <c r="AJ1176" s="71"/>
      <c r="AK1176" s="71"/>
      <c r="AL1176" s="71"/>
      <c r="AM1176" s="71"/>
      <c r="AN1176" s="71"/>
      <c r="AO1176" s="71"/>
      <c r="AP1176" s="71"/>
    </row>
    <row r="1177" spans="1:42" x14ac:dyDescent="0.75">
      <c r="A1177" s="71"/>
      <c r="B1177" s="71"/>
      <c r="C1177" s="71"/>
      <c r="D1177" s="71"/>
      <c r="E1177" s="71"/>
      <c r="F1177" s="71"/>
      <c r="G1177" s="71"/>
      <c r="H1177" s="71"/>
      <c r="I1177" s="71"/>
      <c r="J1177" s="71"/>
      <c r="K1177" s="71"/>
      <c r="L1177" s="71"/>
      <c r="M1177" s="71"/>
      <c r="N1177" s="71"/>
      <c r="O1177" s="71"/>
      <c r="T1177" s="71"/>
      <c r="U1177" s="71"/>
      <c r="V1177" s="71"/>
      <c r="W1177" s="71"/>
      <c r="X1177" s="71"/>
      <c r="Y1177" s="71"/>
      <c r="Z1177" s="71"/>
      <c r="AA1177" s="71"/>
      <c r="AB1177" s="71"/>
      <c r="AC1177" s="71"/>
      <c r="AD1177" s="71"/>
      <c r="AE1177" s="71"/>
      <c r="AF1177" s="71"/>
      <c r="AG1177" s="71"/>
      <c r="AH1177" s="71"/>
      <c r="AI1177" s="71"/>
      <c r="AJ1177" s="71"/>
      <c r="AK1177" s="71"/>
      <c r="AL1177" s="71"/>
      <c r="AM1177" s="71"/>
      <c r="AN1177" s="71"/>
      <c r="AO1177" s="71"/>
      <c r="AP1177" s="71"/>
    </row>
    <row r="1178" spans="1:42" x14ac:dyDescent="0.75">
      <c r="A1178" s="71"/>
      <c r="B1178" s="71"/>
      <c r="C1178" s="71"/>
      <c r="D1178" s="71"/>
      <c r="E1178" s="71"/>
      <c r="F1178" s="71"/>
      <c r="G1178" s="71"/>
      <c r="H1178" s="71"/>
      <c r="I1178" s="71"/>
      <c r="J1178" s="71"/>
      <c r="K1178" s="71"/>
      <c r="L1178" s="71"/>
      <c r="M1178" s="71"/>
      <c r="N1178" s="71"/>
      <c r="O1178" s="71"/>
      <c r="T1178" s="71"/>
      <c r="U1178" s="71"/>
      <c r="V1178" s="71"/>
      <c r="W1178" s="71"/>
      <c r="X1178" s="71"/>
      <c r="Y1178" s="71"/>
      <c r="Z1178" s="71"/>
      <c r="AA1178" s="71"/>
      <c r="AB1178" s="71"/>
      <c r="AC1178" s="71"/>
      <c r="AD1178" s="71"/>
      <c r="AE1178" s="71"/>
      <c r="AF1178" s="71"/>
      <c r="AG1178" s="71"/>
      <c r="AH1178" s="71"/>
      <c r="AI1178" s="71"/>
      <c r="AJ1178" s="71"/>
      <c r="AK1178" s="71"/>
      <c r="AL1178" s="71"/>
      <c r="AM1178" s="71"/>
      <c r="AN1178" s="71"/>
      <c r="AO1178" s="71"/>
      <c r="AP1178" s="71"/>
    </row>
    <row r="1179" spans="1:42" x14ac:dyDescent="0.75">
      <c r="A1179" s="71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T1179" s="71"/>
      <c r="U1179" s="71"/>
      <c r="V1179" s="71"/>
      <c r="W1179" s="71"/>
      <c r="X1179" s="71"/>
      <c r="Y1179" s="71"/>
      <c r="Z1179" s="71"/>
      <c r="AA1179" s="71"/>
      <c r="AB1179" s="71"/>
      <c r="AC1179" s="71"/>
      <c r="AD1179" s="71"/>
      <c r="AE1179" s="71"/>
      <c r="AF1179" s="71"/>
      <c r="AG1179" s="71"/>
      <c r="AH1179" s="71"/>
      <c r="AI1179" s="71"/>
      <c r="AJ1179" s="71"/>
      <c r="AK1179" s="71"/>
      <c r="AL1179" s="71"/>
      <c r="AM1179" s="71"/>
      <c r="AN1179" s="71"/>
      <c r="AO1179" s="71"/>
      <c r="AP1179" s="71"/>
    </row>
    <row r="1180" spans="1:42" x14ac:dyDescent="0.75">
      <c r="A1180" s="71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T1180" s="71"/>
      <c r="U1180" s="71"/>
      <c r="V1180" s="71"/>
      <c r="W1180" s="71"/>
      <c r="X1180" s="71"/>
      <c r="Y1180" s="71"/>
      <c r="Z1180" s="71"/>
      <c r="AA1180" s="71"/>
      <c r="AB1180" s="71"/>
      <c r="AC1180" s="71"/>
      <c r="AD1180" s="71"/>
      <c r="AE1180" s="71"/>
      <c r="AF1180" s="71"/>
      <c r="AG1180" s="71"/>
      <c r="AH1180" s="71"/>
      <c r="AI1180" s="71"/>
      <c r="AJ1180" s="71"/>
      <c r="AK1180" s="71"/>
      <c r="AL1180" s="71"/>
      <c r="AM1180" s="71"/>
      <c r="AN1180" s="71"/>
      <c r="AO1180" s="71"/>
      <c r="AP1180" s="71"/>
    </row>
    <row r="1181" spans="1:42" x14ac:dyDescent="0.75">
      <c r="A1181" s="71"/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T1181" s="71"/>
      <c r="U1181" s="71"/>
      <c r="V1181" s="71"/>
      <c r="W1181" s="71"/>
      <c r="X1181" s="71"/>
      <c r="Y1181" s="71"/>
      <c r="Z1181" s="71"/>
      <c r="AA1181" s="71"/>
      <c r="AB1181" s="71"/>
      <c r="AC1181" s="71"/>
      <c r="AD1181" s="71"/>
      <c r="AE1181" s="71"/>
      <c r="AF1181" s="71"/>
      <c r="AG1181" s="71"/>
      <c r="AH1181" s="71"/>
      <c r="AI1181" s="71"/>
      <c r="AJ1181" s="71"/>
      <c r="AK1181" s="71"/>
      <c r="AL1181" s="71"/>
      <c r="AM1181" s="71"/>
      <c r="AN1181" s="71"/>
      <c r="AO1181" s="71"/>
      <c r="AP1181" s="71"/>
    </row>
    <row r="1182" spans="1:42" x14ac:dyDescent="0.75">
      <c r="A1182" s="71"/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T1182" s="71"/>
      <c r="U1182" s="71"/>
      <c r="V1182" s="71"/>
      <c r="W1182" s="71"/>
      <c r="X1182" s="71"/>
      <c r="Y1182" s="71"/>
      <c r="Z1182" s="71"/>
      <c r="AA1182" s="71"/>
      <c r="AB1182" s="71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</row>
    <row r="1183" spans="1:42" x14ac:dyDescent="0.75">
      <c r="A1183" s="71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T1183" s="71"/>
      <c r="U1183" s="71"/>
      <c r="V1183" s="71"/>
      <c r="W1183" s="71"/>
      <c r="X1183" s="71"/>
      <c r="Y1183" s="71"/>
      <c r="Z1183" s="71"/>
      <c r="AA1183" s="71"/>
      <c r="AB1183" s="71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</row>
    <row r="1184" spans="1:42" x14ac:dyDescent="0.75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T1184" s="71"/>
      <c r="U1184" s="71"/>
      <c r="V1184" s="71"/>
      <c r="W1184" s="71"/>
      <c r="X1184" s="71"/>
      <c r="Y1184" s="71"/>
      <c r="Z1184" s="71"/>
      <c r="AA1184" s="71"/>
      <c r="AB1184" s="71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</row>
    <row r="1185" spans="1:42" x14ac:dyDescent="0.75">
      <c r="A1185" s="71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T1185" s="71"/>
      <c r="U1185" s="71"/>
      <c r="V1185" s="71"/>
      <c r="W1185" s="71"/>
      <c r="X1185" s="71"/>
      <c r="Y1185" s="71"/>
      <c r="Z1185" s="71"/>
      <c r="AA1185" s="71"/>
      <c r="AB1185" s="71"/>
      <c r="AC1185" s="71"/>
      <c r="AD1185" s="71"/>
      <c r="AE1185" s="71"/>
      <c r="AF1185" s="71"/>
      <c r="AG1185" s="71"/>
      <c r="AH1185" s="71"/>
      <c r="AI1185" s="71"/>
      <c r="AJ1185" s="71"/>
      <c r="AK1185" s="71"/>
      <c r="AL1185" s="71"/>
      <c r="AM1185" s="71"/>
      <c r="AN1185" s="71"/>
      <c r="AO1185" s="71"/>
      <c r="AP1185" s="71"/>
    </row>
    <row r="1186" spans="1:42" x14ac:dyDescent="0.75">
      <c r="A1186" s="71"/>
      <c r="B1186" s="71"/>
      <c r="C1186" s="71"/>
      <c r="D1186" s="71"/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T1186" s="71"/>
      <c r="U1186" s="71"/>
      <c r="V1186" s="71"/>
      <c r="W1186" s="71"/>
      <c r="X1186" s="71"/>
      <c r="Y1186" s="71"/>
      <c r="Z1186" s="71"/>
      <c r="AA1186" s="71"/>
      <c r="AB1186" s="71"/>
      <c r="AC1186" s="71"/>
      <c r="AD1186" s="71"/>
      <c r="AE1186" s="71"/>
      <c r="AF1186" s="71"/>
      <c r="AG1186" s="71"/>
      <c r="AH1186" s="71"/>
      <c r="AI1186" s="71"/>
      <c r="AJ1186" s="71"/>
      <c r="AK1186" s="71"/>
      <c r="AL1186" s="71"/>
      <c r="AM1186" s="71"/>
      <c r="AN1186" s="71"/>
      <c r="AO1186" s="71"/>
      <c r="AP1186" s="71"/>
    </row>
    <row r="1187" spans="1:42" x14ac:dyDescent="0.75">
      <c r="A1187" s="71"/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T1187" s="71"/>
      <c r="U1187" s="71"/>
      <c r="V1187" s="71"/>
      <c r="W1187" s="71"/>
      <c r="X1187" s="71"/>
      <c r="Y1187" s="71"/>
      <c r="Z1187" s="71"/>
      <c r="AA1187" s="71"/>
      <c r="AB1187" s="71"/>
      <c r="AC1187" s="71"/>
      <c r="AD1187" s="71"/>
      <c r="AE1187" s="71"/>
      <c r="AF1187" s="71"/>
      <c r="AG1187" s="71"/>
      <c r="AH1187" s="71"/>
      <c r="AI1187" s="71"/>
      <c r="AJ1187" s="71"/>
      <c r="AK1187" s="71"/>
      <c r="AL1187" s="71"/>
      <c r="AM1187" s="71"/>
      <c r="AN1187" s="71"/>
      <c r="AO1187" s="71"/>
      <c r="AP1187" s="71"/>
    </row>
    <row r="1188" spans="1:42" x14ac:dyDescent="0.75">
      <c r="A1188" s="71"/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T1188" s="71"/>
      <c r="U1188" s="71"/>
      <c r="V1188" s="71"/>
      <c r="W1188" s="71"/>
      <c r="X1188" s="71"/>
      <c r="Y1188" s="71"/>
      <c r="Z1188" s="71"/>
      <c r="AA1188" s="71"/>
      <c r="AB1188" s="71"/>
      <c r="AC1188" s="71"/>
      <c r="AD1188" s="71"/>
      <c r="AE1188" s="71"/>
      <c r="AF1188" s="71"/>
      <c r="AG1188" s="71"/>
      <c r="AH1188" s="71"/>
      <c r="AI1188" s="71"/>
      <c r="AJ1188" s="71"/>
      <c r="AK1188" s="71"/>
      <c r="AL1188" s="71"/>
      <c r="AM1188" s="71"/>
      <c r="AN1188" s="71"/>
      <c r="AO1188" s="71"/>
      <c r="AP1188" s="71"/>
    </row>
    <row r="1189" spans="1:42" x14ac:dyDescent="0.75">
      <c r="A1189" s="71"/>
      <c r="B1189" s="71"/>
      <c r="C1189" s="71"/>
      <c r="D1189" s="71"/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T1189" s="71"/>
      <c r="U1189" s="71"/>
      <c r="V1189" s="71"/>
      <c r="W1189" s="71"/>
      <c r="X1189" s="71"/>
      <c r="Y1189" s="71"/>
      <c r="Z1189" s="71"/>
      <c r="AA1189" s="71"/>
      <c r="AB1189" s="71"/>
      <c r="AC1189" s="71"/>
      <c r="AD1189" s="71"/>
      <c r="AE1189" s="71"/>
      <c r="AF1189" s="71"/>
      <c r="AG1189" s="71"/>
      <c r="AH1189" s="71"/>
      <c r="AI1189" s="71"/>
      <c r="AJ1189" s="71"/>
      <c r="AK1189" s="71"/>
      <c r="AL1189" s="71"/>
      <c r="AM1189" s="71"/>
      <c r="AN1189" s="71"/>
      <c r="AO1189" s="71"/>
      <c r="AP1189" s="71"/>
    </row>
    <row r="1190" spans="1:42" x14ac:dyDescent="0.75">
      <c r="A1190" s="71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T1190" s="71"/>
      <c r="U1190" s="71"/>
      <c r="V1190" s="71"/>
      <c r="W1190" s="71"/>
      <c r="X1190" s="71"/>
      <c r="Y1190" s="71"/>
      <c r="Z1190" s="71"/>
      <c r="AA1190" s="71"/>
      <c r="AB1190" s="71"/>
      <c r="AC1190" s="71"/>
      <c r="AD1190" s="71"/>
      <c r="AE1190" s="71"/>
      <c r="AF1190" s="71"/>
      <c r="AG1190" s="71"/>
      <c r="AH1190" s="71"/>
      <c r="AI1190" s="71"/>
      <c r="AJ1190" s="71"/>
      <c r="AK1190" s="71"/>
      <c r="AL1190" s="71"/>
      <c r="AM1190" s="71"/>
      <c r="AN1190" s="71"/>
      <c r="AO1190" s="71"/>
      <c r="AP1190" s="71"/>
    </row>
    <row r="1191" spans="1:42" x14ac:dyDescent="0.75">
      <c r="A1191" s="71"/>
      <c r="B1191" s="71"/>
      <c r="C1191" s="71"/>
      <c r="D1191" s="71"/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T1191" s="71"/>
      <c r="U1191" s="71"/>
      <c r="V1191" s="71"/>
      <c r="W1191" s="71"/>
      <c r="X1191" s="71"/>
      <c r="Y1191" s="71"/>
      <c r="Z1191" s="71"/>
      <c r="AA1191" s="71"/>
      <c r="AB1191" s="71"/>
      <c r="AC1191" s="71"/>
      <c r="AD1191" s="71"/>
      <c r="AE1191" s="71"/>
      <c r="AF1191" s="71"/>
      <c r="AG1191" s="71"/>
      <c r="AH1191" s="71"/>
      <c r="AI1191" s="71"/>
      <c r="AJ1191" s="71"/>
      <c r="AK1191" s="71"/>
      <c r="AL1191" s="71"/>
      <c r="AM1191" s="71"/>
      <c r="AN1191" s="71"/>
      <c r="AO1191" s="71"/>
      <c r="AP1191" s="71"/>
    </row>
    <row r="1192" spans="1:42" x14ac:dyDescent="0.75">
      <c r="A1192" s="71"/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T1192" s="71"/>
      <c r="U1192" s="71"/>
      <c r="V1192" s="71"/>
      <c r="W1192" s="71"/>
      <c r="X1192" s="71"/>
      <c r="Y1192" s="71"/>
      <c r="Z1192" s="71"/>
      <c r="AA1192" s="71"/>
      <c r="AB1192" s="71"/>
      <c r="AC1192" s="71"/>
      <c r="AD1192" s="71"/>
      <c r="AE1192" s="71"/>
      <c r="AF1192" s="71"/>
      <c r="AG1192" s="71"/>
      <c r="AH1192" s="71"/>
      <c r="AI1192" s="71"/>
      <c r="AJ1192" s="71"/>
      <c r="AK1192" s="71"/>
      <c r="AL1192" s="71"/>
      <c r="AM1192" s="71"/>
      <c r="AN1192" s="71"/>
      <c r="AO1192" s="71"/>
      <c r="AP1192" s="71"/>
    </row>
    <row r="1193" spans="1:42" x14ac:dyDescent="0.75">
      <c r="A1193" s="71"/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T1193" s="71"/>
      <c r="U1193" s="71"/>
      <c r="V1193" s="71"/>
      <c r="W1193" s="71"/>
      <c r="X1193" s="71"/>
      <c r="Y1193" s="71"/>
      <c r="Z1193" s="71"/>
      <c r="AA1193" s="71"/>
      <c r="AB1193" s="71"/>
      <c r="AC1193" s="71"/>
      <c r="AD1193" s="71"/>
      <c r="AE1193" s="71"/>
      <c r="AF1193" s="71"/>
      <c r="AG1193" s="71"/>
      <c r="AH1193" s="71"/>
      <c r="AI1193" s="71"/>
      <c r="AJ1193" s="71"/>
      <c r="AK1193" s="71"/>
      <c r="AL1193" s="71"/>
      <c r="AM1193" s="71"/>
      <c r="AN1193" s="71"/>
      <c r="AO1193" s="71"/>
      <c r="AP1193" s="71"/>
    </row>
    <row r="1194" spans="1:42" x14ac:dyDescent="0.75">
      <c r="A1194" s="71"/>
      <c r="B1194" s="71"/>
      <c r="C1194" s="71"/>
      <c r="D1194" s="71"/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T1194" s="71"/>
      <c r="U1194" s="71"/>
      <c r="V1194" s="71"/>
      <c r="W1194" s="71"/>
      <c r="X1194" s="71"/>
      <c r="Y1194" s="71"/>
      <c r="Z1194" s="71"/>
      <c r="AA1194" s="71"/>
      <c r="AB1194" s="71"/>
      <c r="AC1194" s="71"/>
      <c r="AD1194" s="71"/>
      <c r="AE1194" s="71"/>
      <c r="AF1194" s="71"/>
      <c r="AG1194" s="71"/>
      <c r="AH1194" s="71"/>
      <c r="AI1194" s="71"/>
      <c r="AJ1194" s="71"/>
      <c r="AK1194" s="71"/>
      <c r="AL1194" s="71"/>
      <c r="AM1194" s="71"/>
      <c r="AN1194" s="71"/>
      <c r="AO1194" s="71"/>
      <c r="AP1194" s="71"/>
    </row>
    <row r="1195" spans="1:42" x14ac:dyDescent="0.75">
      <c r="A1195" s="71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T1195" s="71"/>
      <c r="U1195" s="71"/>
      <c r="V1195" s="71"/>
      <c r="W1195" s="71"/>
      <c r="X1195" s="71"/>
      <c r="Y1195" s="71"/>
      <c r="Z1195" s="71"/>
      <c r="AA1195" s="71"/>
      <c r="AB1195" s="71"/>
      <c r="AC1195" s="71"/>
      <c r="AD1195" s="71"/>
      <c r="AE1195" s="71"/>
      <c r="AF1195" s="71"/>
      <c r="AG1195" s="71"/>
      <c r="AH1195" s="71"/>
      <c r="AI1195" s="71"/>
      <c r="AJ1195" s="71"/>
      <c r="AK1195" s="71"/>
      <c r="AL1195" s="71"/>
      <c r="AM1195" s="71"/>
      <c r="AN1195" s="71"/>
      <c r="AO1195" s="71"/>
      <c r="AP1195" s="71"/>
    </row>
    <row r="1196" spans="1:42" x14ac:dyDescent="0.75">
      <c r="A1196" s="71"/>
      <c r="B1196" s="71"/>
      <c r="C1196" s="71"/>
      <c r="D1196" s="71"/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T1196" s="71"/>
      <c r="U1196" s="71"/>
      <c r="V1196" s="71"/>
      <c r="W1196" s="71"/>
      <c r="X1196" s="71"/>
      <c r="Y1196" s="71"/>
      <c r="Z1196" s="71"/>
      <c r="AA1196" s="71"/>
      <c r="AB1196" s="71"/>
      <c r="AC1196" s="71"/>
      <c r="AD1196" s="71"/>
      <c r="AE1196" s="71"/>
      <c r="AF1196" s="71"/>
      <c r="AG1196" s="71"/>
      <c r="AH1196" s="71"/>
      <c r="AI1196" s="71"/>
      <c r="AJ1196" s="71"/>
      <c r="AK1196" s="71"/>
      <c r="AL1196" s="71"/>
      <c r="AM1196" s="71"/>
      <c r="AN1196" s="71"/>
      <c r="AO1196" s="71"/>
      <c r="AP1196" s="71"/>
    </row>
    <row r="1197" spans="1:42" x14ac:dyDescent="0.75">
      <c r="A1197" s="71"/>
      <c r="B1197" s="71"/>
      <c r="C1197" s="71"/>
      <c r="D1197" s="71"/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T1197" s="71"/>
      <c r="U1197" s="71"/>
      <c r="V1197" s="71"/>
      <c r="W1197" s="71"/>
      <c r="X1197" s="71"/>
      <c r="Y1197" s="71"/>
      <c r="Z1197" s="71"/>
      <c r="AA1197" s="71"/>
      <c r="AB1197" s="71"/>
      <c r="AC1197" s="71"/>
      <c r="AD1197" s="71"/>
      <c r="AE1197" s="71"/>
      <c r="AF1197" s="71"/>
      <c r="AG1197" s="71"/>
      <c r="AH1197" s="71"/>
      <c r="AI1197" s="71"/>
      <c r="AJ1197" s="71"/>
      <c r="AK1197" s="71"/>
      <c r="AL1197" s="71"/>
      <c r="AM1197" s="71"/>
      <c r="AN1197" s="71"/>
      <c r="AO1197" s="71"/>
      <c r="AP1197" s="71"/>
    </row>
    <row r="1198" spans="1:42" x14ac:dyDescent="0.75">
      <c r="A1198" s="71"/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T1198" s="71"/>
      <c r="U1198" s="71"/>
      <c r="V1198" s="71"/>
      <c r="W1198" s="71"/>
      <c r="X1198" s="71"/>
      <c r="Y1198" s="71"/>
      <c r="Z1198" s="71"/>
      <c r="AA1198" s="71"/>
      <c r="AB1198" s="71"/>
      <c r="AC1198" s="71"/>
      <c r="AD1198" s="71"/>
      <c r="AE1198" s="71"/>
      <c r="AF1198" s="71"/>
      <c r="AG1198" s="71"/>
      <c r="AH1198" s="71"/>
      <c r="AI1198" s="71"/>
      <c r="AJ1198" s="71"/>
      <c r="AK1198" s="71"/>
      <c r="AL1198" s="71"/>
      <c r="AM1198" s="71"/>
      <c r="AN1198" s="71"/>
      <c r="AO1198" s="71"/>
      <c r="AP1198" s="71"/>
    </row>
    <row r="1199" spans="1:42" x14ac:dyDescent="0.75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T1199" s="71"/>
      <c r="U1199" s="71"/>
      <c r="V1199" s="71"/>
      <c r="W1199" s="71"/>
      <c r="X1199" s="71"/>
      <c r="Y1199" s="71"/>
      <c r="Z1199" s="71"/>
      <c r="AA1199" s="71"/>
      <c r="AB1199" s="71"/>
      <c r="AC1199" s="71"/>
      <c r="AD1199" s="71"/>
      <c r="AE1199" s="71"/>
      <c r="AF1199" s="71"/>
      <c r="AG1199" s="71"/>
      <c r="AH1199" s="71"/>
      <c r="AI1199" s="71"/>
      <c r="AJ1199" s="71"/>
      <c r="AK1199" s="71"/>
      <c r="AL1199" s="71"/>
      <c r="AM1199" s="71"/>
      <c r="AN1199" s="71"/>
      <c r="AO1199" s="71"/>
      <c r="AP1199" s="71"/>
    </row>
    <row r="1200" spans="1:42" x14ac:dyDescent="0.75">
      <c r="A1200" s="71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T1200" s="71"/>
      <c r="U1200" s="71"/>
      <c r="V1200" s="71"/>
      <c r="W1200" s="71"/>
      <c r="X1200" s="71"/>
      <c r="Y1200" s="71"/>
      <c r="Z1200" s="71"/>
      <c r="AA1200" s="71"/>
      <c r="AB1200" s="71"/>
      <c r="AC1200" s="71"/>
      <c r="AD1200" s="71"/>
      <c r="AE1200" s="71"/>
      <c r="AF1200" s="71"/>
      <c r="AG1200" s="71"/>
      <c r="AH1200" s="71"/>
      <c r="AI1200" s="71"/>
      <c r="AJ1200" s="71"/>
      <c r="AK1200" s="71"/>
      <c r="AL1200" s="71"/>
      <c r="AM1200" s="71"/>
      <c r="AN1200" s="71"/>
      <c r="AO1200" s="71"/>
      <c r="AP1200" s="71"/>
    </row>
    <row r="1201" spans="1:42" x14ac:dyDescent="0.75">
      <c r="A1201" s="71"/>
      <c r="B1201" s="71"/>
      <c r="C1201" s="71"/>
      <c r="D1201" s="71"/>
      <c r="E1201" s="71"/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T1201" s="71"/>
      <c r="U1201" s="71"/>
      <c r="V1201" s="71"/>
      <c r="W1201" s="71"/>
      <c r="X1201" s="71"/>
      <c r="Y1201" s="71"/>
      <c r="Z1201" s="71"/>
      <c r="AA1201" s="71"/>
      <c r="AB1201" s="71"/>
      <c r="AC1201" s="71"/>
      <c r="AD1201" s="71"/>
      <c r="AE1201" s="71"/>
      <c r="AF1201" s="71"/>
      <c r="AG1201" s="71"/>
      <c r="AH1201" s="71"/>
      <c r="AI1201" s="71"/>
      <c r="AJ1201" s="71"/>
      <c r="AK1201" s="71"/>
      <c r="AL1201" s="71"/>
      <c r="AM1201" s="71"/>
      <c r="AN1201" s="71"/>
      <c r="AO1201" s="71"/>
      <c r="AP1201" s="71"/>
    </row>
    <row r="1202" spans="1:42" x14ac:dyDescent="0.75">
      <c r="A1202" s="71"/>
      <c r="B1202" s="71"/>
      <c r="C1202" s="71"/>
      <c r="D1202" s="71"/>
      <c r="E1202" s="71"/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T1202" s="71"/>
      <c r="U1202" s="71"/>
      <c r="V1202" s="71"/>
      <c r="W1202" s="71"/>
      <c r="X1202" s="71"/>
      <c r="Y1202" s="71"/>
      <c r="Z1202" s="71"/>
      <c r="AA1202" s="71"/>
      <c r="AB1202" s="71"/>
      <c r="AC1202" s="71"/>
      <c r="AD1202" s="71"/>
      <c r="AE1202" s="71"/>
      <c r="AF1202" s="71"/>
      <c r="AG1202" s="71"/>
      <c r="AH1202" s="71"/>
      <c r="AI1202" s="71"/>
      <c r="AJ1202" s="71"/>
      <c r="AK1202" s="71"/>
      <c r="AL1202" s="71"/>
      <c r="AM1202" s="71"/>
      <c r="AN1202" s="71"/>
      <c r="AO1202" s="71"/>
      <c r="AP1202" s="71"/>
    </row>
    <row r="1203" spans="1:42" x14ac:dyDescent="0.75">
      <c r="A1203" s="71"/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T1203" s="71"/>
      <c r="U1203" s="71"/>
      <c r="V1203" s="71"/>
      <c r="W1203" s="71"/>
      <c r="X1203" s="71"/>
      <c r="Y1203" s="71"/>
      <c r="Z1203" s="71"/>
      <c r="AA1203" s="71"/>
      <c r="AB1203" s="71"/>
      <c r="AC1203" s="71"/>
      <c r="AD1203" s="71"/>
      <c r="AE1203" s="71"/>
      <c r="AF1203" s="71"/>
      <c r="AG1203" s="71"/>
      <c r="AH1203" s="71"/>
      <c r="AI1203" s="71"/>
      <c r="AJ1203" s="71"/>
      <c r="AK1203" s="71"/>
      <c r="AL1203" s="71"/>
      <c r="AM1203" s="71"/>
      <c r="AN1203" s="71"/>
      <c r="AO1203" s="71"/>
      <c r="AP1203" s="71"/>
    </row>
    <row r="1204" spans="1:42" x14ac:dyDescent="0.75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T1204" s="71"/>
      <c r="U1204" s="71"/>
      <c r="V1204" s="71"/>
      <c r="W1204" s="71"/>
      <c r="X1204" s="71"/>
      <c r="Y1204" s="71"/>
      <c r="Z1204" s="71"/>
      <c r="AA1204" s="71"/>
      <c r="AB1204" s="71"/>
      <c r="AC1204" s="71"/>
      <c r="AD1204" s="71"/>
      <c r="AE1204" s="71"/>
      <c r="AF1204" s="71"/>
      <c r="AG1204" s="71"/>
      <c r="AH1204" s="71"/>
      <c r="AI1204" s="71"/>
      <c r="AJ1204" s="71"/>
      <c r="AK1204" s="71"/>
      <c r="AL1204" s="71"/>
      <c r="AM1204" s="71"/>
      <c r="AN1204" s="71"/>
      <c r="AO1204" s="71"/>
      <c r="AP1204" s="71"/>
    </row>
    <row r="1205" spans="1:42" x14ac:dyDescent="0.75">
      <c r="A1205" s="71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T1205" s="71"/>
      <c r="U1205" s="71"/>
      <c r="V1205" s="71"/>
      <c r="W1205" s="71"/>
      <c r="X1205" s="71"/>
      <c r="Y1205" s="71"/>
      <c r="Z1205" s="71"/>
      <c r="AA1205" s="71"/>
      <c r="AB1205" s="71"/>
      <c r="AC1205" s="71"/>
      <c r="AD1205" s="71"/>
      <c r="AE1205" s="71"/>
      <c r="AF1205" s="71"/>
      <c r="AG1205" s="71"/>
      <c r="AH1205" s="71"/>
      <c r="AI1205" s="71"/>
      <c r="AJ1205" s="71"/>
      <c r="AK1205" s="71"/>
      <c r="AL1205" s="71"/>
      <c r="AM1205" s="71"/>
      <c r="AN1205" s="71"/>
      <c r="AO1205" s="71"/>
      <c r="AP1205" s="71"/>
    </row>
    <row r="1206" spans="1:42" x14ac:dyDescent="0.75">
      <c r="A1206" s="71"/>
      <c r="B1206" s="71"/>
      <c r="C1206" s="71"/>
      <c r="D1206" s="71"/>
      <c r="E1206" s="71"/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T1206" s="71"/>
      <c r="U1206" s="71"/>
      <c r="V1206" s="71"/>
      <c r="W1206" s="71"/>
      <c r="X1206" s="71"/>
      <c r="Y1206" s="71"/>
      <c r="Z1206" s="71"/>
      <c r="AA1206" s="71"/>
      <c r="AB1206" s="71"/>
      <c r="AC1206" s="71"/>
      <c r="AD1206" s="71"/>
      <c r="AE1206" s="71"/>
      <c r="AF1206" s="71"/>
      <c r="AG1206" s="71"/>
      <c r="AH1206" s="71"/>
      <c r="AI1206" s="71"/>
      <c r="AJ1206" s="71"/>
      <c r="AK1206" s="71"/>
      <c r="AL1206" s="71"/>
      <c r="AM1206" s="71"/>
      <c r="AN1206" s="71"/>
      <c r="AO1206" s="71"/>
      <c r="AP1206" s="71"/>
    </row>
    <row r="1207" spans="1:42" x14ac:dyDescent="0.75">
      <c r="A1207" s="71"/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T1207" s="71"/>
      <c r="U1207" s="71"/>
      <c r="V1207" s="71"/>
      <c r="W1207" s="71"/>
      <c r="X1207" s="71"/>
      <c r="Y1207" s="71"/>
      <c r="Z1207" s="71"/>
      <c r="AA1207" s="71"/>
      <c r="AB1207" s="71"/>
      <c r="AC1207" s="71"/>
      <c r="AD1207" s="71"/>
      <c r="AE1207" s="71"/>
      <c r="AF1207" s="71"/>
      <c r="AG1207" s="71"/>
      <c r="AH1207" s="71"/>
      <c r="AI1207" s="71"/>
      <c r="AJ1207" s="71"/>
      <c r="AK1207" s="71"/>
      <c r="AL1207" s="71"/>
      <c r="AM1207" s="71"/>
      <c r="AN1207" s="71"/>
      <c r="AO1207" s="71"/>
      <c r="AP1207" s="71"/>
    </row>
    <row r="1208" spans="1:42" x14ac:dyDescent="0.75">
      <c r="A1208" s="71"/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T1208" s="71"/>
      <c r="U1208" s="71"/>
      <c r="V1208" s="71"/>
      <c r="W1208" s="71"/>
      <c r="X1208" s="71"/>
      <c r="Y1208" s="71"/>
      <c r="Z1208" s="71"/>
      <c r="AA1208" s="71"/>
      <c r="AB1208" s="71"/>
      <c r="AC1208" s="71"/>
      <c r="AD1208" s="71"/>
      <c r="AE1208" s="71"/>
      <c r="AF1208" s="71"/>
      <c r="AG1208" s="71"/>
      <c r="AH1208" s="71"/>
      <c r="AI1208" s="71"/>
      <c r="AJ1208" s="71"/>
      <c r="AK1208" s="71"/>
      <c r="AL1208" s="71"/>
      <c r="AM1208" s="71"/>
      <c r="AN1208" s="71"/>
      <c r="AO1208" s="71"/>
      <c r="AP1208" s="71"/>
    </row>
    <row r="1209" spans="1:42" x14ac:dyDescent="0.75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T1209" s="71"/>
      <c r="U1209" s="71"/>
      <c r="V1209" s="71"/>
      <c r="W1209" s="71"/>
      <c r="X1209" s="71"/>
      <c r="Y1209" s="71"/>
      <c r="Z1209" s="71"/>
      <c r="AA1209" s="71"/>
      <c r="AB1209" s="71"/>
      <c r="AC1209" s="71"/>
      <c r="AD1209" s="71"/>
      <c r="AE1209" s="71"/>
      <c r="AF1209" s="71"/>
      <c r="AG1209" s="71"/>
      <c r="AH1209" s="71"/>
      <c r="AI1209" s="71"/>
      <c r="AJ1209" s="71"/>
      <c r="AK1209" s="71"/>
      <c r="AL1209" s="71"/>
      <c r="AM1209" s="71"/>
      <c r="AN1209" s="71"/>
      <c r="AO1209" s="71"/>
      <c r="AP1209" s="71"/>
    </row>
    <row r="1210" spans="1:42" x14ac:dyDescent="0.75">
      <c r="A1210" s="71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T1210" s="71"/>
      <c r="U1210" s="71"/>
      <c r="V1210" s="71"/>
      <c r="W1210" s="71"/>
      <c r="X1210" s="71"/>
      <c r="Y1210" s="71"/>
      <c r="Z1210" s="71"/>
      <c r="AA1210" s="71"/>
      <c r="AB1210" s="71"/>
      <c r="AC1210" s="71"/>
      <c r="AD1210" s="71"/>
      <c r="AE1210" s="71"/>
      <c r="AF1210" s="71"/>
      <c r="AG1210" s="71"/>
      <c r="AH1210" s="71"/>
      <c r="AI1210" s="71"/>
      <c r="AJ1210" s="71"/>
      <c r="AK1210" s="71"/>
      <c r="AL1210" s="71"/>
      <c r="AM1210" s="71"/>
      <c r="AN1210" s="71"/>
      <c r="AO1210" s="71"/>
      <c r="AP1210" s="71"/>
    </row>
    <row r="1211" spans="1:42" x14ac:dyDescent="0.75">
      <c r="A1211" s="71"/>
      <c r="B1211" s="71"/>
      <c r="C1211" s="71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T1211" s="71"/>
      <c r="U1211" s="71"/>
      <c r="V1211" s="71"/>
      <c r="W1211" s="71"/>
      <c r="X1211" s="71"/>
      <c r="Y1211" s="71"/>
      <c r="Z1211" s="71"/>
      <c r="AA1211" s="71"/>
      <c r="AB1211" s="71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</row>
    <row r="1212" spans="1:42" x14ac:dyDescent="0.75">
      <c r="A1212" s="71"/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T1212" s="71"/>
      <c r="U1212" s="71"/>
      <c r="V1212" s="71"/>
      <c r="W1212" s="71"/>
      <c r="X1212" s="71"/>
      <c r="Y1212" s="71"/>
      <c r="Z1212" s="71"/>
      <c r="AA1212" s="71"/>
      <c r="AB1212" s="71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</row>
    <row r="1213" spans="1:42" x14ac:dyDescent="0.75">
      <c r="A1213" s="71"/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T1213" s="71"/>
      <c r="U1213" s="71"/>
      <c r="V1213" s="71"/>
      <c r="W1213" s="71"/>
      <c r="X1213" s="71"/>
      <c r="Y1213" s="71"/>
      <c r="Z1213" s="71"/>
      <c r="AA1213" s="71"/>
      <c r="AB1213" s="71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</row>
    <row r="1214" spans="1:42" x14ac:dyDescent="0.75">
      <c r="A1214" s="71"/>
      <c r="B1214" s="71"/>
      <c r="C1214" s="71"/>
      <c r="D1214" s="71"/>
      <c r="E1214" s="71"/>
      <c r="F1214" s="71"/>
      <c r="G1214" s="71"/>
      <c r="H1214" s="71"/>
      <c r="I1214" s="71"/>
      <c r="J1214" s="71"/>
      <c r="K1214" s="71"/>
      <c r="L1214" s="71"/>
      <c r="M1214" s="71"/>
      <c r="N1214" s="71"/>
      <c r="O1214" s="71"/>
      <c r="T1214" s="71"/>
      <c r="U1214" s="71"/>
      <c r="V1214" s="71"/>
      <c r="W1214" s="71"/>
      <c r="X1214" s="71"/>
      <c r="Y1214" s="71"/>
      <c r="Z1214" s="71"/>
      <c r="AA1214" s="71"/>
      <c r="AB1214" s="71"/>
      <c r="AC1214" s="71"/>
      <c r="AD1214" s="71"/>
      <c r="AE1214" s="71"/>
      <c r="AF1214" s="71"/>
      <c r="AG1214" s="71"/>
      <c r="AH1214" s="71"/>
      <c r="AI1214" s="71"/>
      <c r="AJ1214" s="71"/>
      <c r="AK1214" s="71"/>
      <c r="AL1214" s="71"/>
      <c r="AM1214" s="71"/>
      <c r="AN1214" s="71"/>
      <c r="AO1214" s="71"/>
      <c r="AP1214" s="71"/>
    </row>
    <row r="1215" spans="1:42" x14ac:dyDescent="0.75">
      <c r="A1215" s="71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T1215" s="71"/>
      <c r="U1215" s="71"/>
      <c r="V1215" s="71"/>
      <c r="W1215" s="71"/>
      <c r="X1215" s="71"/>
      <c r="Y1215" s="71"/>
      <c r="Z1215" s="71"/>
      <c r="AA1215" s="71"/>
      <c r="AB1215" s="71"/>
      <c r="AC1215" s="71"/>
      <c r="AD1215" s="71"/>
      <c r="AE1215" s="71"/>
      <c r="AF1215" s="71"/>
      <c r="AG1215" s="71"/>
      <c r="AH1215" s="71"/>
      <c r="AI1215" s="71"/>
      <c r="AJ1215" s="71"/>
      <c r="AK1215" s="71"/>
      <c r="AL1215" s="71"/>
      <c r="AM1215" s="71"/>
      <c r="AN1215" s="71"/>
      <c r="AO1215" s="71"/>
      <c r="AP1215" s="71"/>
    </row>
    <row r="1216" spans="1:42" x14ac:dyDescent="0.75">
      <c r="A1216" s="71"/>
      <c r="B1216" s="71"/>
      <c r="C1216" s="71"/>
      <c r="D1216" s="71"/>
      <c r="E1216" s="71"/>
      <c r="F1216" s="71"/>
      <c r="G1216" s="71"/>
      <c r="H1216" s="71"/>
      <c r="I1216" s="71"/>
      <c r="J1216" s="71"/>
      <c r="K1216" s="71"/>
      <c r="L1216" s="71"/>
      <c r="M1216" s="71"/>
      <c r="N1216" s="71"/>
      <c r="O1216" s="71"/>
      <c r="T1216" s="71"/>
      <c r="U1216" s="71"/>
      <c r="V1216" s="71"/>
      <c r="W1216" s="71"/>
      <c r="X1216" s="71"/>
      <c r="Y1216" s="71"/>
      <c r="Z1216" s="71"/>
      <c r="AA1216" s="71"/>
      <c r="AB1216" s="71"/>
      <c r="AC1216" s="71"/>
      <c r="AD1216" s="71"/>
      <c r="AE1216" s="71"/>
      <c r="AF1216" s="71"/>
      <c r="AG1216" s="71"/>
      <c r="AH1216" s="71"/>
      <c r="AI1216" s="71"/>
      <c r="AJ1216" s="71"/>
      <c r="AK1216" s="71"/>
      <c r="AL1216" s="71"/>
      <c r="AM1216" s="71"/>
      <c r="AN1216" s="71"/>
      <c r="AO1216" s="71"/>
      <c r="AP1216" s="71"/>
    </row>
    <row r="1217" spans="1:42" x14ac:dyDescent="0.75">
      <c r="A1217" s="71"/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T1217" s="71"/>
      <c r="U1217" s="71"/>
      <c r="V1217" s="71"/>
      <c r="W1217" s="71"/>
      <c r="X1217" s="71"/>
      <c r="Y1217" s="71"/>
      <c r="Z1217" s="71"/>
      <c r="AA1217" s="71"/>
      <c r="AB1217" s="71"/>
      <c r="AC1217" s="71"/>
      <c r="AD1217" s="71"/>
      <c r="AE1217" s="71"/>
      <c r="AF1217" s="71"/>
      <c r="AG1217" s="71"/>
      <c r="AH1217" s="71"/>
      <c r="AI1217" s="71"/>
      <c r="AJ1217" s="71"/>
      <c r="AK1217" s="71"/>
      <c r="AL1217" s="71"/>
      <c r="AM1217" s="71"/>
      <c r="AN1217" s="71"/>
      <c r="AO1217" s="71"/>
      <c r="AP1217" s="71"/>
    </row>
    <row r="1218" spans="1:42" x14ac:dyDescent="0.75">
      <c r="A1218" s="71"/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T1218" s="71"/>
      <c r="U1218" s="71"/>
      <c r="V1218" s="71"/>
      <c r="W1218" s="71"/>
      <c r="X1218" s="71"/>
      <c r="Y1218" s="71"/>
      <c r="Z1218" s="71"/>
      <c r="AA1218" s="71"/>
      <c r="AB1218" s="71"/>
      <c r="AC1218" s="71"/>
      <c r="AD1218" s="71"/>
      <c r="AE1218" s="71"/>
      <c r="AF1218" s="71"/>
      <c r="AG1218" s="71"/>
      <c r="AH1218" s="71"/>
      <c r="AI1218" s="71"/>
      <c r="AJ1218" s="71"/>
      <c r="AK1218" s="71"/>
      <c r="AL1218" s="71"/>
      <c r="AM1218" s="71"/>
      <c r="AN1218" s="71"/>
      <c r="AO1218" s="71"/>
      <c r="AP1218" s="71"/>
    </row>
    <row r="1219" spans="1:42" x14ac:dyDescent="0.75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T1219" s="71"/>
      <c r="U1219" s="71"/>
      <c r="V1219" s="71"/>
      <c r="W1219" s="71"/>
      <c r="X1219" s="71"/>
      <c r="Y1219" s="71"/>
      <c r="Z1219" s="71"/>
      <c r="AA1219" s="71"/>
      <c r="AB1219" s="71"/>
      <c r="AC1219" s="71"/>
      <c r="AD1219" s="71"/>
      <c r="AE1219" s="71"/>
      <c r="AF1219" s="71"/>
      <c r="AG1219" s="71"/>
      <c r="AH1219" s="71"/>
      <c r="AI1219" s="71"/>
      <c r="AJ1219" s="71"/>
      <c r="AK1219" s="71"/>
      <c r="AL1219" s="71"/>
      <c r="AM1219" s="71"/>
      <c r="AN1219" s="71"/>
      <c r="AO1219" s="71"/>
      <c r="AP1219" s="71"/>
    </row>
    <row r="1220" spans="1:42" x14ac:dyDescent="0.75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T1220" s="71"/>
      <c r="U1220" s="71"/>
      <c r="V1220" s="71"/>
      <c r="W1220" s="71"/>
      <c r="X1220" s="71"/>
      <c r="Y1220" s="71"/>
      <c r="Z1220" s="71"/>
      <c r="AA1220" s="71"/>
      <c r="AB1220" s="71"/>
      <c r="AC1220" s="71"/>
      <c r="AD1220" s="71"/>
      <c r="AE1220" s="71"/>
      <c r="AF1220" s="71"/>
      <c r="AG1220" s="71"/>
      <c r="AH1220" s="71"/>
      <c r="AI1220" s="71"/>
      <c r="AJ1220" s="71"/>
      <c r="AK1220" s="71"/>
      <c r="AL1220" s="71"/>
      <c r="AM1220" s="71"/>
      <c r="AN1220" s="71"/>
      <c r="AO1220" s="71"/>
      <c r="AP1220" s="71"/>
    </row>
    <row r="1221" spans="1:42" x14ac:dyDescent="0.75">
      <c r="A1221" s="71"/>
      <c r="B1221" s="71"/>
      <c r="C1221" s="71"/>
      <c r="D1221" s="71"/>
      <c r="E1221" s="71"/>
      <c r="F1221" s="71"/>
      <c r="G1221" s="71"/>
      <c r="H1221" s="71"/>
      <c r="I1221" s="71"/>
      <c r="J1221" s="71"/>
      <c r="K1221" s="71"/>
      <c r="L1221" s="71"/>
      <c r="M1221" s="71"/>
      <c r="N1221" s="71"/>
      <c r="O1221" s="71"/>
      <c r="T1221" s="71"/>
      <c r="U1221" s="71"/>
      <c r="V1221" s="71"/>
      <c r="W1221" s="71"/>
      <c r="X1221" s="71"/>
      <c r="Y1221" s="71"/>
      <c r="Z1221" s="71"/>
      <c r="AA1221" s="71"/>
      <c r="AB1221" s="71"/>
      <c r="AC1221" s="71"/>
      <c r="AD1221" s="71"/>
      <c r="AE1221" s="71"/>
      <c r="AF1221" s="71"/>
      <c r="AG1221" s="71"/>
      <c r="AH1221" s="71"/>
      <c r="AI1221" s="71"/>
      <c r="AJ1221" s="71"/>
      <c r="AK1221" s="71"/>
      <c r="AL1221" s="71"/>
      <c r="AM1221" s="71"/>
      <c r="AN1221" s="71"/>
      <c r="AO1221" s="71"/>
      <c r="AP1221" s="71"/>
    </row>
    <row r="1222" spans="1:42" x14ac:dyDescent="0.75">
      <c r="A1222" s="71"/>
      <c r="B1222" s="71"/>
      <c r="C1222" s="71"/>
      <c r="D1222" s="71"/>
      <c r="E1222" s="71"/>
      <c r="F1222" s="71"/>
      <c r="G1222" s="71"/>
      <c r="H1222" s="71"/>
      <c r="I1222" s="71"/>
      <c r="J1222" s="71"/>
      <c r="K1222" s="71"/>
      <c r="L1222" s="71"/>
      <c r="M1222" s="71"/>
      <c r="N1222" s="71"/>
      <c r="O1222" s="71"/>
      <c r="T1222" s="71"/>
      <c r="U1222" s="71"/>
      <c r="V1222" s="71"/>
      <c r="W1222" s="71"/>
      <c r="X1222" s="71"/>
      <c r="Y1222" s="71"/>
      <c r="Z1222" s="71"/>
      <c r="AA1222" s="71"/>
      <c r="AB1222" s="71"/>
      <c r="AC1222" s="71"/>
      <c r="AD1222" s="71"/>
      <c r="AE1222" s="71"/>
      <c r="AF1222" s="71"/>
      <c r="AG1222" s="71"/>
      <c r="AH1222" s="71"/>
      <c r="AI1222" s="71"/>
      <c r="AJ1222" s="71"/>
      <c r="AK1222" s="71"/>
      <c r="AL1222" s="71"/>
      <c r="AM1222" s="71"/>
      <c r="AN1222" s="71"/>
      <c r="AO1222" s="71"/>
      <c r="AP1222" s="71"/>
    </row>
    <row r="1223" spans="1:42" x14ac:dyDescent="0.75">
      <c r="A1223" s="71"/>
      <c r="B1223" s="71"/>
      <c r="C1223" s="71"/>
      <c r="D1223" s="71"/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T1223" s="71"/>
      <c r="U1223" s="71"/>
      <c r="V1223" s="71"/>
      <c r="W1223" s="71"/>
      <c r="X1223" s="71"/>
      <c r="Y1223" s="71"/>
      <c r="Z1223" s="71"/>
      <c r="AA1223" s="71"/>
      <c r="AB1223" s="71"/>
      <c r="AC1223" s="71"/>
      <c r="AD1223" s="71"/>
      <c r="AE1223" s="71"/>
      <c r="AF1223" s="71"/>
      <c r="AG1223" s="71"/>
      <c r="AH1223" s="71"/>
      <c r="AI1223" s="71"/>
      <c r="AJ1223" s="71"/>
      <c r="AK1223" s="71"/>
      <c r="AL1223" s="71"/>
      <c r="AM1223" s="71"/>
      <c r="AN1223" s="71"/>
      <c r="AO1223" s="71"/>
      <c r="AP1223" s="71"/>
    </row>
    <row r="1224" spans="1:42" x14ac:dyDescent="0.75">
      <c r="A1224" s="71"/>
      <c r="B1224" s="71"/>
      <c r="C1224" s="71"/>
      <c r="D1224" s="71"/>
      <c r="E1224" s="71"/>
      <c r="F1224" s="71"/>
      <c r="G1224" s="71"/>
      <c r="H1224" s="71"/>
      <c r="I1224" s="71"/>
      <c r="J1224" s="71"/>
      <c r="K1224" s="71"/>
      <c r="L1224" s="71"/>
      <c r="M1224" s="71"/>
      <c r="N1224" s="71"/>
      <c r="O1224" s="71"/>
      <c r="T1224" s="71"/>
      <c r="U1224" s="71"/>
      <c r="V1224" s="71"/>
      <c r="W1224" s="71"/>
      <c r="X1224" s="71"/>
      <c r="Y1224" s="71"/>
      <c r="Z1224" s="71"/>
      <c r="AA1224" s="71"/>
      <c r="AB1224" s="71"/>
      <c r="AC1224" s="71"/>
      <c r="AD1224" s="71"/>
      <c r="AE1224" s="71"/>
      <c r="AF1224" s="71"/>
      <c r="AG1224" s="71"/>
      <c r="AH1224" s="71"/>
      <c r="AI1224" s="71"/>
      <c r="AJ1224" s="71"/>
      <c r="AK1224" s="71"/>
      <c r="AL1224" s="71"/>
      <c r="AM1224" s="71"/>
      <c r="AN1224" s="71"/>
      <c r="AO1224" s="71"/>
      <c r="AP1224" s="71"/>
    </row>
    <row r="1225" spans="1:42" x14ac:dyDescent="0.75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T1225" s="71"/>
      <c r="U1225" s="71"/>
      <c r="V1225" s="71"/>
      <c r="W1225" s="71"/>
      <c r="X1225" s="71"/>
      <c r="Y1225" s="71"/>
      <c r="Z1225" s="71"/>
      <c r="AA1225" s="71"/>
      <c r="AB1225" s="71"/>
      <c r="AC1225" s="71"/>
      <c r="AD1225" s="71"/>
      <c r="AE1225" s="71"/>
      <c r="AF1225" s="71"/>
      <c r="AG1225" s="71"/>
      <c r="AH1225" s="71"/>
      <c r="AI1225" s="71"/>
      <c r="AJ1225" s="71"/>
      <c r="AK1225" s="71"/>
      <c r="AL1225" s="71"/>
      <c r="AM1225" s="71"/>
      <c r="AN1225" s="71"/>
      <c r="AO1225" s="71"/>
      <c r="AP1225" s="71"/>
    </row>
    <row r="1226" spans="1:42" x14ac:dyDescent="0.75">
      <c r="A1226" s="71"/>
      <c r="B1226" s="71"/>
      <c r="C1226" s="71"/>
      <c r="D1226" s="71"/>
      <c r="E1226" s="71"/>
      <c r="F1226" s="71"/>
      <c r="G1226" s="71"/>
      <c r="H1226" s="71"/>
      <c r="I1226" s="71"/>
      <c r="J1226" s="71"/>
      <c r="K1226" s="71"/>
      <c r="L1226" s="71"/>
      <c r="M1226" s="71"/>
      <c r="N1226" s="71"/>
      <c r="O1226" s="71"/>
      <c r="T1226" s="71"/>
      <c r="U1226" s="71"/>
      <c r="V1226" s="71"/>
      <c r="W1226" s="71"/>
      <c r="X1226" s="71"/>
      <c r="Y1226" s="71"/>
      <c r="Z1226" s="71"/>
      <c r="AA1226" s="71"/>
      <c r="AB1226" s="71"/>
      <c r="AC1226" s="71"/>
      <c r="AD1226" s="71"/>
      <c r="AE1226" s="71"/>
      <c r="AF1226" s="71"/>
      <c r="AG1226" s="71"/>
      <c r="AH1226" s="71"/>
      <c r="AI1226" s="71"/>
      <c r="AJ1226" s="71"/>
      <c r="AK1226" s="71"/>
      <c r="AL1226" s="71"/>
      <c r="AM1226" s="71"/>
      <c r="AN1226" s="71"/>
      <c r="AO1226" s="71"/>
      <c r="AP1226" s="71"/>
    </row>
    <row r="1227" spans="1:42" x14ac:dyDescent="0.75">
      <c r="A1227" s="71"/>
      <c r="B1227" s="71"/>
      <c r="C1227" s="71"/>
      <c r="D1227" s="71"/>
      <c r="E1227" s="71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T1227" s="71"/>
      <c r="U1227" s="71"/>
      <c r="V1227" s="71"/>
      <c r="W1227" s="71"/>
      <c r="X1227" s="71"/>
      <c r="Y1227" s="71"/>
      <c r="Z1227" s="71"/>
      <c r="AA1227" s="71"/>
      <c r="AB1227" s="71"/>
      <c r="AC1227" s="71"/>
      <c r="AD1227" s="71"/>
      <c r="AE1227" s="71"/>
      <c r="AF1227" s="71"/>
      <c r="AG1227" s="71"/>
      <c r="AH1227" s="71"/>
      <c r="AI1227" s="71"/>
      <c r="AJ1227" s="71"/>
      <c r="AK1227" s="71"/>
      <c r="AL1227" s="71"/>
      <c r="AM1227" s="71"/>
      <c r="AN1227" s="71"/>
      <c r="AO1227" s="71"/>
      <c r="AP1227" s="71"/>
    </row>
    <row r="1228" spans="1:42" x14ac:dyDescent="0.75">
      <c r="A1228" s="71"/>
      <c r="B1228" s="71"/>
      <c r="C1228" s="71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T1228" s="71"/>
      <c r="U1228" s="71"/>
      <c r="V1228" s="71"/>
      <c r="W1228" s="71"/>
      <c r="X1228" s="71"/>
      <c r="Y1228" s="71"/>
      <c r="Z1228" s="71"/>
      <c r="AA1228" s="71"/>
      <c r="AB1228" s="71"/>
      <c r="AC1228" s="71"/>
      <c r="AD1228" s="71"/>
      <c r="AE1228" s="71"/>
      <c r="AF1228" s="71"/>
      <c r="AG1228" s="71"/>
      <c r="AH1228" s="71"/>
      <c r="AI1228" s="71"/>
      <c r="AJ1228" s="71"/>
      <c r="AK1228" s="71"/>
      <c r="AL1228" s="71"/>
      <c r="AM1228" s="71"/>
      <c r="AN1228" s="71"/>
      <c r="AO1228" s="71"/>
      <c r="AP1228" s="71"/>
    </row>
    <row r="1229" spans="1:42" x14ac:dyDescent="0.75">
      <c r="A1229" s="71"/>
      <c r="B1229" s="71"/>
      <c r="C1229" s="71"/>
      <c r="D1229" s="71"/>
      <c r="E1229" s="71"/>
      <c r="F1229" s="71"/>
      <c r="G1229" s="71"/>
      <c r="H1229" s="71"/>
      <c r="I1229" s="71"/>
      <c r="J1229" s="71"/>
      <c r="K1229" s="71"/>
      <c r="L1229" s="71"/>
      <c r="M1229" s="71"/>
      <c r="N1229" s="71"/>
      <c r="O1229" s="71"/>
      <c r="T1229" s="71"/>
      <c r="U1229" s="71"/>
      <c r="V1229" s="71"/>
      <c r="W1229" s="71"/>
      <c r="X1229" s="71"/>
      <c r="Y1229" s="71"/>
      <c r="Z1229" s="71"/>
      <c r="AA1229" s="71"/>
      <c r="AB1229" s="71"/>
      <c r="AC1229" s="71"/>
      <c r="AD1229" s="71"/>
      <c r="AE1229" s="71"/>
      <c r="AF1229" s="71"/>
      <c r="AG1229" s="71"/>
      <c r="AH1229" s="71"/>
      <c r="AI1229" s="71"/>
      <c r="AJ1229" s="71"/>
      <c r="AK1229" s="71"/>
      <c r="AL1229" s="71"/>
      <c r="AM1229" s="71"/>
      <c r="AN1229" s="71"/>
      <c r="AO1229" s="71"/>
      <c r="AP1229" s="71"/>
    </row>
    <row r="1230" spans="1:42" x14ac:dyDescent="0.75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T1230" s="71"/>
      <c r="U1230" s="71"/>
      <c r="V1230" s="71"/>
      <c r="W1230" s="71"/>
      <c r="X1230" s="71"/>
      <c r="Y1230" s="71"/>
      <c r="Z1230" s="71"/>
      <c r="AA1230" s="71"/>
      <c r="AB1230" s="71"/>
      <c r="AC1230" s="71"/>
      <c r="AD1230" s="71"/>
      <c r="AE1230" s="71"/>
      <c r="AF1230" s="71"/>
      <c r="AG1230" s="71"/>
      <c r="AH1230" s="71"/>
      <c r="AI1230" s="71"/>
      <c r="AJ1230" s="71"/>
      <c r="AK1230" s="71"/>
      <c r="AL1230" s="71"/>
      <c r="AM1230" s="71"/>
      <c r="AN1230" s="71"/>
      <c r="AO1230" s="71"/>
      <c r="AP1230" s="71"/>
    </row>
    <row r="1231" spans="1:42" x14ac:dyDescent="0.75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T1231" s="71"/>
      <c r="U1231" s="71"/>
      <c r="V1231" s="71"/>
      <c r="W1231" s="71"/>
      <c r="X1231" s="71"/>
      <c r="Y1231" s="71"/>
      <c r="Z1231" s="71"/>
      <c r="AA1231" s="71"/>
      <c r="AB1231" s="71"/>
      <c r="AC1231" s="71"/>
      <c r="AD1231" s="71"/>
      <c r="AE1231" s="71"/>
      <c r="AF1231" s="71"/>
      <c r="AG1231" s="71"/>
      <c r="AH1231" s="71"/>
      <c r="AI1231" s="71"/>
      <c r="AJ1231" s="71"/>
      <c r="AK1231" s="71"/>
      <c r="AL1231" s="71"/>
      <c r="AM1231" s="71"/>
      <c r="AN1231" s="71"/>
      <c r="AO1231" s="71"/>
      <c r="AP1231" s="71"/>
    </row>
    <row r="1232" spans="1:42" x14ac:dyDescent="0.75">
      <c r="A1232" s="71"/>
      <c r="B1232" s="71"/>
      <c r="C1232" s="71"/>
      <c r="D1232" s="71"/>
      <c r="E1232" s="71"/>
      <c r="F1232" s="71"/>
      <c r="G1232" s="71"/>
      <c r="H1232" s="71"/>
      <c r="I1232" s="71"/>
      <c r="J1232" s="71"/>
      <c r="K1232" s="71"/>
      <c r="L1232" s="71"/>
      <c r="M1232" s="71"/>
      <c r="N1232" s="71"/>
      <c r="O1232" s="71"/>
      <c r="T1232" s="71"/>
      <c r="U1232" s="71"/>
      <c r="V1232" s="71"/>
      <c r="W1232" s="71"/>
      <c r="X1232" s="71"/>
      <c r="Y1232" s="71"/>
      <c r="Z1232" s="71"/>
      <c r="AA1232" s="71"/>
      <c r="AB1232" s="71"/>
      <c r="AC1232" s="71"/>
      <c r="AD1232" s="71"/>
      <c r="AE1232" s="71"/>
      <c r="AF1232" s="71"/>
      <c r="AG1232" s="71"/>
      <c r="AH1232" s="71"/>
      <c r="AI1232" s="71"/>
      <c r="AJ1232" s="71"/>
      <c r="AK1232" s="71"/>
      <c r="AL1232" s="71"/>
      <c r="AM1232" s="71"/>
      <c r="AN1232" s="71"/>
      <c r="AO1232" s="71"/>
      <c r="AP1232" s="71"/>
    </row>
    <row r="1233" spans="1:42" x14ac:dyDescent="0.75">
      <c r="A1233" s="71"/>
      <c r="B1233" s="71"/>
      <c r="C1233" s="71"/>
      <c r="D1233" s="71"/>
      <c r="E1233" s="71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T1233" s="71"/>
      <c r="U1233" s="71"/>
      <c r="V1233" s="71"/>
      <c r="W1233" s="71"/>
      <c r="X1233" s="71"/>
      <c r="Y1233" s="71"/>
      <c r="Z1233" s="71"/>
      <c r="AA1233" s="71"/>
      <c r="AB1233" s="71"/>
      <c r="AC1233" s="71"/>
      <c r="AD1233" s="71"/>
      <c r="AE1233" s="71"/>
      <c r="AF1233" s="71"/>
      <c r="AG1233" s="71"/>
      <c r="AH1233" s="71"/>
      <c r="AI1233" s="71"/>
      <c r="AJ1233" s="71"/>
      <c r="AK1233" s="71"/>
      <c r="AL1233" s="71"/>
      <c r="AM1233" s="71"/>
      <c r="AN1233" s="71"/>
      <c r="AO1233" s="71"/>
      <c r="AP1233" s="71"/>
    </row>
    <row r="1234" spans="1:42" x14ac:dyDescent="0.75">
      <c r="A1234" s="71"/>
      <c r="B1234" s="71"/>
      <c r="C1234" s="71"/>
      <c r="D1234" s="71"/>
      <c r="E1234" s="71"/>
      <c r="F1234" s="71"/>
      <c r="G1234" s="71"/>
      <c r="H1234" s="71"/>
      <c r="I1234" s="71"/>
      <c r="J1234" s="71"/>
      <c r="K1234" s="71"/>
      <c r="L1234" s="71"/>
      <c r="M1234" s="71"/>
      <c r="N1234" s="71"/>
      <c r="O1234" s="71"/>
      <c r="T1234" s="71"/>
      <c r="U1234" s="71"/>
      <c r="V1234" s="71"/>
      <c r="W1234" s="71"/>
      <c r="X1234" s="71"/>
      <c r="Y1234" s="71"/>
      <c r="Z1234" s="71"/>
      <c r="AA1234" s="71"/>
      <c r="AB1234" s="71"/>
      <c r="AC1234" s="71"/>
      <c r="AD1234" s="71"/>
      <c r="AE1234" s="71"/>
      <c r="AF1234" s="71"/>
      <c r="AG1234" s="71"/>
      <c r="AH1234" s="71"/>
      <c r="AI1234" s="71"/>
      <c r="AJ1234" s="71"/>
      <c r="AK1234" s="71"/>
      <c r="AL1234" s="71"/>
      <c r="AM1234" s="71"/>
      <c r="AN1234" s="71"/>
      <c r="AO1234" s="71"/>
      <c r="AP1234" s="71"/>
    </row>
    <row r="1235" spans="1:42" x14ac:dyDescent="0.75">
      <c r="A1235" s="71"/>
      <c r="B1235" s="71"/>
      <c r="C1235" s="71"/>
      <c r="D1235" s="71"/>
      <c r="E1235" s="71"/>
      <c r="F1235" s="71"/>
      <c r="G1235" s="71"/>
      <c r="H1235" s="71"/>
      <c r="I1235" s="71"/>
      <c r="J1235" s="71"/>
      <c r="K1235" s="71"/>
      <c r="L1235" s="71"/>
      <c r="M1235" s="71"/>
      <c r="N1235" s="71"/>
      <c r="O1235" s="71"/>
      <c r="T1235" s="71"/>
      <c r="U1235" s="71"/>
      <c r="V1235" s="71"/>
      <c r="W1235" s="71"/>
      <c r="X1235" s="71"/>
      <c r="Y1235" s="71"/>
      <c r="Z1235" s="71"/>
      <c r="AA1235" s="71"/>
      <c r="AB1235" s="71"/>
      <c r="AC1235" s="71"/>
      <c r="AD1235" s="71"/>
      <c r="AE1235" s="71"/>
      <c r="AF1235" s="71"/>
      <c r="AG1235" s="71"/>
      <c r="AH1235" s="71"/>
      <c r="AI1235" s="71"/>
      <c r="AJ1235" s="71"/>
      <c r="AK1235" s="71"/>
      <c r="AL1235" s="71"/>
      <c r="AM1235" s="71"/>
      <c r="AN1235" s="71"/>
      <c r="AO1235" s="71"/>
      <c r="AP1235" s="71"/>
    </row>
    <row r="1236" spans="1:42" x14ac:dyDescent="0.75">
      <c r="A1236" s="71"/>
      <c r="B1236" s="71"/>
      <c r="C1236" s="71"/>
      <c r="D1236" s="71"/>
      <c r="E1236" s="71"/>
      <c r="F1236" s="71"/>
      <c r="G1236" s="71"/>
      <c r="H1236" s="71"/>
      <c r="I1236" s="71"/>
      <c r="J1236" s="71"/>
      <c r="K1236" s="71"/>
      <c r="L1236" s="71"/>
      <c r="M1236" s="71"/>
      <c r="N1236" s="71"/>
      <c r="O1236" s="71"/>
      <c r="T1236" s="71"/>
      <c r="U1236" s="71"/>
      <c r="V1236" s="71"/>
      <c r="W1236" s="71"/>
      <c r="X1236" s="71"/>
      <c r="Y1236" s="71"/>
      <c r="Z1236" s="71"/>
      <c r="AA1236" s="71"/>
      <c r="AB1236" s="71"/>
      <c r="AC1236" s="71"/>
      <c r="AD1236" s="71"/>
      <c r="AE1236" s="71"/>
      <c r="AF1236" s="71"/>
      <c r="AG1236" s="71"/>
      <c r="AH1236" s="71"/>
      <c r="AI1236" s="71"/>
      <c r="AJ1236" s="71"/>
      <c r="AK1236" s="71"/>
      <c r="AL1236" s="71"/>
      <c r="AM1236" s="71"/>
      <c r="AN1236" s="71"/>
      <c r="AO1236" s="71"/>
      <c r="AP1236" s="71"/>
    </row>
    <row r="1237" spans="1:42" x14ac:dyDescent="0.75">
      <c r="A1237" s="71"/>
      <c r="B1237" s="71"/>
      <c r="C1237" s="71"/>
      <c r="D1237" s="71"/>
      <c r="E1237" s="71"/>
      <c r="F1237" s="71"/>
      <c r="G1237" s="71"/>
      <c r="H1237" s="71"/>
      <c r="I1237" s="71"/>
      <c r="J1237" s="71"/>
      <c r="K1237" s="71"/>
      <c r="L1237" s="71"/>
      <c r="M1237" s="71"/>
      <c r="N1237" s="71"/>
      <c r="O1237" s="71"/>
      <c r="T1237" s="71"/>
      <c r="U1237" s="71"/>
      <c r="V1237" s="71"/>
      <c r="W1237" s="71"/>
      <c r="X1237" s="71"/>
      <c r="Y1237" s="71"/>
      <c r="Z1237" s="71"/>
      <c r="AA1237" s="71"/>
      <c r="AB1237" s="71"/>
      <c r="AC1237" s="71"/>
      <c r="AD1237" s="71"/>
      <c r="AE1237" s="71"/>
      <c r="AF1237" s="71"/>
      <c r="AG1237" s="71"/>
      <c r="AH1237" s="71"/>
      <c r="AI1237" s="71"/>
      <c r="AJ1237" s="71"/>
      <c r="AK1237" s="71"/>
      <c r="AL1237" s="71"/>
      <c r="AM1237" s="71"/>
      <c r="AN1237" s="71"/>
      <c r="AO1237" s="71"/>
      <c r="AP1237" s="71"/>
    </row>
    <row r="1238" spans="1:42" x14ac:dyDescent="0.75">
      <c r="A1238" s="71"/>
      <c r="B1238" s="71"/>
      <c r="C1238" s="71"/>
      <c r="D1238" s="71"/>
      <c r="E1238" s="71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T1238" s="71"/>
      <c r="U1238" s="71"/>
      <c r="V1238" s="71"/>
      <c r="W1238" s="71"/>
      <c r="X1238" s="71"/>
      <c r="Y1238" s="71"/>
      <c r="Z1238" s="71"/>
      <c r="AA1238" s="71"/>
      <c r="AB1238" s="71"/>
      <c r="AC1238" s="71"/>
      <c r="AD1238" s="71"/>
      <c r="AE1238" s="71"/>
      <c r="AF1238" s="71"/>
      <c r="AG1238" s="71"/>
      <c r="AH1238" s="71"/>
      <c r="AI1238" s="71"/>
      <c r="AJ1238" s="71"/>
      <c r="AK1238" s="71"/>
      <c r="AL1238" s="71"/>
      <c r="AM1238" s="71"/>
      <c r="AN1238" s="71"/>
      <c r="AO1238" s="71"/>
      <c r="AP1238" s="71"/>
    </row>
    <row r="1239" spans="1:42" x14ac:dyDescent="0.75">
      <c r="A1239" s="71"/>
      <c r="B1239" s="71"/>
      <c r="C1239" s="71"/>
      <c r="D1239" s="71"/>
      <c r="E1239" s="71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T1239" s="71"/>
      <c r="U1239" s="71"/>
      <c r="V1239" s="71"/>
      <c r="W1239" s="71"/>
      <c r="X1239" s="71"/>
      <c r="Y1239" s="71"/>
      <c r="Z1239" s="71"/>
      <c r="AA1239" s="71"/>
      <c r="AB1239" s="71"/>
      <c r="AC1239" s="71"/>
      <c r="AD1239" s="71"/>
      <c r="AE1239" s="71"/>
      <c r="AF1239" s="71"/>
      <c r="AG1239" s="71"/>
      <c r="AH1239" s="71"/>
      <c r="AI1239" s="71"/>
      <c r="AJ1239" s="71"/>
      <c r="AK1239" s="71"/>
      <c r="AL1239" s="71"/>
      <c r="AM1239" s="71"/>
      <c r="AN1239" s="71"/>
      <c r="AO1239" s="71"/>
      <c r="AP1239" s="71"/>
    </row>
    <row r="1240" spans="1:42" x14ac:dyDescent="0.75">
      <c r="A1240" s="71"/>
      <c r="B1240" s="71"/>
      <c r="C1240" s="71"/>
      <c r="D1240" s="71"/>
      <c r="E1240" s="71"/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T1240" s="71"/>
      <c r="U1240" s="71"/>
      <c r="V1240" s="71"/>
      <c r="W1240" s="71"/>
      <c r="X1240" s="71"/>
      <c r="Y1240" s="71"/>
      <c r="Z1240" s="71"/>
      <c r="AA1240" s="71"/>
      <c r="AB1240" s="71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</row>
    <row r="1241" spans="1:42" x14ac:dyDescent="0.75">
      <c r="A1241" s="71"/>
      <c r="B1241" s="71"/>
      <c r="C1241" s="71"/>
      <c r="D1241" s="71"/>
      <c r="E1241" s="71"/>
      <c r="F1241" s="71"/>
      <c r="G1241" s="71"/>
      <c r="H1241" s="71"/>
      <c r="I1241" s="71"/>
      <c r="J1241" s="71"/>
      <c r="K1241" s="71"/>
      <c r="L1241" s="71"/>
      <c r="M1241" s="71"/>
      <c r="N1241" s="71"/>
      <c r="O1241" s="71"/>
      <c r="T1241" s="71"/>
      <c r="U1241" s="71"/>
      <c r="V1241" s="71"/>
      <c r="W1241" s="71"/>
      <c r="X1241" s="71"/>
      <c r="Y1241" s="71"/>
      <c r="Z1241" s="71"/>
      <c r="AA1241" s="71"/>
      <c r="AB1241" s="71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</row>
    <row r="1242" spans="1:42" x14ac:dyDescent="0.75">
      <c r="A1242" s="71"/>
      <c r="B1242" s="71"/>
      <c r="C1242" s="71"/>
      <c r="D1242" s="71"/>
      <c r="E1242" s="71"/>
      <c r="F1242" s="71"/>
      <c r="G1242" s="71"/>
      <c r="H1242" s="71"/>
      <c r="I1242" s="71"/>
      <c r="J1242" s="71"/>
      <c r="K1242" s="71"/>
      <c r="L1242" s="71"/>
      <c r="M1242" s="71"/>
      <c r="N1242" s="71"/>
      <c r="O1242" s="71"/>
      <c r="T1242" s="71"/>
      <c r="U1242" s="71"/>
      <c r="V1242" s="71"/>
      <c r="W1242" s="71"/>
      <c r="X1242" s="71"/>
      <c r="Y1242" s="71"/>
      <c r="Z1242" s="71"/>
      <c r="AA1242" s="71"/>
      <c r="AB1242" s="71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</row>
    <row r="1243" spans="1:42" x14ac:dyDescent="0.75">
      <c r="A1243" s="71"/>
      <c r="B1243" s="71"/>
      <c r="C1243" s="71"/>
      <c r="D1243" s="71"/>
      <c r="E1243" s="71"/>
      <c r="F1243" s="71"/>
      <c r="G1243" s="71"/>
      <c r="H1243" s="71"/>
      <c r="I1243" s="71"/>
      <c r="J1243" s="71"/>
      <c r="K1243" s="71"/>
      <c r="L1243" s="71"/>
      <c r="M1243" s="71"/>
      <c r="N1243" s="71"/>
      <c r="O1243" s="71"/>
      <c r="T1243" s="71"/>
      <c r="U1243" s="71"/>
      <c r="V1243" s="71"/>
      <c r="W1243" s="71"/>
      <c r="X1243" s="71"/>
      <c r="Y1243" s="71"/>
      <c r="Z1243" s="71"/>
      <c r="AA1243" s="71"/>
      <c r="AB1243" s="71"/>
      <c r="AC1243" s="71"/>
      <c r="AD1243" s="71"/>
      <c r="AE1243" s="71"/>
      <c r="AF1243" s="71"/>
      <c r="AG1243" s="71"/>
      <c r="AH1243" s="71"/>
      <c r="AI1243" s="71"/>
      <c r="AJ1243" s="71"/>
      <c r="AK1243" s="71"/>
      <c r="AL1243" s="71"/>
      <c r="AM1243" s="71"/>
      <c r="AN1243" s="71"/>
      <c r="AO1243" s="71"/>
      <c r="AP1243" s="71"/>
    </row>
    <row r="1244" spans="1:42" x14ac:dyDescent="0.75">
      <c r="A1244" s="71"/>
      <c r="B1244" s="71"/>
      <c r="C1244" s="71"/>
      <c r="D1244" s="71"/>
      <c r="E1244" s="71"/>
      <c r="F1244" s="71"/>
      <c r="G1244" s="71"/>
      <c r="H1244" s="71"/>
      <c r="I1244" s="71"/>
      <c r="J1244" s="71"/>
      <c r="K1244" s="71"/>
      <c r="L1244" s="71"/>
      <c r="M1244" s="71"/>
      <c r="N1244" s="71"/>
      <c r="O1244" s="71"/>
      <c r="T1244" s="71"/>
      <c r="U1244" s="71"/>
      <c r="V1244" s="71"/>
      <c r="W1244" s="71"/>
      <c r="X1244" s="71"/>
      <c r="Y1244" s="71"/>
      <c r="Z1244" s="71"/>
      <c r="AA1244" s="71"/>
      <c r="AB1244" s="71"/>
      <c r="AC1244" s="71"/>
      <c r="AD1244" s="71"/>
      <c r="AE1244" s="71"/>
      <c r="AF1244" s="71"/>
      <c r="AG1244" s="71"/>
      <c r="AH1244" s="71"/>
      <c r="AI1244" s="71"/>
      <c r="AJ1244" s="71"/>
      <c r="AK1244" s="71"/>
      <c r="AL1244" s="71"/>
      <c r="AM1244" s="71"/>
      <c r="AN1244" s="71"/>
      <c r="AO1244" s="71"/>
      <c r="AP1244" s="71"/>
    </row>
    <row r="1245" spans="1:42" x14ac:dyDescent="0.75">
      <c r="A1245" s="71"/>
      <c r="B1245" s="71"/>
      <c r="C1245" s="71"/>
      <c r="D1245" s="71"/>
      <c r="E1245" s="71"/>
      <c r="F1245" s="71"/>
      <c r="G1245" s="71"/>
      <c r="H1245" s="71"/>
      <c r="I1245" s="71"/>
      <c r="J1245" s="71"/>
      <c r="K1245" s="71"/>
      <c r="L1245" s="71"/>
      <c r="M1245" s="71"/>
      <c r="N1245" s="71"/>
      <c r="O1245" s="71"/>
      <c r="T1245" s="71"/>
      <c r="U1245" s="71"/>
      <c r="V1245" s="71"/>
      <c r="W1245" s="71"/>
      <c r="X1245" s="71"/>
      <c r="Y1245" s="71"/>
      <c r="Z1245" s="71"/>
      <c r="AA1245" s="71"/>
      <c r="AB1245" s="71"/>
      <c r="AC1245" s="71"/>
      <c r="AD1245" s="71"/>
      <c r="AE1245" s="71"/>
      <c r="AF1245" s="71"/>
      <c r="AG1245" s="71"/>
      <c r="AH1245" s="71"/>
      <c r="AI1245" s="71"/>
      <c r="AJ1245" s="71"/>
      <c r="AK1245" s="71"/>
      <c r="AL1245" s="71"/>
      <c r="AM1245" s="71"/>
      <c r="AN1245" s="71"/>
      <c r="AO1245" s="71"/>
      <c r="AP1245" s="71"/>
    </row>
    <row r="1246" spans="1:42" x14ac:dyDescent="0.75">
      <c r="A1246" s="71"/>
      <c r="B1246" s="71"/>
      <c r="C1246" s="71"/>
      <c r="D1246" s="71"/>
      <c r="E1246" s="71"/>
      <c r="F1246" s="71"/>
      <c r="G1246" s="71"/>
      <c r="H1246" s="71"/>
      <c r="I1246" s="71"/>
      <c r="J1246" s="71"/>
      <c r="K1246" s="71"/>
      <c r="L1246" s="71"/>
      <c r="M1246" s="71"/>
      <c r="N1246" s="71"/>
      <c r="O1246" s="71"/>
      <c r="T1246" s="71"/>
      <c r="U1246" s="71"/>
      <c r="V1246" s="71"/>
      <c r="W1246" s="71"/>
      <c r="X1246" s="71"/>
      <c r="Y1246" s="71"/>
      <c r="Z1246" s="71"/>
      <c r="AA1246" s="71"/>
      <c r="AB1246" s="71"/>
      <c r="AC1246" s="71"/>
      <c r="AD1246" s="71"/>
      <c r="AE1246" s="71"/>
      <c r="AF1246" s="71"/>
      <c r="AG1246" s="71"/>
      <c r="AH1246" s="71"/>
      <c r="AI1246" s="71"/>
      <c r="AJ1246" s="71"/>
      <c r="AK1246" s="71"/>
      <c r="AL1246" s="71"/>
      <c r="AM1246" s="71"/>
      <c r="AN1246" s="71"/>
      <c r="AO1246" s="71"/>
      <c r="AP1246" s="71"/>
    </row>
    <row r="1247" spans="1:42" x14ac:dyDescent="0.75">
      <c r="A1247" s="71"/>
      <c r="B1247" s="71"/>
      <c r="C1247" s="71"/>
      <c r="D1247" s="71"/>
      <c r="E1247" s="71"/>
      <c r="F1247" s="71"/>
      <c r="G1247" s="71"/>
      <c r="H1247" s="71"/>
      <c r="I1247" s="71"/>
      <c r="J1247" s="71"/>
      <c r="K1247" s="71"/>
      <c r="L1247" s="71"/>
      <c r="M1247" s="71"/>
      <c r="N1247" s="71"/>
      <c r="O1247" s="71"/>
      <c r="T1247" s="71"/>
      <c r="U1247" s="71"/>
      <c r="V1247" s="71"/>
      <c r="W1247" s="71"/>
      <c r="X1247" s="71"/>
      <c r="Y1247" s="71"/>
      <c r="Z1247" s="71"/>
      <c r="AA1247" s="71"/>
      <c r="AB1247" s="71"/>
      <c r="AC1247" s="71"/>
      <c r="AD1247" s="71"/>
      <c r="AE1247" s="71"/>
      <c r="AF1247" s="71"/>
      <c r="AG1247" s="71"/>
      <c r="AH1247" s="71"/>
      <c r="AI1247" s="71"/>
      <c r="AJ1247" s="71"/>
      <c r="AK1247" s="71"/>
      <c r="AL1247" s="71"/>
      <c r="AM1247" s="71"/>
      <c r="AN1247" s="71"/>
      <c r="AO1247" s="71"/>
      <c r="AP1247" s="71"/>
    </row>
    <row r="1248" spans="1:42" x14ac:dyDescent="0.75">
      <c r="A1248" s="71"/>
      <c r="B1248" s="71"/>
      <c r="C1248" s="71"/>
      <c r="D1248" s="71"/>
      <c r="E1248" s="71"/>
      <c r="F1248" s="71"/>
      <c r="G1248" s="71"/>
      <c r="H1248" s="71"/>
      <c r="I1248" s="71"/>
      <c r="J1248" s="71"/>
      <c r="K1248" s="71"/>
      <c r="L1248" s="71"/>
      <c r="M1248" s="71"/>
      <c r="N1248" s="71"/>
      <c r="O1248" s="71"/>
      <c r="T1248" s="71"/>
      <c r="U1248" s="71"/>
      <c r="V1248" s="71"/>
      <c r="W1248" s="71"/>
      <c r="X1248" s="71"/>
      <c r="Y1248" s="71"/>
      <c r="Z1248" s="71"/>
      <c r="AA1248" s="71"/>
      <c r="AB1248" s="71"/>
      <c r="AC1248" s="71"/>
      <c r="AD1248" s="71"/>
      <c r="AE1248" s="71"/>
      <c r="AF1248" s="71"/>
      <c r="AG1248" s="71"/>
      <c r="AH1248" s="71"/>
      <c r="AI1248" s="71"/>
      <c r="AJ1248" s="71"/>
      <c r="AK1248" s="71"/>
      <c r="AL1248" s="71"/>
      <c r="AM1248" s="71"/>
      <c r="AN1248" s="71"/>
      <c r="AO1248" s="71"/>
      <c r="AP1248" s="71"/>
    </row>
    <row r="1249" spans="1:42" x14ac:dyDescent="0.75">
      <c r="A1249" s="71"/>
      <c r="B1249" s="71"/>
      <c r="C1249" s="71"/>
      <c r="D1249" s="71"/>
      <c r="E1249" s="71"/>
      <c r="F1249" s="71"/>
      <c r="G1249" s="71"/>
      <c r="H1249" s="71"/>
      <c r="I1249" s="71"/>
      <c r="J1249" s="71"/>
      <c r="K1249" s="71"/>
      <c r="L1249" s="71"/>
      <c r="M1249" s="71"/>
      <c r="N1249" s="71"/>
      <c r="O1249" s="71"/>
      <c r="T1249" s="71"/>
      <c r="U1249" s="71"/>
      <c r="V1249" s="71"/>
      <c r="W1249" s="71"/>
      <c r="X1249" s="71"/>
      <c r="Y1249" s="71"/>
      <c r="Z1249" s="71"/>
      <c r="AA1249" s="71"/>
      <c r="AB1249" s="71"/>
      <c r="AC1249" s="71"/>
      <c r="AD1249" s="71"/>
      <c r="AE1249" s="71"/>
      <c r="AF1249" s="71"/>
      <c r="AG1249" s="71"/>
      <c r="AH1249" s="71"/>
      <c r="AI1249" s="71"/>
      <c r="AJ1249" s="71"/>
      <c r="AK1249" s="71"/>
      <c r="AL1249" s="71"/>
      <c r="AM1249" s="71"/>
      <c r="AN1249" s="71"/>
      <c r="AO1249" s="71"/>
      <c r="AP1249" s="71"/>
    </row>
    <row r="1250" spans="1:42" x14ac:dyDescent="0.75">
      <c r="A1250" s="71"/>
      <c r="B1250" s="71"/>
      <c r="C1250" s="71"/>
      <c r="D1250" s="71"/>
      <c r="E1250" s="71"/>
      <c r="F1250" s="71"/>
      <c r="G1250" s="71"/>
      <c r="H1250" s="71"/>
      <c r="I1250" s="71"/>
      <c r="J1250" s="71"/>
      <c r="K1250" s="71"/>
      <c r="L1250" s="71"/>
      <c r="M1250" s="71"/>
      <c r="N1250" s="71"/>
      <c r="O1250" s="71"/>
      <c r="T1250" s="71"/>
      <c r="U1250" s="71"/>
      <c r="V1250" s="71"/>
      <c r="W1250" s="71"/>
      <c r="X1250" s="71"/>
      <c r="Y1250" s="71"/>
      <c r="Z1250" s="71"/>
      <c r="AA1250" s="71"/>
      <c r="AB1250" s="71"/>
      <c r="AC1250" s="71"/>
      <c r="AD1250" s="71"/>
      <c r="AE1250" s="71"/>
      <c r="AF1250" s="71"/>
      <c r="AG1250" s="71"/>
      <c r="AH1250" s="71"/>
      <c r="AI1250" s="71"/>
      <c r="AJ1250" s="71"/>
      <c r="AK1250" s="71"/>
      <c r="AL1250" s="71"/>
      <c r="AM1250" s="71"/>
      <c r="AN1250" s="71"/>
      <c r="AO1250" s="71"/>
      <c r="AP1250" s="71"/>
    </row>
    <row r="1251" spans="1:42" x14ac:dyDescent="0.75">
      <c r="A1251" s="71"/>
      <c r="B1251" s="71"/>
      <c r="C1251" s="71"/>
      <c r="D1251" s="71"/>
      <c r="E1251" s="71"/>
      <c r="F1251" s="71"/>
      <c r="G1251" s="71"/>
      <c r="H1251" s="71"/>
      <c r="I1251" s="71"/>
      <c r="J1251" s="71"/>
      <c r="K1251" s="71"/>
      <c r="L1251" s="71"/>
      <c r="M1251" s="71"/>
      <c r="N1251" s="71"/>
      <c r="O1251" s="71"/>
      <c r="T1251" s="71"/>
      <c r="U1251" s="71"/>
      <c r="V1251" s="71"/>
      <c r="W1251" s="71"/>
      <c r="X1251" s="71"/>
      <c r="Y1251" s="71"/>
      <c r="Z1251" s="71"/>
      <c r="AA1251" s="71"/>
      <c r="AB1251" s="71"/>
      <c r="AC1251" s="71"/>
      <c r="AD1251" s="71"/>
      <c r="AE1251" s="71"/>
      <c r="AF1251" s="71"/>
      <c r="AG1251" s="71"/>
      <c r="AH1251" s="71"/>
      <c r="AI1251" s="71"/>
      <c r="AJ1251" s="71"/>
      <c r="AK1251" s="71"/>
      <c r="AL1251" s="71"/>
      <c r="AM1251" s="71"/>
      <c r="AN1251" s="71"/>
      <c r="AO1251" s="71"/>
      <c r="AP1251" s="71"/>
    </row>
    <row r="1252" spans="1:42" x14ac:dyDescent="0.75">
      <c r="A1252" s="71"/>
      <c r="B1252" s="71"/>
      <c r="C1252" s="71"/>
      <c r="D1252" s="71"/>
      <c r="E1252" s="71"/>
      <c r="F1252" s="71"/>
      <c r="G1252" s="71"/>
      <c r="H1252" s="71"/>
      <c r="I1252" s="71"/>
      <c r="J1252" s="71"/>
      <c r="K1252" s="71"/>
      <c r="L1252" s="71"/>
      <c r="M1252" s="71"/>
      <c r="N1252" s="71"/>
      <c r="O1252" s="71"/>
      <c r="T1252" s="71"/>
      <c r="U1252" s="71"/>
      <c r="V1252" s="71"/>
      <c r="W1252" s="71"/>
      <c r="X1252" s="71"/>
      <c r="Y1252" s="71"/>
      <c r="Z1252" s="71"/>
      <c r="AA1252" s="71"/>
      <c r="AB1252" s="71"/>
      <c r="AC1252" s="71"/>
      <c r="AD1252" s="71"/>
      <c r="AE1252" s="71"/>
      <c r="AF1252" s="71"/>
      <c r="AG1252" s="71"/>
      <c r="AH1252" s="71"/>
      <c r="AI1252" s="71"/>
      <c r="AJ1252" s="71"/>
      <c r="AK1252" s="71"/>
      <c r="AL1252" s="71"/>
      <c r="AM1252" s="71"/>
      <c r="AN1252" s="71"/>
      <c r="AO1252" s="71"/>
      <c r="AP1252" s="71"/>
    </row>
    <row r="1253" spans="1:42" x14ac:dyDescent="0.75">
      <c r="A1253" s="71"/>
      <c r="B1253" s="71"/>
      <c r="C1253" s="71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T1253" s="71"/>
      <c r="U1253" s="71"/>
      <c r="V1253" s="71"/>
      <c r="W1253" s="71"/>
      <c r="X1253" s="71"/>
      <c r="Y1253" s="71"/>
      <c r="Z1253" s="71"/>
      <c r="AA1253" s="71"/>
      <c r="AB1253" s="71"/>
      <c r="AC1253" s="71"/>
      <c r="AD1253" s="71"/>
      <c r="AE1253" s="71"/>
      <c r="AF1253" s="71"/>
      <c r="AG1253" s="71"/>
      <c r="AH1253" s="71"/>
      <c r="AI1253" s="71"/>
      <c r="AJ1253" s="71"/>
      <c r="AK1253" s="71"/>
      <c r="AL1253" s="71"/>
      <c r="AM1253" s="71"/>
      <c r="AN1253" s="71"/>
      <c r="AO1253" s="71"/>
      <c r="AP1253" s="71"/>
    </row>
    <row r="1254" spans="1:42" x14ac:dyDescent="0.75">
      <c r="A1254" s="71"/>
      <c r="B1254" s="71"/>
      <c r="C1254" s="71"/>
      <c r="D1254" s="71"/>
      <c r="E1254" s="71"/>
      <c r="F1254" s="71"/>
      <c r="G1254" s="71"/>
      <c r="H1254" s="71"/>
      <c r="I1254" s="71"/>
      <c r="J1254" s="71"/>
      <c r="K1254" s="71"/>
      <c r="L1254" s="71"/>
      <c r="M1254" s="71"/>
      <c r="N1254" s="71"/>
      <c r="O1254" s="71"/>
      <c r="T1254" s="71"/>
      <c r="U1254" s="71"/>
      <c r="V1254" s="71"/>
      <c r="W1254" s="71"/>
      <c r="X1254" s="71"/>
      <c r="Y1254" s="71"/>
      <c r="Z1254" s="71"/>
      <c r="AA1254" s="71"/>
      <c r="AB1254" s="71"/>
      <c r="AC1254" s="71"/>
      <c r="AD1254" s="71"/>
      <c r="AE1254" s="71"/>
      <c r="AF1254" s="71"/>
      <c r="AG1254" s="71"/>
      <c r="AH1254" s="71"/>
      <c r="AI1254" s="71"/>
      <c r="AJ1254" s="71"/>
      <c r="AK1254" s="71"/>
      <c r="AL1254" s="71"/>
      <c r="AM1254" s="71"/>
      <c r="AN1254" s="71"/>
      <c r="AO1254" s="71"/>
      <c r="AP1254" s="71"/>
    </row>
    <row r="1255" spans="1:42" x14ac:dyDescent="0.75">
      <c r="A1255" s="71"/>
      <c r="B1255" s="71"/>
      <c r="C1255" s="71"/>
      <c r="D1255" s="71"/>
      <c r="E1255" s="71"/>
      <c r="F1255" s="71"/>
      <c r="G1255" s="71"/>
      <c r="H1255" s="71"/>
      <c r="I1255" s="71"/>
      <c r="J1255" s="71"/>
      <c r="K1255" s="71"/>
      <c r="L1255" s="71"/>
      <c r="M1255" s="71"/>
      <c r="N1255" s="71"/>
      <c r="O1255" s="71"/>
      <c r="T1255" s="71"/>
      <c r="U1255" s="71"/>
      <c r="V1255" s="71"/>
      <c r="W1255" s="71"/>
      <c r="X1255" s="71"/>
      <c r="Y1255" s="71"/>
      <c r="Z1255" s="71"/>
      <c r="AA1255" s="71"/>
      <c r="AB1255" s="71"/>
      <c r="AC1255" s="71"/>
      <c r="AD1255" s="71"/>
      <c r="AE1255" s="71"/>
      <c r="AF1255" s="71"/>
      <c r="AG1255" s="71"/>
      <c r="AH1255" s="71"/>
      <c r="AI1255" s="71"/>
      <c r="AJ1255" s="71"/>
      <c r="AK1255" s="71"/>
      <c r="AL1255" s="71"/>
      <c r="AM1255" s="71"/>
      <c r="AN1255" s="71"/>
      <c r="AO1255" s="71"/>
      <c r="AP1255" s="71"/>
    </row>
    <row r="1256" spans="1:42" x14ac:dyDescent="0.75">
      <c r="A1256" s="71"/>
      <c r="B1256" s="71"/>
      <c r="C1256" s="71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T1256" s="71"/>
      <c r="U1256" s="71"/>
      <c r="V1256" s="71"/>
      <c r="W1256" s="71"/>
      <c r="X1256" s="71"/>
      <c r="Y1256" s="71"/>
      <c r="Z1256" s="71"/>
      <c r="AA1256" s="71"/>
      <c r="AB1256" s="71"/>
      <c r="AC1256" s="71"/>
      <c r="AD1256" s="71"/>
      <c r="AE1256" s="71"/>
      <c r="AF1256" s="71"/>
      <c r="AG1256" s="71"/>
      <c r="AH1256" s="71"/>
      <c r="AI1256" s="71"/>
      <c r="AJ1256" s="71"/>
      <c r="AK1256" s="71"/>
      <c r="AL1256" s="71"/>
      <c r="AM1256" s="71"/>
      <c r="AN1256" s="71"/>
      <c r="AO1256" s="71"/>
      <c r="AP1256" s="71"/>
    </row>
    <row r="1257" spans="1:42" x14ac:dyDescent="0.75">
      <c r="A1257" s="71"/>
      <c r="B1257" s="71"/>
      <c r="C1257" s="71"/>
      <c r="D1257" s="71"/>
      <c r="E1257" s="71"/>
      <c r="F1257" s="71"/>
      <c r="G1257" s="71"/>
      <c r="H1257" s="71"/>
      <c r="I1257" s="71"/>
      <c r="J1257" s="71"/>
      <c r="K1257" s="71"/>
      <c r="L1257" s="71"/>
      <c r="M1257" s="71"/>
      <c r="N1257" s="71"/>
      <c r="O1257" s="71"/>
      <c r="T1257" s="71"/>
      <c r="U1257" s="71"/>
      <c r="V1257" s="71"/>
      <c r="W1257" s="71"/>
      <c r="X1257" s="71"/>
      <c r="Y1257" s="71"/>
      <c r="Z1257" s="71"/>
      <c r="AA1257" s="71"/>
      <c r="AB1257" s="71"/>
      <c r="AC1257" s="71"/>
      <c r="AD1257" s="71"/>
      <c r="AE1257" s="71"/>
      <c r="AF1257" s="71"/>
      <c r="AG1257" s="71"/>
      <c r="AH1257" s="71"/>
      <c r="AI1257" s="71"/>
      <c r="AJ1257" s="71"/>
      <c r="AK1257" s="71"/>
      <c r="AL1257" s="71"/>
      <c r="AM1257" s="71"/>
      <c r="AN1257" s="71"/>
      <c r="AO1257" s="71"/>
      <c r="AP1257" s="71"/>
    </row>
    <row r="1258" spans="1:42" x14ac:dyDescent="0.75">
      <c r="A1258" s="71"/>
      <c r="B1258" s="71"/>
      <c r="C1258" s="71"/>
      <c r="D1258" s="71"/>
      <c r="E1258" s="71"/>
      <c r="F1258" s="71"/>
      <c r="G1258" s="71"/>
      <c r="H1258" s="71"/>
      <c r="I1258" s="71"/>
      <c r="J1258" s="71"/>
      <c r="K1258" s="71"/>
      <c r="L1258" s="71"/>
      <c r="M1258" s="71"/>
      <c r="N1258" s="71"/>
      <c r="O1258" s="71"/>
      <c r="T1258" s="71"/>
      <c r="U1258" s="71"/>
      <c r="V1258" s="71"/>
      <c r="W1258" s="71"/>
      <c r="X1258" s="71"/>
      <c r="Y1258" s="71"/>
      <c r="Z1258" s="71"/>
      <c r="AA1258" s="71"/>
      <c r="AB1258" s="71"/>
      <c r="AC1258" s="71"/>
      <c r="AD1258" s="71"/>
      <c r="AE1258" s="71"/>
      <c r="AF1258" s="71"/>
      <c r="AG1258" s="71"/>
      <c r="AH1258" s="71"/>
      <c r="AI1258" s="71"/>
      <c r="AJ1258" s="71"/>
      <c r="AK1258" s="71"/>
      <c r="AL1258" s="71"/>
      <c r="AM1258" s="71"/>
      <c r="AN1258" s="71"/>
      <c r="AO1258" s="71"/>
      <c r="AP1258" s="71"/>
    </row>
    <row r="1259" spans="1:42" x14ac:dyDescent="0.75">
      <c r="A1259" s="71"/>
      <c r="B1259" s="71"/>
      <c r="C1259" s="71"/>
      <c r="D1259" s="71"/>
      <c r="E1259" s="71"/>
      <c r="F1259" s="71"/>
      <c r="G1259" s="71"/>
      <c r="H1259" s="71"/>
      <c r="I1259" s="71"/>
      <c r="J1259" s="71"/>
      <c r="K1259" s="71"/>
      <c r="L1259" s="71"/>
      <c r="M1259" s="71"/>
      <c r="N1259" s="71"/>
      <c r="O1259" s="71"/>
      <c r="T1259" s="71"/>
      <c r="U1259" s="71"/>
      <c r="V1259" s="71"/>
      <c r="W1259" s="71"/>
      <c r="X1259" s="71"/>
      <c r="Y1259" s="71"/>
      <c r="Z1259" s="71"/>
      <c r="AA1259" s="71"/>
      <c r="AB1259" s="71"/>
      <c r="AC1259" s="71"/>
      <c r="AD1259" s="71"/>
      <c r="AE1259" s="71"/>
      <c r="AF1259" s="71"/>
      <c r="AG1259" s="71"/>
      <c r="AH1259" s="71"/>
      <c r="AI1259" s="71"/>
      <c r="AJ1259" s="71"/>
      <c r="AK1259" s="71"/>
      <c r="AL1259" s="71"/>
      <c r="AM1259" s="71"/>
      <c r="AN1259" s="71"/>
      <c r="AO1259" s="71"/>
      <c r="AP1259" s="71"/>
    </row>
    <row r="1260" spans="1:42" x14ac:dyDescent="0.75">
      <c r="A1260" s="71"/>
      <c r="B1260" s="71"/>
      <c r="C1260" s="71"/>
      <c r="D1260" s="71"/>
      <c r="E1260" s="71"/>
      <c r="F1260" s="71"/>
      <c r="G1260" s="71"/>
      <c r="H1260" s="71"/>
      <c r="I1260" s="71"/>
      <c r="J1260" s="71"/>
      <c r="K1260" s="71"/>
      <c r="L1260" s="71"/>
      <c r="M1260" s="71"/>
      <c r="N1260" s="71"/>
      <c r="O1260" s="71"/>
      <c r="T1260" s="71"/>
      <c r="U1260" s="71"/>
      <c r="V1260" s="71"/>
      <c r="W1260" s="71"/>
      <c r="X1260" s="71"/>
      <c r="Y1260" s="71"/>
      <c r="Z1260" s="71"/>
      <c r="AA1260" s="71"/>
      <c r="AB1260" s="71"/>
      <c r="AC1260" s="71"/>
      <c r="AD1260" s="71"/>
      <c r="AE1260" s="71"/>
      <c r="AF1260" s="71"/>
      <c r="AG1260" s="71"/>
      <c r="AH1260" s="71"/>
      <c r="AI1260" s="71"/>
      <c r="AJ1260" s="71"/>
      <c r="AK1260" s="71"/>
      <c r="AL1260" s="71"/>
      <c r="AM1260" s="71"/>
      <c r="AN1260" s="71"/>
      <c r="AO1260" s="71"/>
      <c r="AP1260" s="71"/>
    </row>
    <row r="1261" spans="1:42" x14ac:dyDescent="0.75">
      <c r="A1261" s="71"/>
      <c r="B1261" s="71"/>
      <c r="C1261" s="71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T1261" s="71"/>
      <c r="U1261" s="71"/>
      <c r="V1261" s="71"/>
      <c r="W1261" s="71"/>
      <c r="X1261" s="71"/>
      <c r="Y1261" s="71"/>
      <c r="Z1261" s="71"/>
      <c r="AA1261" s="71"/>
      <c r="AB1261" s="71"/>
      <c r="AC1261" s="71"/>
      <c r="AD1261" s="71"/>
      <c r="AE1261" s="71"/>
      <c r="AF1261" s="71"/>
      <c r="AG1261" s="71"/>
      <c r="AH1261" s="71"/>
      <c r="AI1261" s="71"/>
      <c r="AJ1261" s="71"/>
      <c r="AK1261" s="71"/>
      <c r="AL1261" s="71"/>
      <c r="AM1261" s="71"/>
      <c r="AN1261" s="71"/>
      <c r="AO1261" s="71"/>
      <c r="AP1261" s="71"/>
    </row>
    <row r="1262" spans="1:42" x14ac:dyDescent="0.75">
      <c r="A1262" s="71"/>
      <c r="B1262" s="71"/>
      <c r="C1262" s="71"/>
      <c r="D1262" s="71"/>
      <c r="E1262" s="71"/>
      <c r="F1262" s="71"/>
      <c r="G1262" s="71"/>
      <c r="H1262" s="71"/>
      <c r="I1262" s="71"/>
      <c r="J1262" s="71"/>
      <c r="K1262" s="71"/>
      <c r="L1262" s="71"/>
      <c r="M1262" s="71"/>
      <c r="N1262" s="71"/>
      <c r="O1262" s="71"/>
      <c r="T1262" s="71"/>
      <c r="U1262" s="71"/>
      <c r="V1262" s="71"/>
      <c r="W1262" s="71"/>
      <c r="X1262" s="71"/>
      <c r="Y1262" s="71"/>
      <c r="Z1262" s="71"/>
      <c r="AA1262" s="71"/>
      <c r="AB1262" s="71"/>
      <c r="AC1262" s="71"/>
      <c r="AD1262" s="71"/>
      <c r="AE1262" s="71"/>
      <c r="AF1262" s="71"/>
      <c r="AG1262" s="71"/>
      <c r="AH1262" s="71"/>
      <c r="AI1262" s="71"/>
      <c r="AJ1262" s="71"/>
      <c r="AK1262" s="71"/>
      <c r="AL1262" s="71"/>
      <c r="AM1262" s="71"/>
      <c r="AN1262" s="71"/>
      <c r="AO1262" s="71"/>
      <c r="AP1262" s="71"/>
    </row>
    <row r="1263" spans="1:42" x14ac:dyDescent="0.75">
      <c r="A1263" s="71"/>
      <c r="B1263" s="71"/>
      <c r="C1263" s="71"/>
      <c r="D1263" s="71"/>
      <c r="E1263" s="71"/>
      <c r="F1263" s="71"/>
      <c r="G1263" s="71"/>
      <c r="H1263" s="71"/>
      <c r="I1263" s="71"/>
      <c r="J1263" s="71"/>
      <c r="K1263" s="71"/>
      <c r="L1263" s="71"/>
      <c r="M1263" s="71"/>
      <c r="N1263" s="71"/>
      <c r="O1263" s="71"/>
      <c r="T1263" s="71"/>
      <c r="U1263" s="71"/>
      <c r="V1263" s="71"/>
      <c r="W1263" s="71"/>
      <c r="X1263" s="71"/>
      <c r="Y1263" s="71"/>
      <c r="Z1263" s="71"/>
      <c r="AA1263" s="71"/>
      <c r="AB1263" s="71"/>
      <c r="AC1263" s="71"/>
      <c r="AD1263" s="71"/>
      <c r="AE1263" s="71"/>
      <c r="AF1263" s="71"/>
      <c r="AG1263" s="71"/>
      <c r="AH1263" s="71"/>
      <c r="AI1263" s="71"/>
      <c r="AJ1263" s="71"/>
      <c r="AK1263" s="71"/>
      <c r="AL1263" s="71"/>
      <c r="AM1263" s="71"/>
      <c r="AN1263" s="71"/>
      <c r="AO1263" s="71"/>
      <c r="AP1263" s="71"/>
    </row>
    <row r="1264" spans="1:42" x14ac:dyDescent="0.75">
      <c r="A1264" s="71"/>
      <c r="B1264" s="71"/>
      <c r="C1264" s="71"/>
      <c r="D1264" s="71"/>
      <c r="E1264" s="71"/>
      <c r="F1264" s="71"/>
      <c r="G1264" s="71"/>
      <c r="H1264" s="71"/>
      <c r="I1264" s="71"/>
      <c r="J1264" s="71"/>
      <c r="K1264" s="71"/>
      <c r="L1264" s="71"/>
      <c r="M1264" s="71"/>
      <c r="N1264" s="71"/>
      <c r="O1264" s="71"/>
      <c r="T1264" s="71"/>
      <c r="U1264" s="71"/>
      <c r="V1264" s="71"/>
      <c r="W1264" s="71"/>
      <c r="X1264" s="71"/>
      <c r="Y1264" s="71"/>
      <c r="Z1264" s="71"/>
      <c r="AA1264" s="71"/>
      <c r="AB1264" s="71"/>
      <c r="AC1264" s="71"/>
      <c r="AD1264" s="71"/>
      <c r="AE1264" s="71"/>
      <c r="AF1264" s="71"/>
      <c r="AG1264" s="71"/>
      <c r="AH1264" s="71"/>
      <c r="AI1264" s="71"/>
      <c r="AJ1264" s="71"/>
      <c r="AK1264" s="71"/>
      <c r="AL1264" s="71"/>
      <c r="AM1264" s="71"/>
      <c r="AN1264" s="71"/>
      <c r="AO1264" s="71"/>
      <c r="AP1264" s="71"/>
    </row>
    <row r="1265" spans="1:42" x14ac:dyDescent="0.75">
      <c r="A1265" s="71"/>
      <c r="B1265" s="71"/>
      <c r="C1265" s="71"/>
      <c r="D1265" s="71"/>
      <c r="E1265" s="71"/>
      <c r="F1265" s="71"/>
      <c r="G1265" s="71"/>
      <c r="H1265" s="71"/>
      <c r="I1265" s="71"/>
      <c r="J1265" s="71"/>
      <c r="K1265" s="71"/>
      <c r="L1265" s="71"/>
      <c r="M1265" s="71"/>
      <c r="N1265" s="71"/>
      <c r="O1265" s="71"/>
      <c r="T1265" s="71"/>
      <c r="U1265" s="71"/>
      <c r="V1265" s="71"/>
      <c r="W1265" s="71"/>
      <c r="X1265" s="71"/>
      <c r="Y1265" s="71"/>
      <c r="Z1265" s="71"/>
      <c r="AA1265" s="71"/>
      <c r="AB1265" s="71"/>
      <c r="AC1265" s="71"/>
      <c r="AD1265" s="71"/>
      <c r="AE1265" s="71"/>
      <c r="AF1265" s="71"/>
      <c r="AG1265" s="71"/>
      <c r="AH1265" s="71"/>
      <c r="AI1265" s="71"/>
      <c r="AJ1265" s="71"/>
      <c r="AK1265" s="71"/>
      <c r="AL1265" s="71"/>
      <c r="AM1265" s="71"/>
      <c r="AN1265" s="71"/>
      <c r="AO1265" s="71"/>
      <c r="AP1265" s="71"/>
    </row>
    <row r="1266" spans="1:42" x14ac:dyDescent="0.75">
      <c r="A1266" s="71"/>
      <c r="B1266" s="71"/>
      <c r="C1266" s="71"/>
      <c r="D1266" s="71"/>
      <c r="E1266" s="71"/>
      <c r="F1266" s="71"/>
      <c r="G1266" s="71"/>
      <c r="H1266" s="71"/>
      <c r="I1266" s="71"/>
      <c r="J1266" s="71"/>
      <c r="K1266" s="71"/>
      <c r="L1266" s="71"/>
      <c r="M1266" s="71"/>
      <c r="N1266" s="71"/>
      <c r="O1266" s="71"/>
      <c r="T1266" s="71"/>
      <c r="U1266" s="71"/>
      <c r="V1266" s="71"/>
      <c r="W1266" s="71"/>
      <c r="X1266" s="71"/>
      <c r="Y1266" s="71"/>
      <c r="Z1266" s="71"/>
      <c r="AA1266" s="71"/>
      <c r="AB1266" s="71"/>
      <c r="AC1266" s="71"/>
      <c r="AD1266" s="71"/>
      <c r="AE1266" s="71"/>
      <c r="AF1266" s="71"/>
      <c r="AG1266" s="71"/>
      <c r="AH1266" s="71"/>
      <c r="AI1266" s="71"/>
      <c r="AJ1266" s="71"/>
      <c r="AK1266" s="71"/>
      <c r="AL1266" s="71"/>
      <c r="AM1266" s="71"/>
      <c r="AN1266" s="71"/>
      <c r="AO1266" s="71"/>
      <c r="AP1266" s="71"/>
    </row>
    <row r="1267" spans="1:42" x14ac:dyDescent="0.75">
      <c r="A1267" s="71"/>
      <c r="B1267" s="71"/>
      <c r="C1267" s="71"/>
      <c r="D1267" s="71"/>
      <c r="E1267" s="71"/>
      <c r="F1267" s="71"/>
      <c r="G1267" s="71"/>
      <c r="H1267" s="71"/>
      <c r="I1267" s="71"/>
      <c r="J1267" s="71"/>
      <c r="K1267" s="71"/>
      <c r="L1267" s="71"/>
      <c r="M1267" s="71"/>
      <c r="N1267" s="71"/>
      <c r="O1267" s="71"/>
      <c r="T1267" s="71"/>
      <c r="U1267" s="71"/>
      <c r="V1267" s="71"/>
      <c r="W1267" s="71"/>
      <c r="X1267" s="71"/>
      <c r="Y1267" s="71"/>
      <c r="Z1267" s="71"/>
      <c r="AA1267" s="71"/>
      <c r="AB1267" s="71"/>
      <c r="AC1267" s="71"/>
      <c r="AD1267" s="71"/>
      <c r="AE1267" s="71"/>
      <c r="AF1267" s="71"/>
      <c r="AG1267" s="71"/>
      <c r="AH1267" s="71"/>
      <c r="AI1267" s="71"/>
      <c r="AJ1267" s="71"/>
      <c r="AK1267" s="71"/>
      <c r="AL1267" s="71"/>
      <c r="AM1267" s="71"/>
      <c r="AN1267" s="71"/>
      <c r="AO1267" s="71"/>
      <c r="AP1267" s="71"/>
    </row>
    <row r="1268" spans="1:42" x14ac:dyDescent="0.75">
      <c r="A1268" s="71"/>
      <c r="B1268" s="71"/>
      <c r="C1268" s="71"/>
      <c r="D1268" s="71"/>
      <c r="E1268" s="71"/>
      <c r="F1268" s="71"/>
      <c r="G1268" s="71"/>
      <c r="H1268" s="71"/>
      <c r="I1268" s="71"/>
      <c r="J1268" s="71"/>
      <c r="K1268" s="71"/>
      <c r="L1268" s="71"/>
      <c r="M1268" s="71"/>
      <c r="N1268" s="71"/>
      <c r="O1268" s="71"/>
      <c r="T1268" s="71"/>
      <c r="U1268" s="71"/>
      <c r="V1268" s="71"/>
      <c r="W1268" s="71"/>
      <c r="X1268" s="71"/>
      <c r="Y1268" s="71"/>
      <c r="Z1268" s="71"/>
      <c r="AA1268" s="71"/>
      <c r="AB1268" s="71"/>
      <c r="AC1268" s="71"/>
      <c r="AD1268" s="71"/>
      <c r="AE1268" s="71"/>
      <c r="AF1268" s="71"/>
      <c r="AG1268" s="71"/>
      <c r="AH1268" s="71"/>
      <c r="AI1268" s="71"/>
      <c r="AJ1268" s="71"/>
      <c r="AK1268" s="71"/>
      <c r="AL1268" s="71"/>
      <c r="AM1268" s="71"/>
      <c r="AN1268" s="71"/>
      <c r="AO1268" s="71"/>
      <c r="AP1268" s="71"/>
    </row>
    <row r="1269" spans="1:42" x14ac:dyDescent="0.75">
      <c r="A1269" s="71"/>
      <c r="B1269" s="71"/>
      <c r="C1269" s="71"/>
      <c r="D1269" s="71"/>
      <c r="E1269" s="71"/>
      <c r="F1269" s="71"/>
      <c r="G1269" s="71"/>
      <c r="H1269" s="71"/>
      <c r="I1269" s="71"/>
      <c r="J1269" s="71"/>
      <c r="K1269" s="71"/>
      <c r="L1269" s="71"/>
      <c r="M1269" s="71"/>
      <c r="N1269" s="71"/>
      <c r="O1269" s="71"/>
      <c r="T1269" s="71"/>
      <c r="U1269" s="71"/>
      <c r="V1269" s="71"/>
      <c r="W1269" s="71"/>
      <c r="X1269" s="71"/>
      <c r="Y1269" s="71"/>
      <c r="Z1269" s="71"/>
      <c r="AA1269" s="71"/>
      <c r="AB1269" s="71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</row>
    <row r="1270" spans="1:42" x14ac:dyDescent="0.75">
      <c r="A1270" s="71"/>
      <c r="B1270" s="71"/>
      <c r="C1270" s="71"/>
      <c r="D1270" s="71"/>
      <c r="E1270" s="71"/>
      <c r="F1270" s="71"/>
      <c r="G1270" s="71"/>
      <c r="H1270" s="71"/>
      <c r="I1270" s="71"/>
      <c r="J1270" s="71"/>
      <c r="K1270" s="71"/>
      <c r="L1270" s="71"/>
      <c r="M1270" s="71"/>
      <c r="N1270" s="71"/>
      <c r="O1270" s="71"/>
      <c r="T1270" s="71"/>
      <c r="U1270" s="71"/>
      <c r="V1270" s="71"/>
      <c r="W1270" s="71"/>
      <c r="X1270" s="71"/>
      <c r="Y1270" s="71"/>
      <c r="Z1270" s="71"/>
      <c r="AA1270" s="71"/>
      <c r="AB1270" s="71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</row>
    <row r="1271" spans="1:42" x14ac:dyDescent="0.75">
      <c r="A1271" s="71"/>
      <c r="B1271" s="71"/>
      <c r="C1271" s="71"/>
      <c r="D1271" s="71"/>
      <c r="E1271" s="71"/>
      <c r="F1271" s="71"/>
      <c r="G1271" s="71"/>
      <c r="H1271" s="71"/>
      <c r="I1271" s="71"/>
      <c r="J1271" s="71"/>
      <c r="K1271" s="71"/>
      <c r="L1271" s="71"/>
      <c r="M1271" s="71"/>
      <c r="N1271" s="71"/>
      <c r="O1271" s="71"/>
      <c r="T1271" s="71"/>
      <c r="U1271" s="71"/>
      <c r="V1271" s="71"/>
      <c r="W1271" s="71"/>
      <c r="X1271" s="71"/>
      <c r="Y1271" s="71"/>
      <c r="Z1271" s="71"/>
      <c r="AA1271" s="71"/>
      <c r="AB1271" s="71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</row>
    <row r="1272" spans="1:42" x14ac:dyDescent="0.75">
      <c r="A1272" s="71"/>
      <c r="B1272" s="71"/>
      <c r="C1272" s="71"/>
      <c r="D1272" s="71"/>
      <c r="E1272" s="71"/>
      <c r="F1272" s="71"/>
      <c r="G1272" s="71"/>
      <c r="H1272" s="71"/>
      <c r="I1272" s="71"/>
      <c r="J1272" s="71"/>
      <c r="K1272" s="71"/>
      <c r="L1272" s="71"/>
      <c r="M1272" s="71"/>
      <c r="N1272" s="71"/>
      <c r="O1272" s="71"/>
      <c r="T1272" s="71"/>
      <c r="U1272" s="71"/>
      <c r="V1272" s="71"/>
      <c r="W1272" s="71"/>
      <c r="X1272" s="71"/>
      <c r="Y1272" s="71"/>
      <c r="Z1272" s="71"/>
      <c r="AA1272" s="71"/>
      <c r="AB1272" s="71"/>
      <c r="AC1272" s="71"/>
      <c r="AD1272" s="71"/>
      <c r="AE1272" s="71"/>
      <c r="AF1272" s="71"/>
      <c r="AG1272" s="71"/>
      <c r="AH1272" s="71"/>
      <c r="AI1272" s="71"/>
      <c r="AJ1272" s="71"/>
      <c r="AK1272" s="71"/>
      <c r="AL1272" s="71"/>
      <c r="AM1272" s="71"/>
      <c r="AN1272" s="71"/>
      <c r="AO1272" s="71"/>
      <c r="AP1272" s="71"/>
    </row>
    <row r="1273" spans="1:42" x14ac:dyDescent="0.75">
      <c r="A1273" s="71"/>
      <c r="B1273" s="71"/>
      <c r="C1273" s="71"/>
      <c r="D1273" s="71"/>
      <c r="E1273" s="71"/>
      <c r="F1273" s="71"/>
      <c r="G1273" s="71"/>
      <c r="H1273" s="71"/>
      <c r="I1273" s="71"/>
      <c r="J1273" s="71"/>
      <c r="K1273" s="71"/>
      <c r="L1273" s="71"/>
      <c r="M1273" s="71"/>
      <c r="N1273" s="71"/>
      <c r="O1273" s="71"/>
      <c r="T1273" s="71"/>
      <c r="U1273" s="71"/>
      <c r="V1273" s="71"/>
      <c r="W1273" s="71"/>
      <c r="X1273" s="71"/>
      <c r="Y1273" s="71"/>
      <c r="Z1273" s="71"/>
      <c r="AA1273" s="71"/>
      <c r="AB1273" s="71"/>
      <c r="AC1273" s="71"/>
      <c r="AD1273" s="71"/>
      <c r="AE1273" s="71"/>
      <c r="AF1273" s="71"/>
      <c r="AG1273" s="71"/>
      <c r="AH1273" s="71"/>
      <c r="AI1273" s="71"/>
      <c r="AJ1273" s="71"/>
      <c r="AK1273" s="71"/>
      <c r="AL1273" s="71"/>
      <c r="AM1273" s="71"/>
      <c r="AN1273" s="71"/>
      <c r="AO1273" s="71"/>
      <c r="AP1273" s="71"/>
    </row>
    <row r="1274" spans="1:42" x14ac:dyDescent="0.75">
      <c r="A1274" s="71"/>
      <c r="B1274" s="71"/>
      <c r="C1274" s="71"/>
      <c r="D1274" s="71"/>
      <c r="E1274" s="71"/>
      <c r="F1274" s="71"/>
      <c r="G1274" s="71"/>
      <c r="H1274" s="71"/>
      <c r="I1274" s="71"/>
      <c r="J1274" s="71"/>
      <c r="K1274" s="71"/>
      <c r="L1274" s="71"/>
      <c r="M1274" s="71"/>
      <c r="N1274" s="71"/>
      <c r="O1274" s="71"/>
      <c r="T1274" s="71"/>
      <c r="U1274" s="71"/>
      <c r="V1274" s="71"/>
      <c r="W1274" s="71"/>
      <c r="X1274" s="71"/>
      <c r="Y1274" s="71"/>
      <c r="Z1274" s="71"/>
      <c r="AA1274" s="71"/>
      <c r="AB1274" s="71"/>
      <c r="AC1274" s="71"/>
      <c r="AD1274" s="71"/>
      <c r="AE1274" s="71"/>
      <c r="AF1274" s="71"/>
      <c r="AG1274" s="71"/>
      <c r="AH1274" s="71"/>
      <c r="AI1274" s="71"/>
      <c r="AJ1274" s="71"/>
      <c r="AK1274" s="71"/>
      <c r="AL1274" s="71"/>
      <c r="AM1274" s="71"/>
      <c r="AN1274" s="71"/>
      <c r="AO1274" s="71"/>
      <c r="AP1274" s="71"/>
    </row>
    <row r="1275" spans="1:42" x14ac:dyDescent="0.75">
      <c r="A1275" s="71"/>
      <c r="B1275" s="71"/>
      <c r="C1275" s="71"/>
      <c r="D1275" s="71"/>
      <c r="E1275" s="71"/>
      <c r="F1275" s="71"/>
      <c r="G1275" s="71"/>
      <c r="H1275" s="71"/>
      <c r="I1275" s="71"/>
      <c r="J1275" s="71"/>
      <c r="K1275" s="71"/>
      <c r="L1275" s="71"/>
      <c r="M1275" s="71"/>
      <c r="N1275" s="71"/>
      <c r="O1275" s="71"/>
      <c r="T1275" s="71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  <c r="AG1275" s="71"/>
      <c r="AH1275" s="71"/>
      <c r="AI1275" s="71"/>
      <c r="AJ1275" s="71"/>
      <c r="AK1275" s="71"/>
      <c r="AL1275" s="71"/>
      <c r="AM1275" s="71"/>
      <c r="AN1275" s="71"/>
      <c r="AO1275" s="71"/>
      <c r="AP1275" s="71"/>
    </row>
    <row r="1276" spans="1:42" x14ac:dyDescent="0.75">
      <c r="A1276" s="71"/>
      <c r="B1276" s="71"/>
      <c r="C1276" s="71"/>
      <c r="D1276" s="71"/>
      <c r="E1276" s="71"/>
      <c r="F1276" s="71"/>
      <c r="G1276" s="71"/>
      <c r="H1276" s="71"/>
      <c r="I1276" s="71"/>
      <c r="J1276" s="71"/>
      <c r="K1276" s="71"/>
      <c r="L1276" s="71"/>
      <c r="M1276" s="71"/>
      <c r="N1276" s="71"/>
      <c r="O1276" s="71"/>
      <c r="T1276" s="71"/>
      <c r="U1276" s="71"/>
      <c r="V1276" s="71"/>
      <c r="W1276" s="71"/>
      <c r="X1276" s="71"/>
      <c r="Y1276" s="71"/>
      <c r="Z1276" s="71"/>
      <c r="AA1276" s="71"/>
      <c r="AB1276" s="71"/>
      <c r="AC1276" s="71"/>
      <c r="AD1276" s="71"/>
      <c r="AE1276" s="71"/>
      <c r="AF1276" s="71"/>
      <c r="AG1276" s="71"/>
      <c r="AH1276" s="71"/>
      <c r="AI1276" s="71"/>
      <c r="AJ1276" s="71"/>
      <c r="AK1276" s="71"/>
      <c r="AL1276" s="71"/>
      <c r="AM1276" s="71"/>
      <c r="AN1276" s="71"/>
      <c r="AO1276" s="71"/>
      <c r="AP1276" s="71"/>
    </row>
    <row r="1277" spans="1:42" x14ac:dyDescent="0.75">
      <c r="A1277" s="71"/>
      <c r="B1277" s="71"/>
      <c r="C1277" s="71"/>
      <c r="D1277" s="71"/>
      <c r="E1277" s="71"/>
      <c r="F1277" s="71"/>
      <c r="G1277" s="71"/>
      <c r="H1277" s="71"/>
      <c r="I1277" s="71"/>
      <c r="J1277" s="71"/>
      <c r="K1277" s="71"/>
      <c r="L1277" s="71"/>
      <c r="M1277" s="71"/>
      <c r="N1277" s="71"/>
      <c r="O1277" s="71"/>
      <c r="T1277" s="71"/>
      <c r="U1277" s="71"/>
      <c r="V1277" s="71"/>
      <c r="W1277" s="71"/>
      <c r="X1277" s="71"/>
      <c r="Y1277" s="71"/>
      <c r="Z1277" s="71"/>
      <c r="AA1277" s="71"/>
      <c r="AB1277" s="71"/>
      <c r="AC1277" s="71"/>
      <c r="AD1277" s="71"/>
      <c r="AE1277" s="71"/>
      <c r="AF1277" s="71"/>
      <c r="AG1277" s="71"/>
      <c r="AH1277" s="71"/>
      <c r="AI1277" s="71"/>
      <c r="AJ1277" s="71"/>
      <c r="AK1277" s="71"/>
      <c r="AL1277" s="71"/>
      <c r="AM1277" s="71"/>
      <c r="AN1277" s="71"/>
      <c r="AO1277" s="71"/>
      <c r="AP1277" s="71"/>
    </row>
    <row r="1278" spans="1:42" x14ac:dyDescent="0.75">
      <c r="A1278" s="71"/>
      <c r="B1278" s="71"/>
      <c r="C1278" s="71"/>
      <c r="D1278" s="71"/>
      <c r="E1278" s="71"/>
      <c r="F1278" s="71"/>
      <c r="G1278" s="71"/>
      <c r="H1278" s="71"/>
      <c r="I1278" s="71"/>
      <c r="J1278" s="71"/>
      <c r="K1278" s="71"/>
      <c r="L1278" s="71"/>
      <c r="M1278" s="71"/>
      <c r="N1278" s="71"/>
      <c r="O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  <c r="AM1278" s="71"/>
      <c r="AN1278" s="71"/>
      <c r="AO1278" s="71"/>
      <c r="AP1278" s="71"/>
    </row>
    <row r="1279" spans="1:42" x14ac:dyDescent="0.75">
      <c r="A1279" s="71"/>
      <c r="B1279" s="71"/>
      <c r="C1279" s="71"/>
      <c r="D1279" s="71"/>
      <c r="E1279" s="71"/>
      <c r="F1279" s="71"/>
      <c r="G1279" s="71"/>
      <c r="H1279" s="71"/>
      <c r="I1279" s="71"/>
      <c r="J1279" s="71"/>
      <c r="K1279" s="71"/>
      <c r="L1279" s="71"/>
      <c r="M1279" s="71"/>
      <c r="N1279" s="71"/>
      <c r="O1279" s="71"/>
      <c r="T1279" s="71"/>
      <c r="U1279" s="71"/>
      <c r="V1279" s="71"/>
      <c r="W1279" s="71"/>
      <c r="X1279" s="71"/>
      <c r="Y1279" s="71"/>
      <c r="Z1279" s="71"/>
      <c r="AA1279" s="71"/>
      <c r="AB1279" s="71"/>
      <c r="AC1279" s="71"/>
      <c r="AD1279" s="71"/>
      <c r="AE1279" s="71"/>
      <c r="AF1279" s="71"/>
      <c r="AG1279" s="71"/>
      <c r="AH1279" s="71"/>
      <c r="AI1279" s="71"/>
      <c r="AJ1279" s="71"/>
      <c r="AK1279" s="71"/>
      <c r="AL1279" s="71"/>
      <c r="AM1279" s="71"/>
      <c r="AN1279" s="71"/>
      <c r="AO1279" s="71"/>
      <c r="AP1279" s="71"/>
    </row>
    <row r="1280" spans="1:42" x14ac:dyDescent="0.75">
      <c r="A1280" s="71"/>
      <c r="B1280" s="71"/>
      <c r="C1280" s="71"/>
      <c r="D1280" s="71"/>
      <c r="E1280" s="71"/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T1280" s="71"/>
      <c r="U1280" s="71"/>
      <c r="V1280" s="71"/>
      <c r="W1280" s="71"/>
      <c r="X1280" s="71"/>
      <c r="Y1280" s="71"/>
      <c r="Z1280" s="71"/>
      <c r="AA1280" s="71"/>
      <c r="AB1280" s="71"/>
      <c r="AC1280" s="71"/>
      <c r="AD1280" s="71"/>
      <c r="AE1280" s="71"/>
      <c r="AF1280" s="71"/>
      <c r="AG1280" s="71"/>
      <c r="AH1280" s="71"/>
      <c r="AI1280" s="71"/>
      <c r="AJ1280" s="71"/>
      <c r="AK1280" s="71"/>
      <c r="AL1280" s="71"/>
      <c r="AM1280" s="71"/>
      <c r="AN1280" s="71"/>
      <c r="AO1280" s="71"/>
      <c r="AP1280" s="71"/>
    </row>
    <row r="1281" spans="1:42" x14ac:dyDescent="0.75">
      <c r="A1281" s="71"/>
      <c r="B1281" s="71"/>
      <c r="C1281" s="71"/>
      <c r="D1281" s="71"/>
      <c r="E1281" s="71"/>
      <c r="F1281" s="71"/>
      <c r="G1281" s="71"/>
      <c r="H1281" s="71"/>
      <c r="I1281" s="71"/>
      <c r="J1281" s="71"/>
      <c r="K1281" s="71"/>
      <c r="L1281" s="71"/>
      <c r="M1281" s="71"/>
      <c r="N1281" s="71"/>
      <c r="O1281" s="71"/>
      <c r="T1281" s="71"/>
      <c r="U1281" s="71"/>
      <c r="V1281" s="71"/>
      <c r="W1281" s="71"/>
      <c r="X1281" s="71"/>
      <c r="Y1281" s="71"/>
      <c r="Z1281" s="71"/>
      <c r="AA1281" s="71"/>
      <c r="AB1281" s="71"/>
      <c r="AC1281" s="71"/>
      <c r="AD1281" s="71"/>
      <c r="AE1281" s="71"/>
      <c r="AF1281" s="71"/>
      <c r="AG1281" s="71"/>
      <c r="AH1281" s="71"/>
      <c r="AI1281" s="71"/>
      <c r="AJ1281" s="71"/>
      <c r="AK1281" s="71"/>
      <c r="AL1281" s="71"/>
      <c r="AM1281" s="71"/>
      <c r="AN1281" s="71"/>
      <c r="AO1281" s="71"/>
      <c r="AP1281" s="71"/>
    </row>
    <row r="1282" spans="1:42" x14ac:dyDescent="0.75">
      <c r="A1282" s="71"/>
      <c r="B1282" s="71"/>
      <c r="C1282" s="71"/>
      <c r="D1282" s="71"/>
      <c r="E1282" s="71"/>
      <c r="F1282" s="71"/>
      <c r="G1282" s="71"/>
      <c r="H1282" s="71"/>
      <c r="I1282" s="71"/>
      <c r="J1282" s="71"/>
      <c r="K1282" s="71"/>
      <c r="L1282" s="71"/>
      <c r="M1282" s="71"/>
      <c r="N1282" s="71"/>
      <c r="O1282" s="71"/>
      <c r="T1282" s="71"/>
      <c r="U1282" s="71"/>
      <c r="V1282" s="71"/>
      <c r="W1282" s="71"/>
      <c r="X1282" s="71"/>
      <c r="Y1282" s="71"/>
      <c r="Z1282" s="71"/>
      <c r="AA1282" s="71"/>
      <c r="AB1282" s="71"/>
      <c r="AC1282" s="71"/>
      <c r="AD1282" s="71"/>
      <c r="AE1282" s="71"/>
      <c r="AF1282" s="71"/>
      <c r="AG1282" s="71"/>
      <c r="AH1282" s="71"/>
      <c r="AI1282" s="71"/>
      <c r="AJ1282" s="71"/>
      <c r="AK1282" s="71"/>
      <c r="AL1282" s="71"/>
      <c r="AM1282" s="71"/>
      <c r="AN1282" s="71"/>
      <c r="AO1282" s="71"/>
      <c r="AP1282" s="71"/>
    </row>
    <row r="1283" spans="1:42" x14ac:dyDescent="0.75">
      <c r="A1283" s="71"/>
      <c r="B1283" s="71"/>
      <c r="C1283" s="71"/>
      <c r="D1283" s="71"/>
      <c r="E1283" s="71"/>
      <c r="F1283" s="71"/>
      <c r="G1283" s="71"/>
      <c r="H1283" s="71"/>
      <c r="I1283" s="71"/>
      <c r="J1283" s="71"/>
      <c r="K1283" s="71"/>
      <c r="L1283" s="71"/>
      <c r="M1283" s="71"/>
      <c r="N1283" s="71"/>
      <c r="O1283" s="71"/>
      <c r="T1283" s="71"/>
      <c r="U1283" s="71"/>
      <c r="V1283" s="71"/>
      <c r="W1283" s="71"/>
      <c r="X1283" s="71"/>
      <c r="Y1283" s="71"/>
      <c r="Z1283" s="71"/>
      <c r="AA1283" s="71"/>
      <c r="AB1283" s="71"/>
      <c r="AC1283" s="71"/>
      <c r="AD1283" s="71"/>
      <c r="AE1283" s="71"/>
      <c r="AF1283" s="71"/>
      <c r="AG1283" s="71"/>
      <c r="AH1283" s="71"/>
      <c r="AI1283" s="71"/>
      <c r="AJ1283" s="71"/>
      <c r="AK1283" s="71"/>
      <c r="AL1283" s="71"/>
      <c r="AM1283" s="71"/>
      <c r="AN1283" s="71"/>
      <c r="AO1283" s="71"/>
      <c r="AP1283" s="71"/>
    </row>
    <row r="1284" spans="1:42" x14ac:dyDescent="0.75">
      <c r="A1284" s="71"/>
      <c r="B1284" s="71"/>
      <c r="C1284" s="71"/>
      <c r="D1284" s="71"/>
      <c r="E1284" s="71"/>
      <c r="F1284" s="71"/>
      <c r="G1284" s="71"/>
      <c r="H1284" s="71"/>
      <c r="I1284" s="71"/>
      <c r="J1284" s="71"/>
      <c r="K1284" s="71"/>
      <c r="L1284" s="71"/>
      <c r="M1284" s="71"/>
      <c r="N1284" s="71"/>
      <c r="O1284" s="71"/>
      <c r="T1284" s="71"/>
      <c r="U1284" s="71"/>
      <c r="V1284" s="71"/>
      <c r="W1284" s="71"/>
      <c r="X1284" s="71"/>
      <c r="Y1284" s="71"/>
      <c r="Z1284" s="71"/>
      <c r="AA1284" s="71"/>
      <c r="AB1284" s="71"/>
      <c r="AC1284" s="71"/>
      <c r="AD1284" s="71"/>
      <c r="AE1284" s="71"/>
      <c r="AF1284" s="71"/>
      <c r="AG1284" s="71"/>
      <c r="AH1284" s="71"/>
      <c r="AI1284" s="71"/>
      <c r="AJ1284" s="71"/>
      <c r="AK1284" s="71"/>
      <c r="AL1284" s="71"/>
      <c r="AM1284" s="71"/>
      <c r="AN1284" s="71"/>
      <c r="AO1284" s="71"/>
      <c r="AP1284" s="71"/>
    </row>
    <row r="1285" spans="1:42" x14ac:dyDescent="0.75">
      <c r="A1285" s="71"/>
      <c r="B1285" s="71"/>
      <c r="C1285" s="71"/>
      <c r="D1285" s="71"/>
      <c r="E1285" s="71"/>
      <c r="F1285" s="71"/>
      <c r="G1285" s="71"/>
      <c r="H1285" s="71"/>
      <c r="I1285" s="71"/>
      <c r="J1285" s="71"/>
      <c r="K1285" s="71"/>
      <c r="L1285" s="71"/>
      <c r="M1285" s="71"/>
      <c r="N1285" s="71"/>
      <c r="O1285" s="71"/>
      <c r="T1285" s="71"/>
      <c r="U1285" s="71"/>
      <c r="V1285" s="71"/>
      <c r="W1285" s="71"/>
      <c r="X1285" s="71"/>
      <c r="Y1285" s="71"/>
      <c r="Z1285" s="71"/>
      <c r="AA1285" s="71"/>
      <c r="AB1285" s="71"/>
      <c r="AC1285" s="71"/>
      <c r="AD1285" s="71"/>
      <c r="AE1285" s="71"/>
      <c r="AF1285" s="71"/>
      <c r="AG1285" s="71"/>
      <c r="AH1285" s="71"/>
      <c r="AI1285" s="71"/>
      <c r="AJ1285" s="71"/>
      <c r="AK1285" s="71"/>
      <c r="AL1285" s="71"/>
      <c r="AM1285" s="71"/>
      <c r="AN1285" s="71"/>
      <c r="AO1285" s="71"/>
      <c r="AP1285" s="71"/>
    </row>
    <row r="1286" spans="1:42" x14ac:dyDescent="0.75">
      <c r="A1286" s="71"/>
      <c r="B1286" s="71"/>
      <c r="C1286" s="71"/>
      <c r="D1286" s="71"/>
      <c r="E1286" s="71"/>
      <c r="F1286" s="71"/>
      <c r="G1286" s="71"/>
      <c r="H1286" s="71"/>
      <c r="I1286" s="71"/>
      <c r="J1286" s="71"/>
      <c r="K1286" s="71"/>
      <c r="L1286" s="71"/>
      <c r="M1286" s="71"/>
      <c r="N1286" s="71"/>
      <c r="O1286" s="71"/>
      <c r="T1286" s="71"/>
      <c r="U1286" s="71"/>
      <c r="V1286" s="71"/>
      <c r="W1286" s="71"/>
      <c r="X1286" s="71"/>
      <c r="Y1286" s="71"/>
      <c r="Z1286" s="71"/>
      <c r="AA1286" s="71"/>
      <c r="AB1286" s="71"/>
      <c r="AC1286" s="71"/>
      <c r="AD1286" s="71"/>
      <c r="AE1286" s="71"/>
      <c r="AF1286" s="71"/>
      <c r="AG1286" s="71"/>
      <c r="AH1286" s="71"/>
      <c r="AI1286" s="71"/>
      <c r="AJ1286" s="71"/>
      <c r="AK1286" s="71"/>
      <c r="AL1286" s="71"/>
      <c r="AM1286" s="71"/>
      <c r="AN1286" s="71"/>
      <c r="AO1286" s="71"/>
      <c r="AP1286" s="71"/>
    </row>
    <row r="1287" spans="1:42" x14ac:dyDescent="0.75">
      <c r="A1287" s="71"/>
      <c r="B1287" s="71"/>
      <c r="C1287" s="71"/>
      <c r="D1287" s="71"/>
      <c r="E1287" s="71"/>
      <c r="F1287" s="71"/>
      <c r="G1287" s="71"/>
      <c r="H1287" s="71"/>
      <c r="I1287" s="71"/>
      <c r="J1287" s="71"/>
      <c r="K1287" s="71"/>
      <c r="L1287" s="71"/>
      <c r="M1287" s="71"/>
      <c r="N1287" s="71"/>
      <c r="O1287" s="71"/>
      <c r="T1287" s="71"/>
      <c r="U1287" s="71"/>
      <c r="V1287" s="71"/>
      <c r="W1287" s="71"/>
      <c r="X1287" s="71"/>
      <c r="Y1287" s="71"/>
      <c r="Z1287" s="71"/>
      <c r="AA1287" s="71"/>
      <c r="AB1287" s="71"/>
      <c r="AC1287" s="71"/>
      <c r="AD1287" s="71"/>
      <c r="AE1287" s="71"/>
      <c r="AF1287" s="71"/>
      <c r="AG1287" s="71"/>
      <c r="AH1287" s="71"/>
      <c r="AI1287" s="71"/>
      <c r="AJ1287" s="71"/>
      <c r="AK1287" s="71"/>
      <c r="AL1287" s="71"/>
      <c r="AM1287" s="71"/>
      <c r="AN1287" s="71"/>
      <c r="AO1287" s="71"/>
      <c r="AP1287" s="71"/>
    </row>
    <row r="1288" spans="1:42" x14ac:dyDescent="0.75">
      <c r="A1288" s="71"/>
      <c r="B1288" s="71"/>
      <c r="C1288" s="71"/>
      <c r="D1288" s="71"/>
      <c r="E1288" s="71"/>
      <c r="F1288" s="71"/>
      <c r="G1288" s="71"/>
      <c r="H1288" s="71"/>
      <c r="I1288" s="71"/>
      <c r="J1288" s="71"/>
      <c r="K1288" s="71"/>
      <c r="L1288" s="71"/>
      <c r="M1288" s="71"/>
      <c r="N1288" s="71"/>
      <c r="O1288" s="71"/>
      <c r="T1288" s="71"/>
      <c r="U1288" s="71"/>
      <c r="V1288" s="71"/>
      <c r="W1288" s="71"/>
      <c r="X1288" s="71"/>
      <c r="Y1288" s="71"/>
      <c r="Z1288" s="71"/>
      <c r="AA1288" s="71"/>
      <c r="AB1288" s="71"/>
      <c r="AC1288" s="71"/>
      <c r="AD1288" s="71"/>
      <c r="AE1288" s="71"/>
      <c r="AF1288" s="71"/>
      <c r="AG1288" s="71"/>
      <c r="AH1288" s="71"/>
      <c r="AI1288" s="71"/>
      <c r="AJ1288" s="71"/>
      <c r="AK1288" s="71"/>
      <c r="AL1288" s="71"/>
      <c r="AM1288" s="71"/>
      <c r="AN1288" s="71"/>
      <c r="AO1288" s="71"/>
      <c r="AP1288" s="71"/>
    </row>
    <row r="1289" spans="1:42" x14ac:dyDescent="0.75">
      <c r="A1289" s="71"/>
      <c r="B1289" s="71"/>
      <c r="C1289" s="71"/>
      <c r="D1289" s="71"/>
      <c r="E1289" s="71"/>
      <c r="F1289" s="71"/>
      <c r="G1289" s="71"/>
      <c r="H1289" s="71"/>
      <c r="I1289" s="71"/>
      <c r="J1289" s="71"/>
      <c r="K1289" s="71"/>
      <c r="L1289" s="71"/>
      <c r="M1289" s="71"/>
      <c r="N1289" s="71"/>
      <c r="O1289" s="71"/>
      <c r="T1289" s="71"/>
      <c r="U1289" s="71"/>
      <c r="V1289" s="71"/>
      <c r="W1289" s="71"/>
      <c r="X1289" s="71"/>
      <c r="Y1289" s="71"/>
      <c r="Z1289" s="71"/>
      <c r="AA1289" s="71"/>
      <c r="AB1289" s="71"/>
      <c r="AC1289" s="71"/>
      <c r="AD1289" s="71"/>
      <c r="AE1289" s="71"/>
      <c r="AF1289" s="71"/>
      <c r="AG1289" s="71"/>
      <c r="AH1289" s="71"/>
      <c r="AI1289" s="71"/>
      <c r="AJ1289" s="71"/>
      <c r="AK1289" s="71"/>
      <c r="AL1289" s="71"/>
      <c r="AM1289" s="71"/>
      <c r="AN1289" s="71"/>
      <c r="AO1289" s="71"/>
      <c r="AP1289" s="71"/>
    </row>
    <row r="1290" spans="1:42" x14ac:dyDescent="0.75">
      <c r="A1290" s="71"/>
      <c r="B1290" s="71"/>
      <c r="C1290" s="71"/>
      <c r="D1290" s="71"/>
      <c r="E1290" s="71"/>
      <c r="F1290" s="71"/>
      <c r="G1290" s="71"/>
      <c r="H1290" s="71"/>
      <c r="I1290" s="71"/>
      <c r="J1290" s="71"/>
      <c r="K1290" s="71"/>
      <c r="L1290" s="71"/>
      <c r="M1290" s="71"/>
      <c r="N1290" s="71"/>
      <c r="O1290" s="71"/>
      <c r="T1290" s="71"/>
      <c r="U1290" s="71"/>
      <c r="V1290" s="71"/>
      <c r="W1290" s="71"/>
      <c r="X1290" s="71"/>
      <c r="Y1290" s="71"/>
      <c r="Z1290" s="71"/>
      <c r="AA1290" s="71"/>
      <c r="AB1290" s="71"/>
      <c r="AC1290" s="71"/>
      <c r="AD1290" s="71"/>
      <c r="AE1290" s="71"/>
      <c r="AF1290" s="71"/>
      <c r="AG1290" s="71"/>
      <c r="AH1290" s="71"/>
      <c r="AI1290" s="71"/>
      <c r="AJ1290" s="71"/>
      <c r="AK1290" s="71"/>
      <c r="AL1290" s="71"/>
      <c r="AM1290" s="71"/>
      <c r="AN1290" s="71"/>
      <c r="AO1290" s="71"/>
      <c r="AP1290" s="71"/>
    </row>
    <row r="1291" spans="1:42" x14ac:dyDescent="0.75">
      <c r="A1291" s="71"/>
      <c r="B1291" s="71"/>
      <c r="C1291" s="71"/>
      <c r="D1291" s="71"/>
      <c r="E1291" s="71"/>
      <c r="F1291" s="71"/>
      <c r="G1291" s="71"/>
      <c r="H1291" s="71"/>
      <c r="I1291" s="71"/>
      <c r="J1291" s="71"/>
      <c r="K1291" s="71"/>
      <c r="L1291" s="71"/>
      <c r="M1291" s="71"/>
      <c r="N1291" s="71"/>
      <c r="O1291" s="71"/>
      <c r="T1291" s="71"/>
      <c r="U1291" s="71"/>
      <c r="V1291" s="71"/>
      <c r="W1291" s="71"/>
      <c r="X1291" s="71"/>
      <c r="Y1291" s="71"/>
      <c r="Z1291" s="71"/>
      <c r="AA1291" s="71"/>
      <c r="AB1291" s="71"/>
      <c r="AC1291" s="71"/>
      <c r="AD1291" s="71"/>
      <c r="AE1291" s="71"/>
      <c r="AF1291" s="71"/>
      <c r="AG1291" s="71"/>
      <c r="AH1291" s="71"/>
      <c r="AI1291" s="71"/>
      <c r="AJ1291" s="71"/>
      <c r="AK1291" s="71"/>
      <c r="AL1291" s="71"/>
      <c r="AM1291" s="71"/>
      <c r="AN1291" s="71"/>
      <c r="AO1291" s="71"/>
      <c r="AP1291" s="71"/>
    </row>
    <row r="1292" spans="1:42" x14ac:dyDescent="0.75">
      <c r="A1292" s="71"/>
      <c r="B1292" s="71"/>
      <c r="C1292" s="71"/>
      <c r="D1292" s="71"/>
      <c r="E1292" s="71"/>
      <c r="F1292" s="71"/>
      <c r="G1292" s="71"/>
      <c r="H1292" s="71"/>
      <c r="I1292" s="71"/>
      <c r="J1292" s="71"/>
      <c r="K1292" s="71"/>
      <c r="L1292" s="71"/>
      <c r="M1292" s="71"/>
      <c r="N1292" s="71"/>
      <c r="O1292" s="71"/>
      <c r="T1292" s="71"/>
      <c r="U1292" s="71"/>
      <c r="V1292" s="71"/>
      <c r="W1292" s="71"/>
      <c r="X1292" s="71"/>
      <c r="Y1292" s="71"/>
      <c r="Z1292" s="71"/>
      <c r="AA1292" s="71"/>
      <c r="AB1292" s="71"/>
      <c r="AC1292" s="71"/>
      <c r="AD1292" s="71"/>
      <c r="AE1292" s="71"/>
      <c r="AF1292" s="71"/>
      <c r="AG1292" s="71"/>
      <c r="AH1292" s="71"/>
      <c r="AI1292" s="71"/>
      <c r="AJ1292" s="71"/>
      <c r="AK1292" s="71"/>
      <c r="AL1292" s="71"/>
      <c r="AM1292" s="71"/>
      <c r="AN1292" s="71"/>
      <c r="AO1292" s="71"/>
      <c r="AP1292" s="71"/>
    </row>
    <row r="1293" spans="1:42" x14ac:dyDescent="0.75">
      <c r="A1293" s="71"/>
      <c r="B1293" s="71"/>
      <c r="C1293" s="71"/>
      <c r="D1293" s="71"/>
      <c r="E1293" s="71"/>
      <c r="F1293" s="71"/>
      <c r="G1293" s="71"/>
      <c r="H1293" s="71"/>
      <c r="I1293" s="71"/>
      <c r="J1293" s="71"/>
      <c r="K1293" s="71"/>
      <c r="L1293" s="71"/>
      <c r="M1293" s="71"/>
      <c r="N1293" s="71"/>
      <c r="O1293" s="71"/>
      <c r="T1293" s="71"/>
      <c r="U1293" s="71"/>
      <c r="V1293" s="71"/>
      <c r="W1293" s="71"/>
      <c r="X1293" s="71"/>
      <c r="Y1293" s="71"/>
      <c r="Z1293" s="71"/>
      <c r="AA1293" s="71"/>
      <c r="AB1293" s="71"/>
      <c r="AC1293" s="71"/>
      <c r="AD1293" s="71"/>
      <c r="AE1293" s="71"/>
      <c r="AF1293" s="71"/>
      <c r="AG1293" s="71"/>
      <c r="AH1293" s="71"/>
      <c r="AI1293" s="71"/>
      <c r="AJ1293" s="71"/>
      <c r="AK1293" s="71"/>
      <c r="AL1293" s="71"/>
      <c r="AM1293" s="71"/>
      <c r="AN1293" s="71"/>
      <c r="AO1293" s="71"/>
      <c r="AP1293" s="71"/>
    </row>
    <row r="1294" spans="1:42" x14ac:dyDescent="0.75">
      <c r="A1294" s="71"/>
      <c r="B1294" s="71"/>
      <c r="C1294" s="71"/>
      <c r="D1294" s="71"/>
      <c r="E1294" s="71"/>
      <c r="F1294" s="71"/>
      <c r="G1294" s="71"/>
      <c r="H1294" s="71"/>
      <c r="I1294" s="71"/>
      <c r="J1294" s="71"/>
      <c r="K1294" s="71"/>
      <c r="L1294" s="71"/>
      <c r="M1294" s="71"/>
      <c r="N1294" s="71"/>
      <c r="O1294" s="71"/>
      <c r="T1294" s="71"/>
      <c r="U1294" s="71"/>
      <c r="V1294" s="71"/>
      <c r="W1294" s="71"/>
      <c r="X1294" s="71"/>
      <c r="Y1294" s="71"/>
      <c r="Z1294" s="71"/>
      <c r="AA1294" s="71"/>
      <c r="AB1294" s="71"/>
      <c r="AC1294" s="71"/>
      <c r="AD1294" s="71"/>
      <c r="AE1294" s="71"/>
      <c r="AF1294" s="71"/>
      <c r="AG1294" s="71"/>
      <c r="AH1294" s="71"/>
      <c r="AI1294" s="71"/>
      <c r="AJ1294" s="71"/>
      <c r="AK1294" s="71"/>
      <c r="AL1294" s="71"/>
      <c r="AM1294" s="71"/>
      <c r="AN1294" s="71"/>
      <c r="AO1294" s="71"/>
      <c r="AP1294" s="71"/>
    </row>
    <row r="1295" spans="1:42" x14ac:dyDescent="0.75">
      <c r="A1295" s="71"/>
      <c r="B1295" s="71"/>
      <c r="C1295" s="71"/>
      <c r="D1295" s="71"/>
      <c r="E1295" s="71"/>
      <c r="F1295" s="71"/>
      <c r="G1295" s="71"/>
      <c r="H1295" s="71"/>
      <c r="I1295" s="71"/>
      <c r="J1295" s="71"/>
      <c r="K1295" s="71"/>
      <c r="L1295" s="71"/>
      <c r="M1295" s="71"/>
      <c r="N1295" s="71"/>
      <c r="O1295" s="71"/>
      <c r="T1295" s="71"/>
      <c r="U1295" s="71"/>
      <c r="V1295" s="71"/>
      <c r="W1295" s="71"/>
      <c r="X1295" s="71"/>
      <c r="Y1295" s="71"/>
      <c r="Z1295" s="71"/>
      <c r="AA1295" s="71"/>
      <c r="AB1295" s="71"/>
      <c r="AC1295" s="71"/>
      <c r="AD1295" s="71"/>
      <c r="AE1295" s="71"/>
      <c r="AF1295" s="71"/>
      <c r="AG1295" s="71"/>
      <c r="AH1295" s="71"/>
      <c r="AI1295" s="71"/>
      <c r="AJ1295" s="71"/>
      <c r="AK1295" s="71"/>
      <c r="AL1295" s="71"/>
      <c r="AM1295" s="71"/>
      <c r="AN1295" s="71"/>
      <c r="AO1295" s="71"/>
      <c r="AP1295" s="71"/>
    </row>
    <row r="1296" spans="1:42" x14ac:dyDescent="0.75">
      <c r="A1296" s="71"/>
      <c r="B1296" s="71"/>
      <c r="C1296" s="71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T1296" s="71"/>
      <c r="U1296" s="71"/>
      <c r="V1296" s="71"/>
      <c r="W1296" s="71"/>
      <c r="X1296" s="71"/>
      <c r="Y1296" s="71"/>
      <c r="Z1296" s="71"/>
      <c r="AA1296" s="71"/>
      <c r="AB1296" s="71"/>
      <c r="AC1296" s="71"/>
      <c r="AD1296" s="71"/>
      <c r="AE1296" s="71"/>
      <c r="AF1296" s="71"/>
      <c r="AG1296" s="71"/>
      <c r="AH1296" s="71"/>
      <c r="AI1296" s="71"/>
      <c r="AJ1296" s="71"/>
      <c r="AK1296" s="71"/>
      <c r="AL1296" s="71"/>
      <c r="AM1296" s="71"/>
      <c r="AN1296" s="71"/>
      <c r="AO1296" s="71"/>
      <c r="AP1296" s="71"/>
    </row>
    <row r="1297" spans="1:42" x14ac:dyDescent="0.75">
      <c r="A1297" s="71"/>
      <c r="B1297" s="71"/>
      <c r="C1297" s="71"/>
      <c r="D1297" s="71"/>
      <c r="E1297" s="71"/>
      <c r="F1297" s="71"/>
      <c r="G1297" s="71"/>
      <c r="H1297" s="71"/>
      <c r="I1297" s="71"/>
      <c r="J1297" s="71"/>
      <c r="K1297" s="71"/>
      <c r="L1297" s="71"/>
      <c r="M1297" s="71"/>
      <c r="N1297" s="71"/>
      <c r="O1297" s="71"/>
      <c r="T1297" s="71"/>
      <c r="U1297" s="71"/>
      <c r="V1297" s="71"/>
      <c r="W1297" s="71"/>
      <c r="X1297" s="71"/>
      <c r="Y1297" s="71"/>
      <c r="Z1297" s="71"/>
      <c r="AA1297" s="71"/>
      <c r="AB1297" s="71"/>
      <c r="AC1297" s="71"/>
      <c r="AD1297" s="71"/>
      <c r="AE1297" s="71"/>
      <c r="AF1297" s="71"/>
      <c r="AG1297" s="71"/>
      <c r="AH1297" s="71"/>
      <c r="AI1297" s="71"/>
      <c r="AJ1297" s="71"/>
      <c r="AK1297" s="71"/>
      <c r="AL1297" s="71"/>
      <c r="AM1297" s="71"/>
      <c r="AN1297" s="71"/>
      <c r="AO1297" s="71"/>
      <c r="AP1297" s="71"/>
    </row>
    <row r="1298" spans="1:42" x14ac:dyDescent="0.75">
      <c r="A1298" s="71"/>
      <c r="B1298" s="71"/>
      <c r="C1298" s="71"/>
      <c r="D1298" s="71"/>
      <c r="E1298" s="71"/>
      <c r="F1298" s="71"/>
      <c r="G1298" s="71"/>
      <c r="H1298" s="71"/>
      <c r="I1298" s="71"/>
      <c r="J1298" s="71"/>
      <c r="K1298" s="71"/>
      <c r="L1298" s="71"/>
      <c r="M1298" s="71"/>
      <c r="N1298" s="71"/>
      <c r="O1298" s="71"/>
      <c r="T1298" s="71"/>
      <c r="U1298" s="71"/>
      <c r="V1298" s="71"/>
      <c r="W1298" s="71"/>
      <c r="X1298" s="71"/>
      <c r="Y1298" s="71"/>
      <c r="Z1298" s="71"/>
      <c r="AA1298" s="71"/>
      <c r="AB1298" s="71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</row>
    <row r="1299" spans="1:42" x14ac:dyDescent="0.75">
      <c r="A1299" s="71"/>
      <c r="B1299" s="71"/>
      <c r="C1299" s="71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T1299" s="71"/>
      <c r="U1299" s="71"/>
      <c r="V1299" s="71"/>
      <c r="W1299" s="71"/>
      <c r="X1299" s="71"/>
      <c r="Y1299" s="71"/>
      <c r="Z1299" s="71"/>
      <c r="AA1299" s="71"/>
      <c r="AB1299" s="71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</row>
    <row r="1300" spans="1:42" x14ac:dyDescent="0.75">
      <c r="A1300" s="71"/>
      <c r="B1300" s="71"/>
      <c r="C1300" s="71"/>
      <c r="D1300" s="71"/>
      <c r="E1300" s="71"/>
      <c r="F1300" s="71"/>
      <c r="G1300" s="71"/>
      <c r="H1300" s="71"/>
      <c r="I1300" s="71"/>
      <c r="J1300" s="71"/>
      <c r="K1300" s="71"/>
      <c r="L1300" s="71"/>
      <c r="M1300" s="71"/>
      <c r="N1300" s="71"/>
      <c r="O1300" s="71"/>
      <c r="T1300" s="71"/>
      <c r="U1300" s="71"/>
      <c r="V1300" s="71"/>
      <c r="W1300" s="71"/>
      <c r="X1300" s="71"/>
      <c r="Y1300" s="71"/>
      <c r="Z1300" s="71"/>
      <c r="AA1300" s="71"/>
      <c r="AB1300" s="71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</row>
    <row r="1301" spans="1:42" x14ac:dyDescent="0.75">
      <c r="A1301" s="71"/>
      <c r="B1301" s="71"/>
      <c r="C1301" s="71"/>
      <c r="D1301" s="71"/>
      <c r="E1301" s="71"/>
      <c r="F1301" s="71"/>
      <c r="G1301" s="71"/>
      <c r="H1301" s="71"/>
      <c r="I1301" s="71"/>
      <c r="J1301" s="71"/>
      <c r="K1301" s="71"/>
      <c r="L1301" s="71"/>
      <c r="M1301" s="71"/>
      <c r="N1301" s="71"/>
      <c r="O1301" s="71"/>
      <c r="T1301" s="71"/>
      <c r="U1301" s="71"/>
      <c r="V1301" s="71"/>
      <c r="W1301" s="71"/>
      <c r="X1301" s="71"/>
      <c r="Y1301" s="71"/>
      <c r="Z1301" s="71"/>
      <c r="AA1301" s="71"/>
      <c r="AB1301" s="71"/>
      <c r="AC1301" s="71"/>
      <c r="AD1301" s="71"/>
      <c r="AE1301" s="71"/>
      <c r="AF1301" s="71"/>
      <c r="AG1301" s="71"/>
      <c r="AH1301" s="71"/>
      <c r="AI1301" s="71"/>
      <c r="AJ1301" s="71"/>
      <c r="AK1301" s="71"/>
      <c r="AL1301" s="71"/>
      <c r="AM1301" s="71"/>
      <c r="AN1301" s="71"/>
      <c r="AO1301" s="71"/>
      <c r="AP1301" s="71"/>
    </row>
    <row r="1302" spans="1:42" x14ac:dyDescent="0.75">
      <c r="A1302" s="71"/>
      <c r="B1302" s="71"/>
      <c r="C1302" s="71"/>
      <c r="D1302" s="71"/>
      <c r="E1302" s="71"/>
      <c r="F1302" s="71"/>
      <c r="G1302" s="71"/>
      <c r="H1302" s="71"/>
      <c r="I1302" s="71"/>
      <c r="J1302" s="71"/>
      <c r="K1302" s="71"/>
      <c r="L1302" s="71"/>
      <c r="M1302" s="71"/>
      <c r="N1302" s="71"/>
      <c r="O1302" s="71"/>
      <c r="T1302" s="71"/>
      <c r="U1302" s="71"/>
      <c r="V1302" s="71"/>
      <c r="W1302" s="71"/>
      <c r="X1302" s="71"/>
      <c r="Y1302" s="71"/>
      <c r="Z1302" s="71"/>
      <c r="AA1302" s="71"/>
      <c r="AB1302" s="71"/>
      <c r="AC1302" s="71"/>
      <c r="AD1302" s="71"/>
      <c r="AE1302" s="71"/>
      <c r="AF1302" s="71"/>
      <c r="AG1302" s="71"/>
      <c r="AH1302" s="71"/>
      <c r="AI1302" s="71"/>
      <c r="AJ1302" s="71"/>
      <c r="AK1302" s="71"/>
      <c r="AL1302" s="71"/>
      <c r="AM1302" s="71"/>
      <c r="AN1302" s="71"/>
      <c r="AO1302" s="71"/>
      <c r="AP1302" s="71"/>
    </row>
    <row r="1303" spans="1:42" x14ac:dyDescent="0.75">
      <c r="A1303" s="71"/>
      <c r="B1303" s="71"/>
      <c r="C1303" s="71"/>
      <c r="D1303" s="71"/>
      <c r="E1303" s="71"/>
      <c r="F1303" s="71"/>
      <c r="G1303" s="71"/>
      <c r="H1303" s="71"/>
      <c r="I1303" s="71"/>
      <c r="J1303" s="71"/>
      <c r="K1303" s="71"/>
      <c r="L1303" s="71"/>
      <c r="M1303" s="71"/>
      <c r="N1303" s="71"/>
      <c r="O1303" s="71"/>
      <c r="T1303" s="71"/>
      <c r="U1303" s="71"/>
      <c r="V1303" s="71"/>
      <c r="W1303" s="71"/>
      <c r="X1303" s="71"/>
      <c r="Y1303" s="71"/>
      <c r="Z1303" s="71"/>
      <c r="AA1303" s="71"/>
      <c r="AB1303" s="71"/>
      <c r="AC1303" s="71"/>
      <c r="AD1303" s="71"/>
      <c r="AE1303" s="71"/>
      <c r="AF1303" s="71"/>
      <c r="AG1303" s="71"/>
      <c r="AH1303" s="71"/>
      <c r="AI1303" s="71"/>
      <c r="AJ1303" s="71"/>
      <c r="AK1303" s="71"/>
      <c r="AL1303" s="71"/>
      <c r="AM1303" s="71"/>
      <c r="AN1303" s="71"/>
      <c r="AO1303" s="71"/>
      <c r="AP1303" s="71"/>
    </row>
    <row r="1304" spans="1:42" x14ac:dyDescent="0.75">
      <c r="A1304" s="71"/>
      <c r="B1304" s="71"/>
      <c r="C1304" s="71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T1304" s="71"/>
      <c r="U1304" s="71"/>
      <c r="V1304" s="71"/>
      <c r="W1304" s="71"/>
      <c r="X1304" s="71"/>
      <c r="Y1304" s="71"/>
      <c r="Z1304" s="71"/>
      <c r="AA1304" s="71"/>
      <c r="AB1304" s="71"/>
      <c r="AC1304" s="71"/>
      <c r="AD1304" s="71"/>
      <c r="AE1304" s="71"/>
      <c r="AF1304" s="71"/>
      <c r="AG1304" s="71"/>
      <c r="AH1304" s="71"/>
      <c r="AI1304" s="71"/>
      <c r="AJ1304" s="71"/>
      <c r="AK1304" s="71"/>
      <c r="AL1304" s="71"/>
      <c r="AM1304" s="71"/>
      <c r="AN1304" s="71"/>
      <c r="AO1304" s="71"/>
      <c r="AP1304" s="71"/>
    </row>
    <row r="1305" spans="1:42" x14ac:dyDescent="0.75">
      <c r="A1305" s="71"/>
      <c r="B1305" s="71"/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T1305" s="71"/>
      <c r="U1305" s="71"/>
      <c r="V1305" s="71"/>
      <c r="W1305" s="71"/>
      <c r="X1305" s="71"/>
      <c r="Y1305" s="71"/>
      <c r="Z1305" s="71"/>
      <c r="AA1305" s="71"/>
      <c r="AB1305" s="71"/>
      <c r="AC1305" s="71"/>
      <c r="AD1305" s="71"/>
      <c r="AE1305" s="71"/>
      <c r="AF1305" s="71"/>
      <c r="AG1305" s="71"/>
      <c r="AH1305" s="71"/>
      <c r="AI1305" s="71"/>
      <c r="AJ1305" s="71"/>
      <c r="AK1305" s="71"/>
      <c r="AL1305" s="71"/>
      <c r="AM1305" s="71"/>
      <c r="AN1305" s="71"/>
      <c r="AO1305" s="71"/>
      <c r="AP1305" s="71"/>
    </row>
    <row r="1306" spans="1:42" x14ac:dyDescent="0.75">
      <c r="A1306" s="71"/>
      <c r="B1306" s="71"/>
      <c r="C1306" s="71"/>
      <c r="D1306" s="71"/>
      <c r="E1306" s="71"/>
      <c r="F1306" s="71"/>
      <c r="G1306" s="71"/>
      <c r="H1306" s="71"/>
      <c r="I1306" s="71"/>
      <c r="J1306" s="71"/>
      <c r="K1306" s="71"/>
      <c r="L1306" s="71"/>
      <c r="M1306" s="71"/>
      <c r="N1306" s="71"/>
      <c r="O1306" s="71"/>
      <c r="T1306" s="71"/>
      <c r="U1306" s="71"/>
      <c r="V1306" s="71"/>
      <c r="W1306" s="71"/>
      <c r="X1306" s="71"/>
      <c r="Y1306" s="71"/>
      <c r="Z1306" s="71"/>
      <c r="AA1306" s="71"/>
      <c r="AB1306" s="71"/>
      <c r="AC1306" s="71"/>
      <c r="AD1306" s="71"/>
      <c r="AE1306" s="71"/>
      <c r="AF1306" s="71"/>
      <c r="AG1306" s="71"/>
      <c r="AH1306" s="71"/>
      <c r="AI1306" s="71"/>
      <c r="AJ1306" s="71"/>
      <c r="AK1306" s="71"/>
      <c r="AL1306" s="71"/>
      <c r="AM1306" s="71"/>
      <c r="AN1306" s="71"/>
      <c r="AO1306" s="71"/>
      <c r="AP1306" s="71"/>
    </row>
    <row r="1307" spans="1:42" x14ac:dyDescent="0.75">
      <c r="A1307" s="71"/>
      <c r="B1307" s="71"/>
      <c r="C1307" s="71"/>
      <c r="D1307" s="71"/>
      <c r="E1307" s="71"/>
      <c r="F1307" s="71"/>
      <c r="G1307" s="71"/>
      <c r="H1307" s="71"/>
      <c r="I1307" s="71"/>
      <c r="J1307" s="71"/>
      <c r="K1307" s="71"/>
      <c r="L1307" s="71"/>
      <c r="M1307" s="71"/>
      <c r="N1307" s="71"/>
      <c r="O1307" s="71"/>
      <c r="T1307" s="71"/>
      <c r="U1307" s="71"/>
      <c r="V1307" s="71"/>
      <c r="W1307" s="71"/>
      <c r="X1307" s="71"/>
      <c r="Y1307" s="71"/>
      <c r="Z1307" s="71"/>
      <c r="AA1307" s="71"/>
      <c r="AB1307" s="71"/>
      <c r="AC1307" s="71"/>
      <c r="AD1307" s="71"/>
      <c r="AE1307" s="71"/>
      <c r="AF1307" s="71"/>
      <c r="AG1307" s="71"/>
      <c r="AH1307" s="71"/>
      <c r="AI1307" s="71"/>
      <c r="AJ1307" s="71"/>
      <c r="AK1307" s="71"/>
      <c r="AL1307" s="71"/>
      <c r="AM1307" s="71"/>
      <c r="AN1307" s="71"/>
      <c r="AO1307" s="71"/>
      <c r="AP1307" s="71"/>
    </row>
    <row r="1308" spans="1:42" x14ac:dyDescent="0.75">
      <c r="A1308" s="71"/>
      <c r="B1308" s="71"/>
      <c r="C1308" s="71"/>
      <c r="D1308" s="71"/>
      <c r="E1308" s="71"/>
      <c r="F1308" s="71"/>
      <c r="G1308" s="71"/>
      <c r="H1308" s="71"/>
      <c r="I1308" s="71"/>
      <c r="J1308" s="71"/>
      <c r="K1308" s="71"/>
      <c r="L1308" s="71"/>
      <c r="M1308" s="71"/>
      <c r="N1308" s="71"/>
      <c r="O1308" s="71"/>
      <c r="T1308" s="71"/>
      <c r="U1308" s="71"/>
      <c r="V1308" s="71"/>
      <c r="W1308" s="71"/>
      <c r="X1308" s="71"/>
      <c r="Y1308" s="71"/>
      <c r="Z1308" s="71"/>
      <c r="AA1308" s="71"/>
      <c r="AB1308" s="71"/>
      <c r="AC1308" s="71"/>
      <c r="AD1308" s="71"/>
      <c r="AE1308" s="71"/>
      <c r="AF1308" s="71"/>
      <c r="AG1308" s="71"/>
      <c r="AH1308" s="71"/>
      <c r="AI1308" s="71"/>
      <c r="AJ1308" s="71"/>
      <c r="AK1308" s="71"/>
      <c r="AL1308" s="71"/>
      <c r="AM1308" s="71"/>
      <c r="AN1308" s="71"/>
      <c r="AO1308" s="71"/>
      <c r="AP1308" s="71"/>
    </row>
    <row r="1309" spans="1:42" x14ac:dyDescent="0.75">
      <c r="A1309" s="71"/>
      <c r="B1309" s="71"/>
      <c r="C1309" s="71"/>
      <c r="D1309" s="71"/>
      <c r="E1309" s="71"/>
      <c r="F1309" s="71"/>
      <c r="G1309" s="71"/>
      <c r="H1309" s="71"/>
      <c r="I1309" s="71"/>
      <c r="J1309" s="71"/>
      <c r="K1309" s="71"/>
      <c r="L1309" s="71"/>
      <c r="M1309" s="71"/>
      <c r="N1309" s="71"/>
      <c r="O1309" s="71"/>
      <c r="T1309" s="71"/>
      <c r="U1309" s="71"/>
      <c r="V1309" s="71"/>
      <c r="W1309" s="71"/>
      <c r="X1309" s="71"/>
      <c r="Y1309" s="71"/>
      <c r="Z1309" s="71"/>
      <c r="AA1309" s="71"/>
      <c r="AB1309" s="71"/>
      <c r="AC1309" s="71"/>
      <c r="AD1309" s="71"/>
      <c r="AE1309" s="71"/>
      <c r="AF1309" s="71"/>
      <c r="AG1309" s="71"/>
      <c r="AH1309" s="71"/>
      <c r="AI1309" s="71"/>
      <c r="AJ1309" s="71"/>
      <c r="AK1309" s="71"/>
      <c r="AL1309" s="71"/>
      <c r="AM1309" s="71"/>
      <c r="AN1309" s="71"/>
      <c r="AO1309" s="71"/>
      <c r="AP1309" s="71"/>
    </row>
    <row r="1310" spans="1:42" x14ac:dyDescent="0.75">
      <c r="A1310" s="71"/>
      <c r="B1310" s="71"/>
      <c r="C1310" s="71"/>
      <c r="D1310" s="71"/>
      <c r="E1310" s="71"/>
      <c r="F1310" s="71"/>
      <c r="G1310" s="71"/>
      <c r="H1310" s="71"/>
      <c r="I1310" s="71"/>
      <c r="J1310" s="71"/>
      <c r="K1310" s="71"/>
      <c r="L1310" s="71"/>
      <c r="M1310" s="71"/>
      <c r="N1310" s="71"/>
      <c r="O1310" s="71"/>
      <c r="T1310" s="71"/>
      <c r="U1310" s="71"/>
      <c r="V1310" s="71"/>
      <c r="W1310" s="71"/>
      <c r="X1310" s="71"/>
      <c r="Y1310" s="71"/>
      <c r="Z1310" s="71"/>
      <c r="AA1310" s="71"/>
      <c r="AB1310" s="71"/>
      <c r="AC1310" s="71"/>
      <c r="AD1310" s="71"/>
      <c r="AE1310" s="71"/>
      <c r="AF1310" s="71"/>
      <c r="AG1310" s="71"/>
      <c r="AH1310" s="71"/>
      <c r="AI1310" s="71"/>
      <c r="AJ1310" s="71"/>
      <c r="AK1310" s="71"/>
      <c r="AL1310" s="71"/>
      <c r="AM1310" s="71"/>
      <c r="AN1310" s="71"/>
      <c r="AO1310" s="71"/>
      <c r="AP1310" s="71"/>
    </row>
    <row r="1311" spans="1:42" x14ac:dyDescent="0.75">
      <c r="A1311" s="71"/>
      <c r="B1311" s="71"/>
      <c r="C1311" s="71"/>
      <c r="D1311" s="71"/>
      <c r="E1311" s="71"/>
      <c r="F1311" s="71"/>
      <c r="G1311" s="71"/>
      <c r="H1311" s="71"/>
      <c r="I1311" s="71"/>
      <c r="J1311" s="71"/>
      <c r="K1311" s="71"/>
      <c r="L1311" s="71"/>
      <c r="M1311" s="71"/>
      <c r="N1311" s="71"/>
      <c r="O1311" s="71"/>
      <c r="T1311" s="71"/>
      <c r="U1311" s="71"/>
      <c r="V1311" s="71"/>
      <c r="W1311" s="71"/>
      <c r="X1311" s="71"/>
      <c r="Y1311" s="71"/>
      <c r="Z1311" s="71"/>
      <c r="AA1311" s="71"/>
      <c r="AB1311" s="71"/>
      <c r="AC1311" s="71"/>
      <c r="AD1311" s="71"/>
      <c r="AE1311" s="71"/>
      <c r="AF1311" s="71"/>
      <c r="AG1311" s="71"/>
      <c r="AH1311" s="71"/>
      <c r="AI1311" s="71"/>
      <c r="AJ1311" s="71"/>
      <c r="AK1311" s="71"/>
      <c r="AL1311" s="71"/>
      <c r="AM1311" s="71"/>
      <c r="AN1311" s="71"/>
      <c r="AO1311" s="71"/>
      <c r="AP1311" s="71"/>
    </row>
    <row r="1312" spans="1:42" x14ac:dyDescent="0.75">
      <c r="A1312" s="71"/>
      <c r="B1312" s="71"/>
      <c r="C1312" s="71"/>
      <c r="D1312" s="71"/>
      <c r="E1312" s="71"/>
      <c r="F1312" s="71"/>
      <c r="G1312" s="71"/>
      <c r="H1312" s="71"/>
      <c r="I1312" s="71"/>
      <c r="J1312" s="71"/>
      <c r="K1312" s="71"/>
      <c r="L1312" s="71"/>
      <c r="M1312" s="71"/>
      <c r="N1312" s="71"/>
      <c r="O1312" s="71"/>
      <c r="T1312" s="71"/>
      <c r="U1312" s="71"/>
      <c r="V1312" s="71"/>
      <c r="W1312" s="71"/>
      <c r="X1312" s="71"/>
      <c r="Y1312" s="71"/>
      <c r="Z1312" s="71"/>
      <c r="AA1312" s="71"/>
      <c r="AB1312" s="71"/>
      <c r="AC1312" s="71"/>
      <c r="AD1312" s="71"/>
      <c r="AE1312" s="71"/>
      <c r="AF1312" s="71"/>
      <c r="AG1312" s="71"/>
      <c r="AH1312" s="71"/>
      <c r="AI1312" s="71"/>
      <c r="AJ1312" s="71"/>
      <c r="AK1312" s="71"/>
      <c r="AL1312" s="71"/>
      <c r="AM1312" s="71"/>
      <c r="AN1312" s="71"/>
      <c r="AO1312" s="71"/>
      <c r="AP1312" s="71"/>
    </row>
    <row r="1313" spans="1:42" x14ac:dyDescent="0.75">
      <c r="A1313" s="71"/>
      <c r="B1313" s="71"/>
      <c r="C1313" s="71"/>
      <c r="D1313" s="71"/>
      <c r="E1313" s="71"/>
      <c r="F1313" s="71"/>
      <c r="G1313" s="71"/>
      <c r="H1313" s="71"/>
      <c r="I1313" s="71"/>
      <c r="J1313" s="71"/>
      <c r="K1313" s="71"/>
      <c r="L1313" s="71"/>
      <c r="M1313" s="71"/>
      <c r="N1313" s="71"/>
      <c r="O1313" s="71"/>
      <c r="T1313" s="71"/>
      <c r="U1313" s="71"/>
      <c r="V1313" s="71"/>
      <c r="W1313" s="71"/>
      <c r="X1313" s="71"/>
      <c r="Y1313" s="71"/>
      <c r="Z1313" s="71"/>
      <c r="AA1313" s="71"/>
      <c r="AB1313" s="71"/>
      <c r="AC1313" s="71"/>
      <c r="AD1313" s="71"/>
      <c r="AE1313" s="71"/>
      <c r="AF1313" s="71"/>
      <c r="AG1313" s="71"/>
      <c r="AH1313" s="71"/>
      <c r="AI1313" s="71"/>
      <c r="AJ1313" s="71"/>
      <c r="AK1313" s="71"/>
      <c r="AL1313" s="71"/>
      <c r="AM1313" s="71"/>
      <c r="AN1313" s="71"/>
      <c r="AO1313" s="71"/>
      <c r="AP1313" s="71"/>
    </row>
    <row r="1314" spans="1:42" x14ac:dyDescent="0.75">
      <c r="A1314" s="71"/>
      <c r="B1314" s="71"/>
      <c r="C1314" s="71"/>
      <c r="D1314" s="71"/>
      <c r="E1314" s="71"/>
      <c r="F1314" s="71"/>
      <c r="G1314" s="71"/>
      <c r="H1314" s="71"/>
      <c r="I1314" s="71"/>
      <c r="J1314" s="71"/>
      <c r="K1314" s="71"/>
      <c r="L1314" s="71"/>
      <c r="M1314" s="71"/>
      <c r="N1314" s="71"/>
      <c r="O1314" s="71"/>
      <c r="T1314" s="71"/>
      <c r="U1314" s="71"/>
      <c r="V1314" s="71"/>
      <c r="W1314" s="71"/>
      <c r="X1314" s="71"/>
      <c r="Y1314" s="71"/>
      <c r="Z1314" s="71"/>
      <c r="AA1314" s="71"/>
      <c r="AB1314" s="71"/>
      <c r="AC1314" s="71"/>
      <c r="AD1314" s="71"/>
      <c r="AE1314" s="71"/>
      <c r="AF1314" s="71"/>
      <c r="AG1314" s="71"/>
      <c r="AH1314" s="71"/>
      <c r="AI1314" s="71"/>
      <c r="AJ1314" s="71"/>
      <c r="AK1314" s="71"/>
      <c r="AL1314" s="71"/>
      <c r="AM1314" s="71"/>
      <c r="AN1314" s="71"/>
      <c r="AO1314" s="71"/>
      <c r="AP1314" s="71"/>
    </row>
    <row r="1315" spans="1:42" x14ac:dyDescent="0.75">
      <c r="A1315" s="71"/>
      <c r="B1315" s="71"/>
      <c r="C1315" s="71"/>
      <c r="D1315" s="71"/>
      <c r="E1315" s="71"/>
      <c r="F1315" s="71"/>
      <c r="G1315" s="71"/>
      <c r="H1315" s="71"/>
      <c r="I1315" s="71"/>
      <c r="J1315" s="71"/>
      <c r="K1315" s="71"/>
      <c r="L1315" s="71"/>
      <c r="M1315" s="71"/>
      <c r="N1315" s="71"/>
      <c r="O1315" s="71"/>
      <c r="T1315" s="71"/>
      <c r="U1315" s="71"/>
      <c r="V1315" s="71"/>
      <c r="W1315" s="71"/>
      <c r="X1315" s="71"/>
      <c r="Y1315" s="71"/>
      <c r="Z1315" s="71"/>
      <c r="AA1315" s="71"/>
      <c r="AB1315" s="71"/>
      <c r="AC1315" s="71"/>
      <c r="AD1315" s="71"/>
      <c r="AE1315" s="71"/>
      <c r="AF1315" s="71"/>
      <c r="AG1315" s="71"/>
      <c r="AH1315" s="71"/>
      <c r="AI1315" s="71"/>
      <c r="AJ1315" s="71"/>
      <c r="AK1315" s="71"/>
      <c r="AL1315" s="71"/>
      <c r="AM1315" s="71"/>
      <c r="AN1315" s="71"/>
      <c r="AO1315" s="71"/>
      <c r="AP1315" s="71"/>
    </row>
    <row r="1316" spans="1:42" x14ac:dyDescent="0.75">
      <c r="A1316" s="71"/>
      <c r="B1316" s="71"/>
      <c r="C1316" s="71"/>
      <c r="D1316" s="71"/>
      <c r="E1316" s="71"/>
      <c r="F1316" s="71"/>
      <c r="G1316" s="71"/>
      <c r="H1316" s="71"/>
      <c r="I1316" s="71"/>
      <c r="J1316" s="71"/>
      <c r="K1316" s="71"/>
      <c r="L1316" s="71"/>
      <c r="M1316" s="71"/>
      <c r="N1316" s="71"/>
      <c r="O1316" s="71"/>
      <c r="T1316" s="71"/>
      <c r="U1316" s="71"/>
      <c r="V1316" s="71"/>
      <c r="W1316" s="71"/>
      <c r="X1316" s="71"/>
      <c r="Y1316" s="71"/>
      <c r="Z1316" s="71"/>
      <c r="AA1316" s="71"/>
      <c r="AB1316" s="71"/>
      <c r="AC1316" s="71"/>
      <c r="AD1316" s="71"/>
      <c r="AE1316" s="71"/>
      <c r="AF1316" s="71"/>
      <c r="AG1316" s="71"/>
      <c r="AH1316" s="71"/>
      <c r="AI1316" s="71"/>
      <c r="AJ1316" s="71"/>
      <c r="AK1316" s="71"/>
      <c r="AL1316" s="71"/>
      <c r="AM1316" s="71"/>
      <c r="AN1316" s="71"/>
      <c r="AO1316" s="71"/>
      <c r="AP1316" s="71"/>
    </row>
    <row r="1317" spans="1:42" x14ac:dyDescent="0.75">
      <c r="A1317" s="71"/>
      <c r="B1317" s="71"/>
      <c r="C1317" s="71"/>
      <c r="D1317" s="71"/>
      <c r="E1317" s="71"/>
      <c r="F1317" s="71"/>
      <c r="G1317" s="71"/>
      <c r="H1317" s="71"/>
      <c r="I1317" s="71"/>
      <c r="J1317" s="71"/>
      <c r="K1317" s="71"/>
      <c r="L1317" s="71"/>
      <c r="M1317" s="71"/>
      <c r="N1317" s="71"/>
      <c r="O1317" s="71"/>
      <c r="T1317" s="71"/>
      <c r="U1317" s="71"/>
      <c r="V1317" s="71"/>
      <c r="W1317" s="71"/>
      <c r="X1317" s="71"/>
      <c r="Y1317" s="71"/>
      <c r="Z1317" s="71"/>
      <c r="AA1317" s="71"/>
      <c r="AB1317" s="71"/>
      <c r="AC1317" s="71"/>
      <c r="AD1317" s="71"/>
      <c r="AE1317" s="71"/>
      <c r="AF1317" s="71"/>
      <c r="AG1317" s="71"/>
      <c r="AH1317" s="71"/>
      <c r="AI1317" s="71"/>
      <c r="AJ1317" s="71"/>
      <c r="AK1317" s="71"/>
      <c r="AL1317" s="71"/>
      <c r="AM1317" s="71"/>
      <c r="AN1317" s="71"/>
      <c r="AO1317" s="71"/>
      <c r="AP1317" s="71"/>
    </row>
    <row r="1318" spans="1:42" x14ac:dyDescent="0.75">
      <c r="A1318" s="71"/>
      <c r="B1318" s="71"/>
      <c r="C1318" s="71"/>
      <c r="D1318" s="71"/>
      <c r="E1318" s="71"/>
      <c r="F1318" s="71"/>
      <c r="G1318" s="71"/>
      <c r="H1318" s="71"/>
      <c r="I1318" s="71"/>
      <c r="J1318" s="71"/>
      <c r="K1318" s="71"/>
      <c r="L1318" s="71"/>
      <c r="M1318" s="71"/>
      <c r="N1318" s="71"/>
      <c r="O1318" s="71"/>
      <c r="T1318" s="71"/>
      <c r="U1318" s="71"/>
      <c r="V1318" s="71"/>
      <c r="W1318" s="71"/>
      <c r="X1318" s="71"/>
      <c r="Y1318" s="71"/>
      <c r="Z1318" s="71"/>
      <c r="AA1318" s="71"/>
      <c r="AB1318" s="71"/>
      <c r="AC1318" s="71"/>
      <c r="AD1318" s="71"/>
      <c r="AE1318" s="71"/>
      <c r="AF1318" s="71"/>
      <c r="AG1318" s="71"/>
      <c r="AH1318" s="71"/>
      <c r="AI1318" s="71"/>
      <c r="AJ1318" s="71"/>
      <c r="AK1318" s="71"/>
      <c r="AL1318" s="71"/>
      <c r="AM1318" s="71"/>
      <c r="AN1318" s="71"/>
      <c r="AO1318" s="71"/>
      <c r="AP1318" s="71"/>
    </row>
    <row r="1319" spans="1:42" x14ac:dyDescent="0.75">
      <c r="A1319" s="71"/>
      <c r="B1319" s="71"/>
      <c r="C1319" s="71"/>
      <c r="D1319" s="71"/>
      <c r="E1319" s="71"/>
      <c r="F1319" s="71"/>
      <c r="G1319" s="71"/>
      <c r="H1319" s="71"/>
      <c r="I1319" s="71"/>
      <c r="J1319" s="71"/>
      <c r="K1319" s="71"/>
      <c r="L1319" s="71"/>
      <c r="M1319" s="71"/>
      <c r="N1319" s="71"/>
      <c r="O1319" s="71"/>
      <c r="T1319" s="71"/>
      <c r="U1319" s="71"/>
      <c r="V1319" s="71"/>
      <c r="W1319" s="71"/>
      <c r="X1319" s="71"/>
      <c r="Y1319" s="71"/>
      <c r="Z1319" s="71"/>
      <c r="AA1319" s="71"/>
      <c r="AB1319" s="71"/>
      <c r="AC1319" s="71"/>
      <c r="AD1319" s="71"/>
      <c r="AE1319" s="71"/>
      <c r="AF1319" s="71"/>
      <c r="AG1319" s="71"/>
      <c r="AH1319" s="71"/>
      <c r="AI1319" s="71"/>
      <c r="AJ1319" s="71"/>
      <c r="AK1319" s="71"/>
      <c r="AL1319" s="71"/>
      <c r="AM1319" s="71"/>
      <c r="AN1319" s="71"/>
      <c r="AO1319" s="71"/>
      <c r="AP1319" s="71"/>
    </row>
    <row r="1320" spans="1:42" x14ac:dyDescent="0.75">
      <c r="A1320" s="71"/>
      <c r="B1320" s="71"/>
      <c r="C1320" s="71"/>
      <c r="D1320" s="71"/>
      <c r="E1320" s="71"/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T1320" s="71"/>
      <c r="U1320" s="71"/>
      <c r="V1320" s="71"/>
      <c r="W1320" s="71"/>
      <c r="X1320" s="71"/>
      <c r="Y1320" s="71"/>
      <c r="Z1320" s="71"/>
      <c r="AA1320" s="71"/>
      <c r="AB1320" s="71"/>
      <c r="AC1320" s="71"/>
      <c r="AD1320" s="71"/>
      <c r="AE1320" s="71"/>
      <c r="AF1320" s="71"/>
      <c r="AG1320" s="71"/>
      <c r="AH1320" s="71"/>
      <c r="AI1320" s="71"/>
      <c r="AJ1320" s="71"/>
      <c r="AK1320" s="71"/>
      <c r="AL1320" s="71"/>
      <c r="AM1320" s="71"/>
      <c r="AN1320" s="71"/>
      <c r="AO1320" s="71"/>
      <c r="AP1320" s="71"/>
    </row>
    <row r="1321" spans="1:42" x14ac:dyDescent="0.75">
      <c r="A1321" s="71"/>
      <c r="B1321" s="71"/>
      <c r="C1321" s="71"/>
      <c r="D1321" s="71"/>
      <c r="E1321" s="71"/>
      <c r="F1321" s="71"/>
      <c r="G1321" s="71"/>
      <c r="H1321" s="71"/>
      <c r="I1321" s="71"/>
      <c r="J1321" s="71"/>
      <c r="K1321" s="71"/>
      <c r="L1321" s="71"/>
      <c r="M1321" s="71"/>
      <c r="N1321" s="71"/>
      <c r="O1321" s="71"/>
      <c r="T1321" s="71"/>
      <c r="U1321" s="71"/>
      <c r="V1321" s="71"/>
      <c r="W1321" s="71"/>
      <c r="X1321" s="71"/>
      <c r="Y1321" s="71"/>
      <c r="Z1321" s="71"/>
      <c r="AA1321" s="71"/>
      <c r="AB1321" s="71"/>
      <c r="AC1321" s="71"/>
      <c r="AD1321" s="71"/>
      <c r="AE1321" s="71"/>
      <c r="AF1321" s="71"/>
      <c r="AG1321" s="71"/>
      <c r="AH1321" s="71"/>
      <c r="AI1321" s="71"/>
      <c r="AJ1321" s="71"/>
      <c r="AK1321" s="71"/>
      <c r="AL1321" s="71"/>
      <c r="AM1321" s="71"/>
      <c r="AN1321" s="71"/>
      <c r="AO1321" s="71"/>
      <c r="AP1321" s="71"/>
    </row>
    <row r="1322" spans="1:42" x14ac:dyDescent="0.75">
      <c r="A1322" s="71"/>
      <c r="B1322" s="71"/>
      <c r="C1322" s="71"/>
      <c r="D1322" s="71"/>
      <c r="E1322" s="71"/>
      <c r="F1322" s="71"/>
      <c r="G1322" s="71"/>
      <c r="H1322" s="71"/>
      <c r="I1322" s="71"/>
      <c r="J1322" s="71"/>
      <c r="K1322" s="71"/>
      <c r="L1322" s="71"/>
      <c r="M1322" s="71"/>
      <c r="N1322" s="71"/>
      <c r="O1322" s="71"/>
      <c r="T1322" s="71"/>
      <c r="U1322" s="71"/>
      <c r="V1322" s="71"/>
      <c r="W1322" s="71"/>
      <c r="X1322" s="71"/>
      <c r="Y1322" s="71"/>
      <c r="Z1322" s="71"/>
      <c r="AA1322" s="71"/>
      <c r="AB1322" s="71"/>
      <c r="AC1322" s="71"/>
      <c r="AD1322" s="71"/>
      <c r="AE1322" s="71"/>
      <c r="AF1322" s="71"/>
      <c r="AG1322" s="71"/>
      <c r="AH1322" s="71"/>
      <c r="AI1322" s="71"/>
      <c r="AJ1322" s="71"/>
      <c r="AK1322" s="71"/>
      <c r="AL1322" s="71"/>
      <c r="AM1322" s="71"/>
      <c r="AN1322" s="71"/>
      <c r="AO1322" s="71"/>
      <c r="AP1322" s="71"/>
    </row>
    <row r="1323" spans="1:42" x14ac:dyDescent="0.75">
      <c r="A1323" s="71"/>
      <c r="B1323" s="71"/>
      <c r="C1323" s="71"/>
      <c r="D1323" s="71"/>
      <c r="E1323" s="71"/>
      <c r="F1323" s="71"/>
      <c r="G1323" s="71"/>
      <c r="H1323" s="71"/>
      <c r="I1323" s="71"/>
      <c r="J1323" s="71"/>
      <c r="K1323" s="71"/>
      <c r="L1323" s="71"/>
      <c r="M1323" s="71"/>
      <c r="N1323" s="71"/>
      <c r="O1323" s="71"/>
      <c r="T1323" s="71"/>
      <c r="U1323" s="71"/>
      <c r="V1323" s="71"/>
      <c r="W1323" s="71"/>
      <c r="X1323" s="71"/>
      <c r="Y1323" s="71"/>
      <c r="Z1323" s="71"/>
      <c r="AA1323" s="71"/>
      <c r="AB1323" s="71"/>
      <c r="AC1323" s="71"/>
      <c r="AD1323" s="71"/>
      <c r="AE1323" s="71"/>
      <c r="AF1323" s="71"/>
      <c r="AG1323" s="71"/>
      <c r="AH1323" s="71"/>
      <c r="AI1323" s="71"/>
      <c r="AJ1323" s="71"/>
      <c r="AK1323" s="71"/>
      <c r="AL1323" s="71"/>
      <c r="AM1323" s="71"/>
      <c r="AN1323" s="71"/>
      <c r="AO1323" s="71"/>
      <c r="AP1323" s="71"/>
    </row>
    <row r="1324" spans="1:42" x14ac:dyDescent="0.75">
      <c r="A1324" s="71"/>
      <c r="B1324" s="71"/>
      <c r="C1324" s="71"/>
      <c r="D1324" s="71"/>
      <c r="E1324" s="71"/>
      <c r="F1324" s="71"/>
      <c r="G1324" s="71"/>
      <c r="H1324" s="71"/>
      <c r="I1324" s="71"/>
      <c r="J1324" s="71"/>
      <c r="K1324" s="71"/>
      <c r="L1324" s="71"/>
      <c r="M1324" s="71"/>
      <c r="N1324" s="71"/>
      <c r="O1324" s="71"/>
      <c r="T1324" s="71"/>
      <c r="U1324" s="71"/>
      <c r="V1324" s="71"/>
      <c r="W1324" s="71"/>
      <c r="X1324" s="71"/>
      <c r="Y1324" s="71"/>
      <c r="Z1324" s="71"/>
      <c r="AA1324" s="71"/>
      <c r="AB1324" s="71"/>
      <c r="AC1324" s="71"/>
      <c r="AD1324" s="71"/>
      <c r="AE1324" s="71"/>
      <c r="AF1324" s="71"/>
      <c r="AG1324" s="71"/>
      <c r="AH1324" s="71"/>
      <c r="AI1324" s="71"/>
      <c r="AJ1324" s="71"/>
      <c r="AK1324" s="71"/>
      <c r="AL1324" s="71"/>
      <c r="AM1324" s="71"/>
      <c r="AN1324" s="71"/>
      <c r="AO1324" s="71"/>
      <c r="AP1324" s="71"/>
    </row>
    <row r="1325" spans="1:42" x14ac:dyDescent="0.75">
      <c r="A1325" s="71"/>
      <c r="B1325" s="71"/>
      <c r="C1325" s="71"/>
      <c r="D1325" s="71"/>
      <c r="E1325" s="71"/>
      <c r="F1325" s="71"/>
      <c r="G1325" s="71"/>
      <c r="H1325" s="71"/>
      <c r="I1325" s="71"/>
      <c r="J1325" s="71"/>
      <c r="K1325" s="71"/>
      <c r="L1325" s="71"/>
      <c r="M1325" s="71"/>
      <c r="N1325" s="71"/>
      <c r="O1325" s="71"/>
      <c r="T1325" s="71"/>
      <c r="U1325" s="71"/>
      <c r="V1325" s="71"/>
      <c r="W1325" s="71"/>
      <c r="X1325" s="71"/>
      <c r="Y1325" s="71"/>
      <c r="Z1325" s="71"/>
      <c r="AA1325" s="71"/>
      <c r="AB1325" s="71"/>
      <c r="AC1325" s="71"/>
      <c r="AD1325" s="71"/>
      <c r="AE1325" s="71"/>
      <c r="AF1325" s="71"/>
      <c r="AG1325" s="71"/>
      <c r="AH1325" s="71"/>
      <c r="AI1325" s="71"/>
      <c r="AJ1325" s="71"/>
      <c r="AK1325" s="71"/>
      <c r="AL1325" s="71"/>
      <c r="AM1325" s="71"/>
      <c r="AN1325" s="71"/>
      <c r="AO1325" s="71"/>
      <c r="AP1325" s="71"/>
    </row>
    <row r="1326" spans="1:42" x14ac:dyDescent="0.75">
      <c r="A1326" s="71"/>
      <c r="B1326" s="71"/>
      <c r="C1326" s="71"/>
      <c r="D1326" s="71"/>
      <c r="E1326" s="71"/>
      <c r="F1326" s="71"/>
      <c r="G1326" s="71"/>
      <c r="H1326" s="71"/>
      <c r="I1326" s="71"/>
      <c r="J1326" s="71"/>
      <c r="K1326" s="71"/>
      <c r="L1326" s="71"/>
      <c r="M1326" s="71"/>
      <c r="N1326" s="71"/>
      <c r="O1326" s="71"/>
      <c r="T1326" s="71"/>
      <c r="U1326" s="71"/>
      <c r="V1326" s="71"/>
      <c r="W1326" s="71"/>
      <c r="X1326" s="71"/>
      <c r="Y1326" s="71"/>
      <c r="Z1326" s="71"/>
      <c r="AA1326" s="71"/>
      <c r="AB1326" s="71"/>
      <c r="AC1326" s="71"/>
      <c r="AD1326" s="71"/>
      <c r="AE1326" s="71"/>
      <c r="AF1326" s="71"/>
      <c r="AG1326" s="71"/>
      <c r="AH1326" s="71"/>
      <c r="AI1326" s="71"/>
      <c r="AJ1326" s="71"/>
      <c r="AK1326" s="71"/>
      <c r="AL1326" s="71"/>
      <c r="AM1326" s="71"/>
      <c r="AN1326" s="71"/>
      <c r="AO1326" s="71"/>
      <c r="AP1326" s="71"/>
    </row>
    <row r="1327" spans="1:42" x14ac:dyDescent="0.75">
      <c r="A1327" s="71"/>
      <c r="B1327" s="71"/>
      <c r="C1327" s="71"/>
      <c r="D1327" s="71"/>
      <c r="E1327" s="71"/>
      <c r="F1327" s="71"/>
      <c r="G1327" s="71"/>
      <c r="H1327" s="71"/>
      <c r="I1327" s="71"/>
      <c r="J1327" s="71"/>
      <c r="K1327" s="71"/>
      <c r="L1327" s="71"/>
      <c r="M1327" s="71"/>
      <c r="N1327" s="71"/>
      <c r="O1327" s="71"/>
      <c r="T1327" s="71"/>
      <c r="U1327" s="71"/>
      <c r="V1327" s="71"/>
      <c r="W1327" s="71"/>
      <c r="X1327" s="71"/>
      <c r="Y1327" s="71"/>
      <c r="Z1327" s="71"/>
      <c r="AA1327" s="71"/>
      <c r="AB1327" s="71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</row>
    <row r="1328" spans="1:42" x14ac:dyDescent="0.75">
      <c r="A1328" s="71"/>
      <c r="B1328" s="71"/>
      <c r="C1328" s="71"/>
      <c r="D1328" s="71"/>
      <c r="E1328" s="71"/>
      <c r="F1328" s="71"/>
      <c r="G1328" s="71"/>
      <c r="H1328" s="71"/>
      <c r="I1328" s="71"/>
      <c r="J1328" s="71"/>
      <c r="K1328" s="71"/>
      <c r="L1328" s="71"/>
      <c r="M1328" s="71"/>
      <c r="N1328" s="71"/>
      <c r="O1328" s="71"/>
      <c r="T1328" s="71"/>
      <c r="U1328" s="71"/>
      <c r="V1328" s="71"/>
      <c r="W1328" s="71"/>
      <c r="X1328" s="71"/>
      <c r="Y1328" s="71"/>
      <c r="Z1328" s="71"/>
      <c r="AA1328" s="71"/>
      <c r="AB1328" s="71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</row>
    <row r="1329" spans="1:42" x14ac:dyDescent="0.75">
      <c r="A1329" s="71"/>
      <c r="B1329" s="71"/>
      <c r="C1329" s="71"/>
      <c r="D1329" s="71"/>
      <c r="E1329" s="71"/>
      <c r="F1329" s="71"/>
      <c r="G1329" s="71"/>
      <c r="H1329" s="71"/>
      <c r="I1329" s="71"/>
      <c r="J1329" s="71"/>
      <c r="K1329" s="71"/>
      <c r="L1329" s="71"/>
      <c r="M1329" s="71"/>
      <c r="N1329" s="71"/>
      <c r="O1329" s="71"/>
      <c r="T1329" s="71"/>
      <c r="U1329" s="71"/>
      <c r="V1329" s="71"/>
      <c r="W1329" s="71"/>
      <c r="X1329" s="71"/>
      <c r="Y1329" s="71"/>
      <c r="Z1329" s="71"/>
      <c r="AA1329" s="71"/>
      <c r="AB1329" s="71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</row>
    <row r="1330" spans="1:42" x14ac:dyDescent="0.75">
      <c r="A1330" s="71"/>
      <c r="B1330" s="71"/>
      <c r="C1330" s="71"/>
      <c r="D1330" s="71"/>
      <c r="E1330" s="71"/>
      <c r="F1330" s="71"/>
      <c r="G1330" s="71"/>
      <c r="H1330" s="71"/>
      <c r="I1330" s="71"/>
      <c r="J1330" s="71"/>
      <c r="K1330" s="71"/>
      <c r="L1330" s="71"/>
      <c r="M1330" s="71"/>
      <c r="N1330" s="71"/>
      <c r="O1330" s="71"/>
      <c r="T1330" s="71"/>
      <c r="U1330" s="71"/>
      <c r="V1330" s="71"/>
      <c r="W1330" s="71"/>
      <c r="X1330" s="71"/>
      <c r="Y1330" s="71"/>
      <c r="Z1330" s="71"/>
      <c r="AA1330" s="71"/>
      <c r="AB1330" s="71"/>
      <c r="AC1330" s="71"/>
      <c r="AD1330" s="71"/>
      <c r="AE1330" s="71"/>
      <c r="AF1330" s="71"/>
      <c r="AG1330" s="71"/>
      <c r="AH1330" s="71"/>
      <c r="AI1330" s="71"/>
      <c r="AJ1330" s="71"/>
      <c r="AK1330" s="71"/>
      <c r="AL1330" s="71"/>
      <c r="AM1330" s="71"/>
      <c r="AN1330" s="71"/>
      <c r="AO1330" s="71"/>
      <c r="AP1330" s="71"/>
    </row>
    <row r="1331" spans="1:42" x14ac:dyDescent="0.75">
      <c r="A1331" s="71"/>
      <c r="B1331" s="71"/>
      <c r="C1331" s="71"/>
      <c r="D1331" s="71"/>
      <c r="E1331" s="71"/>
      <c r="F1331" s="71"/>
      <c r="G1331" s="71"/>
      <c r="H1331" s="71"/>
      <c r="I1331" s="71"/>
      <c r="J1331" s="71"/>
      <c r="K1331" s="71"/>
      <c r="L1331" s="71"/>
      <c r="M1331" s="71"/>
      <c r="N1331" s="71"/>
      <c r="O1331" s="71"/>
      <c r="T1331" s="71"/>
      <c r="U1331" s="71"/>
      <c r="V1331" s="71"/>
      <c r="W1331" s="71"/>
      <c r="X1331" s="71"/>
      <c r="Y1331" s="71"/>
      <c r="Z1331" s="71"/>
      <c r="AA1331" s="71"/>
      <c r="AB1331" s="71"/>
      <c r="AC1331" s="71"/>
      <c r="AD1331" s="71"/>
      <c r="AE1331" s="71"/>
      <c r="AF1331" s="71"/>
      <c r="AG1331" s="71"/>
      <c r="AH1331" s="71"/>
      <c r="AI1331" s="71"/>
      <c r="AJ1331" s="71"/>
      <c r="AK1331" s="71"/>
      <c r="AL1331" s="71"/>
      <c r="AM1331" s="71"/>
      <c r="AN1331" s="71"/>
      <c r="AO1331" s="71"/>
      <c r="AP1331" s="71"/>
    </row>
    <row r="1332" spans="1:42" x14ac:dyDescent="0.75">
      <c r="A1332" s="71"/>
      <c r="B1332" s="71"/>
      <c r="C1332" s="71"/>
      <c r="D1332" s="71"/>
      <c r="E1332" s="71"/>
      <c r="F1332" s="71"/>
      <c r="G1332" s="71"/>
      <c r="H1332" s="71"/>
      <c r="I1332" s="71"/>
      <c r="J1332" s="71"/>
      <c r="K1332" s="71"/>
      <c r="L1332" s="71"/>
      <c r="M1332" s="71"/>
      <c r="N1332" s="71"/>
      <c r="O1332" s="71"/>
      <c r="T1332" s="71"/>
      <c r="U1332" s="71"/>
      <c r="V1332" s="71"/>
      <c r="W1332" s="71"/>
      <c r="X1332" s="71"/>
      <c r="Y1332" s="71"/>
      <c r="Z1332" s="71"/>
      <c r="AA1332" s="71"/>
      <c r="AB1332" s="71"/>
      <c r="AC1332" s="71"/>
      <c r="AD1332" s="71"/>
      <c r="AE1332" s="71"/>
      <c r="AF1332" s="71"/>
      <c r="AG1332" s="71"/>
      <c r="AH1332" s="71"/>
      <c r="AI1332" s="71"/>
      <c r="AJ1332" s="71"/>
      <c r="AK1332" s="71"/>
      <c r="AL1332" s="71"/>
      <c r="AM1332" s="71"/>
      <c r="AN1332" s="71"/>
      <c r="AO1332" s="71"/>
      <c r="AP1332" s="71"/>
    </row>
    <row r="1333" spans="1:42" x14ac:dyDescent="0.75">
      <c r="A1333" s="71"/>
      <c r="B1333" s="71"/>
      <c r="C1333" s="71"/>
      <c r="D1333" s="71"/>
      <c r="E1333" s="71"/>
      <c r="F1333" s="71"/>
      <c r="G1333" s="71"/>
      <c r="H1333" s="71"/>
      <c r="I1333" s="71"/>
      <c r="J1333" s="71"/>
      <c r="K1333" s="71"/>
      <c r="L1333" s="71"/>
      <c r="M1333" s="71"/>
      <c r="N1333" s="71"/>
      <c r="O1333" s="71"/>
      <c r="T1333" s="71"/>
      <c r="U1333" s="71"/>
      <c r="V1333" s="71"/>
      <c r="W1333" s="71"/>
      <c r="X1333" s="71"/>
      <c r="Y1333" s="71"/>
      <c r="Z1333" s="71"/>
      <c r="AA1333" s="71"/>
      <c r="AB1333" s="71"/>
      <c r="AC1333" s="71"/>
      <c r="AD1333" s="71"/>
      <c r="AE1333" s="71"/>
      <c r="AF1333" s="71"/>
      <c r="AG1333" s="71"/>
      <c r="AH1333" s="71"/>
      <c r="AI1333" s="71"/>
      <c r="AJ1333" s="71"/>
      <c r="AK1333" s="71"/>
      <c r="AL1333" s="71"/>
      <c r="AM1333" s="71"/>
      <c r="AN1333" s="71"/>
      <c r="AO1333" s="71"/>
      <c r="AP1333" s="71"/>
    </row>
    <row r="1334" spans="1:42" x14ac:dyDescent="0.75">
      <c r="A1334" s="71"/>
      <c r="B1334" s="71"/>
      <c r="C1334" s="71"/>
      <c r="D1334" s="71"/>
      <c r="E1334" s="71"/>
      <c r="F1334" s="71"/>
      <c r="G1334" s="71"/>
      <c r="H1334" s="71"/>
      <c r="I1334" s="71"/>
      <c r="J1334" s="71"/>
      <c r="K1334" s="71"/>
      <c r="L1334" s="71"/>
      <c r="M1334" s="71"/>
      <c r="N1334" s="71"/>
      <c r="O1334" s="71"/>
      <c r="T1334" s="71"/>
      <c r="U1334" s="71"/>
      <c r="V1334" s="71"/>
      <c r="W1334" s="71"/>
      <c r="X1334" s="71"/>
      <c r="Y1334" s="71"/>
      <c r="Z1334" s="71"/>
      <c r="AA1334" s="71"/>
      <c r="AB1334" s="71"/>
      <c r="AC1334" s="71"/>
      <c r="AD1334" s="71"/>
      <c r="AE1334" s="71"/>
      <c r="AF1334" s="71"/>
      <c r="AG1334" s="71"/>
      <c r="AH1334" s="71"/>
      <c r="AI1334" s="71"/>
      <c r="AJ1334" s="71"/>
      <c r="AK1334" s="71"/>
      <c r="AL1334" s="71"/>
      <c r="AM1334" s="71"/>
      <c r="AN1334" s="71"/>
      <c r="AO1334" s="71"/>
      <c r="AP1334" s="71"/>
    </row>
    <row r="1335" spans="1:42" x14ac:dyDescent="0.75">
      <c r="A1335" s="71"/>
      <c r="B1335" s="71"/>
      <c r="C1335" s="71"/>
      <c r="D1335" s="71"/>
      <c r="E1335" s="71"/>
      <c r="F1335" s="71"/>
      <c r="G1335" s="71"/>
      <c r="H1335" s="71"/>
      <c r="I1335" s="71"/>
      <c r="J1335" s="71"/>
      <c r="K1335" s="71"/>
      <c r="L1335" s="71"/>
      <c r="M1335" s="71"/>
      <c r="N1335" s="71"/>
      <c r="O1335" s="71"/>
      <c r="T1335" s="71"/>
      <c r="U1335" s="71"/>
      <c r="V1335" s="71"/>
      <c r="W1335" s="71"/>
      <c r="X1335" s="71"/>
      <c r="Y1335" s="71"/>
      <c r="Z1335" s="71"/>
      <c r="AA1335" s="71"/>
      <c r="AB1335" s="71"/>
      <c r="AC1335" s="71"/>
      <c r="AD1335" s="71"/>
      <c r="AE1335" s="71"/>
      <c r="AF1335" s="71"/>
      <c r="AG1335" s="71"/>
      <c r="AH1335" s="71"/>
      <c r="AI1335" s="71"/>
      <c r="AJ1335" s="71"/>
      <c r="AK1335" s="71"/>
      <c r="AL1335" s="71"/>
      <c r="AM1335" s="71"/>
      <c r="AN1335" s="71"/>
      <c r="AO1335" s="71"/>
      <c r="AP1335" s="71"/>
    </row>
    <row r="1336" spans="1:42" x14ac:dyDescent="0.75">
      <c r="A1336" s="71"/>
      <c r="B1336" s="71"/>
      <c r="C1336" s="71"/>
      <c r="D1336" s="71"/>
      <c r="E1336" s="71"/>
      <c r="F1336" s="71"/>
      <c r="G1336" s="71"/>
      <c r="H1336" s="71"/>
      <c r="I1336" s="71"/>
      <c r="J1336" s="71"/>
      <c r="K1336" s="71"/>
      <c r="L1336" s="71"/>
      <c r="M1336" s="71"/>
      <c r="N1336" s="71"/>
      <c r="O1336" s="71"/>
      <c r="T1336" s="71"/>
      <c r="U1336" s="71"/>
      <c r="V1336" s="71"/>
      <c r="W1336" s="71"/>
      <c r="X1336" s="71"/>
      <c r="Y1336" s="71"/>
      <c r="Z1336" s="71"/>
      <c r="AA1336" s="71"/>
      <c r="AB1336" s="71"/>
      <c r="AC1336" s="71"/>
      <c r="AD1336" s="71"/>
      <c r="AE1336" s="71"/>
      <c r="AF1336" s="71"/>
      <c r="AG1336" s="71"/>
      <c r="AH1336" s="71"/>
      <c r="AI1336" s="71"/>
      <c r="AJ1336" s="71"/>
      <c r="AK1336" s="71"/>
      <c r="AL1336" s="71"/>
      <c r="AM1336" s="71"/>
      <c r="AN1336" s="71"/>
      <c r="AO1336" s="71"/>
      <c r="AP1336" s="71"/>
    </row>
    <row r="1337" spans="1:42" x14ac:dyDescent="0.75">
      <c r="A1337" s="71"/>
      <c r="B1337" s="71"/>
      <c r="C1337" s="71"/>
      <c r="D1337" s="71"/>
      <c r="E1337" s="71"/>
      <c r="F1337" s="71"/>
      <c r="G1337" s="71"/>
      <c r="H1337" s="71"/>
      <c r="I1337" s="71"/>
      <c r="J1337" s="71"/>
      <c r="K1337" s="71"/>
      <c r="L1337" s="71"/>
      <c r="M1337" s="71"/>
      <c r="N1337" s="71"/>
      <c r="O1337" s="71"/>
      <c r="T1337" s="71"/>
      <c r="U1337" s="71"/>
      <c r="V1337" s="71"/>
      <c r="W1337" s="71"/>
      <c r="X1337" s="71"/>
      <c r="Y1337" s="71"/>
      <c r="Z1337" s="71"/>
      <c r="AA1337" s="71"/>
      <c r="AB1337" s="71"/>
      <c r="AC1337" s="71"/>
      <c r="AD1337" s="71"/>
      <c r="AE1337" s="71"/>
      <c r="AF1337" s="71"/>
      <c r="AG1337" s="71"/>
      <c r="AH1337" s="71"/>
      <c r="AI1337" s="71"/>
      <c r="AJ1337" s="71"/>
      <c r="AK1337" s="71"/>
      <c r="AL1337" s="71"/>
      <c r="AM1337" s="71"/>
      <c r="AN1337" s="71"/>
      <c r="AO1337" s="71"/>
      <c r="AP1337" s="71"/>
    </row>
    <row r="1338" spans="1:42" x14ac:dyDescent="0.75">
      <c r="A1338" s="71"/>
      <c r="B1338" s="71"/>
      <c r="C1338" s="71"/>
      <c r="D1338" s="71"/>
      <c r="E1338" s="71"/>
      <c r="F1338" s="71"/>
      <c r="G1338" s="71"/>
      <c r="H1338" s="71"/>
      <c r="I1338" s="71"/>
      <c r="J1338" s="71"/>
      <c r="K1338" s="71"/>
      <c r="L1338" s="71"/>
      <c r="M1338" s="71"/>
      <c r="N1338" s="71"/>
      <c r="O1338" s="71"/>
      <c r="T1338" s="71"/>
      <c r="U1338" s="71"/>
      <c r="V1338" s="71"/>
      <c r="W1338" s="71"/>
      <c r="X1338" s="71"/>
      <c r="Y1338" s="71"/>
      <c r="Z1338" s="71"/>
      <c r="AA1338" s="71"/>
      <c r="AB1338" s="71"/>
      <c r="AC1338" s="71"/>
      <c r="AD1338" s="71"/>
      <c r="AE1338" s="71"/>
      <c r="AF1338" s="71"/>
      <c r="AG1338" s="71"/>
      <c r="AH1338" s="71"/>
      <c r="AI1338" s="71"/>
      <c r="AJ1338" s="71"/>
      <c r="AK1338" s="71"/>
      <c r="AL1338" s="71"/>
      <c r="AM1338" s="71"/>
      <c r="AN1338" s="71"/>
      <c r="AO1338" s="71"/>
      <c r="AP1338" s="71"/>
    </row>
    <row r="1339" spans="1:42" x14ac:dyDescent="0.75">
      <c r="A1339" s="71"/>
      <c r="B1339" s="71"/>
      <c r="C1339" s="71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T1339" s="71"/>
      <c r="U1339" s="71"/>
      <c r="V1339" s="71"/>
      <c r="W1339" s="71"/>
      <c r="X1339" s="71"/>
      <c r="Y1339" s="71"/>
      <c r="Z1339" s="71"/>
      <c r="AA1339" s="71"/>
      <c r="AB1339" s="71"/>
      <c r="AC1339" s="71"/>
      <c r="AD1339" s="71"/>
      <c r="AE1339" s="71"/>
      <c r="AF1339" s="71"/>
      <c r="AG1339" s="71"/>
      <c r="AH1339" s="71"/>
      <c r="AI1339" s="71"/>
      <c r="AJ1339" s="71"/>
      <c r="AK1339" s="71"/>
      <c r="AL1339" s="71"/>
      <c r="AM1339" s="71"/>
      <c r="AN1339" s="71"/>
      <c r="AO1339" s="71"/>
      <c r="AP1339" s="71"/>
    </row>
    <row r="1340" spans="1:42" x14ac:dyDescent="0.75">
      <c r="A1340" s="71"/>
      <c r="B1340" s="71"/>
      <c r="C1340" s="71"/>
      <c r="D1340" s="71"/>
      <c r="E1340" s="71"/>
      <c r="F1340" s="71"/>
      <c r="G1340" s="71"/>
      <c r="H1340" s="71"/>
      <c r="I1340" s="71"/>
      <c r="J1340" s="71"/>
      <c r="K1340" s="71"/>
      <c r="L1340" s="71"/>
      <c r="M1340" s="71"/>
      <c r="N1340" s="71"/>
      <c r="O1340" s="71"/>
      <c r="T1340" s="71"/>
      <c r="U1340" s="71"/>
      <c r="V1340" s="71"/>
      <c r="W1340" s="71"/>
      <c r="X1340" s="71"/>
      <c r="Y1340" s="71"/>
      <c r="Z1340" s="71"/>
      <c r="AA1340" s="71"/>
      <c r="AB1340" s="71"/>
      <c r="AC1340" s="71"/>
      <c r="AD1340" s="71"/>
      <c r="AE1340" s="71"/>
      <c r="AF1340" s="71"/>
      <c r="AG1340" s="71"/>
      <c r="AH1340" s="71"/>
      <c r="AI1340" s="71"/>
      <c r="AJ1340" s="71"/>
      <c r="AK1340" s="71"/>
      <c r="AL1340" s="71"/>
      <c r="AM1340" s="71"/>
      <c r="AN1340" s="71"/>
      <c r="AO1340" s="71"/>
      <c r="AP1340" s="71"/>
    </row>
    <row r="1341" spans="1:42" x14ac:dyDescent="0.75">
      <c r="A1341" s="71"/>
      <c r="B1341" s="71"/>
      <c r="C1341" s="71"/>
      <c r="D1341" s="71"/>
      <c r="E1341" s="71"/>
      <c r="F1341" s="71"/>
      <c r="G1341" s="71"/>
      <c r="H1341" s="71"/>
      <c r="I1341" s="71"/>
      <c r="J1341" s="71"/>
      <c r="K1341" s="71"/>
      <c r="L1341" s="71"/>
      <c r="M1341" s="71"/>
      <c r="N1341" s="71"/>
      <c r="O1341" s="71"/>
      <c r="T1341" s="71"/>
      <c r="U1341" s="71"/>
      <c r="V1341" s="71"/>
      <c r="W1341" s="71"/>
      <c r="X1341" s="71"/>
      <c r="Y1341" s="71"/>
      <c r="Z1341" s="71"/>
      <c r="AA1341" s="71"/>
      <c r="AB1341" s="71"/>
      <c r="AC1341" s="71"/>
      <c r="AD1341" s="71"/>
      <c r="AE1341" s="71"/>
      <c r="AF1341" s="71"/>
      <c r="AG1341" s="71"/>
      <c r="AH1341" s="71"/>
      <c r="AI1341" s="71"/>
      <c r="AJ1341" s="71"/>
      <c r="AK1341" s="71"/>
      <c r="AL1341" s="71"/>
      <c r="AM1341" s="71"/>
      <c r="AN1341" s="71"/>
      <c r="AO1341" s="71"/>
      <c r="AP1341" s="71"/>
    </row>
    <row r="1342" spans="1:42" x14ac:dyDescent="0.75">
      <c r="A1342" s="71"/>
      <c r="B1342" s="71"/>
      <c r="C1342" s="71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T1342" s="71"/>
      <c r="U1342" s="71"/>
      <c r="V1342" s="71"/>
      <c r="W1342" s="71"/>
      <c r="X1342" s="71"/>
      <c r="Y1342" s="71"/>
      <c r="Z1342" s="71"/>
      <c r="AA1342" s="71"/>
      <c r="AB1342" s="71"/>
      <c r="AC1342" s="71"/>
      <c r="AD1342" s="71"/>
      <c r="AE1342" s="71"/>
      <c r="AF1342" s="71"/>
      <c r="AG1342" s="71"/>
      <c r="AH1342" s="71"/>
      <c r="AI1342" s="71"/>
      <c r="AJ1342" s="71"/>
      <c r="AK1342" s="71"/>
      <c r="AL1342" s="71"/>
      <c r="AM1342" s="71"/>
      <c r="AN1342" s="71"/>
      <c r="AO1342" s="71"/>
      <c r="AP1342" s="71"/>
    </row>
    <row r="1343" spans="1:42" x14ac:dyDescent="0.75">
      <c r="A1343" s="71"/>
      <c r="B1343" s="71"/>
      <c r="C1343" s="71"/>
      <c r="D1343" s="71"/>
      <c r="E1343" s="71"/>
      <c r="F1343" s="71"/>
      <c r="G1343" s="71"/>
      <c r="H1343" s="71"/>
      <c r="I1343" s="71"/>
      <c r="J1343" s="71"/>
      <c r="K1343" s="71"/>
      <c r="L1343" s="71"/>
      <c r="M1343" s="71"/>
      <c r="N1343" s="71"/>
      <c r="O1343" s="71"/>
      <c r="T1343" s="71"/>
      <c r="U1343" s="71"/>
      <c r="V1343" s="71"/>
      <c r="W1343" s="71"/>
      <c r="X1343" s="71"/>
      <c r="Y1343" s="71"/>
      <c r="Z1343" s="71"/>
      <c r="AA1343" s="71"/>
      <c r="AB1343" s="71"/>
      <c r="AC1343" s="71"/>
      <c r="AD1343" s="71"/>
      <c r="AE1343" s="71"/>
      <c r="AF1343" s="71"/>
      <c r="AG1343" s="71"/>
      <c r="AH1343" s="71"/>
      <c r="AI1343" s="71"/>
      <c r="AJ1343" s="71"/>
      <c r="AK1343" s="71"/>
      <c r="AL1343" s="71"/>
      <c r="AM1343" s="71"/>
      <c r="AN1343" s="71"/>
      <c r="AO1343" s="71"/>
      <c r="AP1343" s="71"/>
    </row>
    <row r="1344" spans="1:42" x14ac:dyDescent="0.75">
      <c r="A1344" s="71"/>
      <c r="B1344" s="71"/>
      <c r="C1344" s="71"/>
      <c r="D1344" s="71"/>
      <c r="E1344" s="71"/>
      <c r="F1344" s="71"/>
      <c r="G1344" s="71"/>
      <c r="H1344" s="71"/>
      <c r="I1344" s="71"/>
      <c r="J1344" s="71"/>
      <c r="K1344" s="71"/>
      <c r="L1344" s="71"/>
      <c r="M1344" s="71"/>
      <c r="N1344" s="71"/>
      <c r="O1344" s="71"/>
      <c r="T1344" s="71"/>
      <c r="U1344" s="71"/>
      <c r="V1344" s="71"/>
      <c r="W1344" s="71"/>
      <c r="X1344" s="71"/>
      <c r="Y1344" s="71"/>
      <c r="Z1344" s="71"/>
      <c r="AA1344" s="71"/>
      <c r="AB1344" s="71"/>
      <c r="AC1344" s="71"/>
      <c r="AD1344" s="71"/>
      <c r="AE1344" s="71"/>
      <c r="AF1344" s="71"/>
      <c r="AG1344" s="71"/>
      <c r="AH1344" s="71"/>
      <c r="AI1344" s="71"/>
      <c r="AJ1344" s="71"/>
      <c r="AK1344" s="71"/>
      <c r="AL1344" s="71"/>
      <c r="AM1344" s="71"/>
      <c r="AN1344" s="71"/>
      <c r="AO1344" s="71"/>
      <c r="AP1344" s="71"/>
    </row>
    <row r="1345" spans="1:42" x14ac:dyDescent="0.75">
      <c r="A1345" s="71"/>
      <c r="B1345" s="71"/>
      <c r="C1345" s="71"/>
      <c r="D1345" s="71"/>
      <c r="E1345" s="71"/>
      <c r="F1345" s="71"/>
      <c r="G1345" s="71"/>
      <c r="H1345" s="71"/>
      <c r="I1345" s="71"/>
      <c r="J1345" s="71"/>
      <c r="K1345" s="71"/>
      <c r="L1345" s="71"/>
      <c r="M1345" s="71"/>
      <c r="N1345" s="71"/>
      <c r="O1345" s="71"/>
      <c r="T1345" s="71"/>
      <c r="U1345" s="71"/>
      <c r="V1345" s="71"/>
      <c r="W1345" s="71"/>
      <c r="X1345" s="71"/>
      <c r="Y1345" s="71"/>
      <c r="Z1345" s="71"/>
      <c r="AA1345" s="71"/>
      <c r="AB1345" s="71"/>
      <c r="AC1345" s="71"/>
      <c r="AD1345" s="71"/>
      <c r="AE1345" s="71"/>
      <c r="AF1345" s="71"/>
      <c r="AG1345" s="71"/>
      <c r="AH1345" s="71"/>
      <c r="AI1345" s="71"/>
      <c r="AJ1345" s="71"/>
      <c r="AK1345" s="71"/>
      <c r="AL1345" s="71"/>
      <c r="AM1345" s="71"/>
      <c r="AN1345" s="71"/>
      <c r="AO1345" s="71"/>
      <c r="AP1345" s="71"/>
    </row>
    <row r="1346" spans="1:42" x14ac:dyDescent="0.75">
      <c r="A1346" s="71"/>
      <c r="B1346" s="71"/>
      <c r="C1346" s="71"/>
      <c r="D1346" s="71"/>
      <c r="E1346" s="71"/>
      <c r="F1346" s="71"/>
      <c r="G1346" s="71"/>
      <c r="H1346" s="71"/>
      <c r="I1346" s="71"/>
      <c r="J1346" s="71"/>
      <c r="K1346" s="71"/>
      <c r="L1346" s="71"/>
      <c r="M1346" s="71"/>
      <c r="N1346" s="71"/>
      <c r="O1346" s="71"/>
      <c r="T1346" s="71"/>
      <c r="U1346" s="71"/>
      <c r="V1346" s="71"/>
      <c r="W1346" s="71"/>
      <c r="X1346" s="71"/>
      <c r="Y1346" s="71"/>
      <c r="Z1346" s="71"/>
      <c r="AA1346" s="71"/>
      <c r="AB1346" s="71"/>
      <c r="AC1346" s="71"/>
      <c r="AD1346" s="71"/>
      <c r="AE1346" s="71"/>
      <c r="AF1346" s="71"/>
      <c r="AG1346" s="71"/>
      <c r="AH1346" s="71"/>
      <c r="AI1346" s="71"/>
      <c r="AJ1346" s="71"/>
      <c r="AK1346" s="71"/>
      <c r="AL1346" s="71"/>
      <c r="AM1346" s="71"/>
      <c r="AN1346" s="71"/>
      <c r="AO1346" s="71"/>
      <c r="AP1346" s="71"/>
    </row>
    <row r="1347" spans="1:42" x14ac:dyDescent="0.75">
      <c r="A1347" s="71"/>
      <c r="B1347" s="71"/>
      <c r="C1347" s="71"/>
      <c r="D1347" s="71"/>
      <c r="E1347" s="71"/>
      <c r="F1347" s="71"/>
      <c r="G1347" s="71"/>
      <c r="H1347" s="71"/>
      <c r="I1347" s="71"/>
      <c r="J1347" s="71"/>
      <c r="K1347" s="71"/>
      <c r="L1347" s="71"/>
      <c r="M1347" s="71"/>
      <c r="N1347" s="71"/>
      <c r="O1347" s="71"/>
      <c r="T1347" s="71"/>
      <c r="U1347" s="71"/>
      <c r="V1347" s="71"/>
      <c r="W1347" s="71"/>
      <c r="X1347" s="71"/>
      <c r="Y1347" s="71"/>
      <c r="Z1347" s="71"/>
      <c r="AA1347" s="71"/>
      <c r="AB1347" s="71"/>
      <c r="AC1347" s="71"/>
      <c r="AD1347" s="71"/>
      <c r="AE1347" s="71"/>
      <c r="AF1347" s="71"/>
      <c r="AG1347" s="71"/>
      <c r="AH1347" s="71"/>
      <c r="AI1347" s="71"/>
      <c r="AJ1347" s="71"/>
      <c r="AK1347" s="71"/>
      <c r="AL1347" s="71"/>
      <c r="AM1347" s="71"/>
      <c r="AN1347" s="71"/>
      <c r="AO1347" s="71"/>
      <c r="AP1347" s="71"/>
    </row>
    <row r="1348" spans="1:42" x14ac:dyDescent="0.75">
      <c r="A1348" s="71"/>
      <c r="B1348" s="71"/>
      <c r="C1348" s="71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T1348" s="71"/>
      <c r="U1348" s="71"/>
      <c r="V1348" s="71"/>
      <c r="W1348" s="71"/>
      <c r="X1348" s="71"/>
      <c r="Y1348" s="71"/>
      <c r="Z1348" s="71"/>
      <c r="AA1348" s="71"/>
      <c r="AB1348" s="71"/>
      <c r="AC1348" s="71"/>
      <c r="AD1348" s="71"/>
      <c r="AE1348" s="71"/>
      <c r="AF1348" s="71"/>
      <c r="AG1348" s="71"/>
      <c r="AH1348" s="71"/>
      <c r="AI1348" s="71"/>
      <c r="AJ1348" s="71"/>
      <c r="AK1348" s="71"/>
      <c r="AL1348" s="71"/>
      <c r="AM1348" s="71"/>
      <c r="AN1348" s="71"/>
      <c r="AO1348" s="71"/>
      <c r="AP1348" s="71"/>
    </row>
    <row r="1349" spans="1:42" x14ac:dyDescent="0.75">
      <c r="A1349" s="71"/>
      <c r="B1349" s="71"/>
      <c r="C1349" s="71"/>
      <c r="D1349" s="71"/>
      <c r="E1349" s="71"/>
      <c r="F1349" s="71"/>
      <c r="G1349" s="71"/>
      <c r="H1349" s="71"/>
      <c r="I1349" s="71"/>
      <c r="J1349" s="71"/>
      <c r="K1349" s="71"/>
      <c r="L1349" s="71"/>
      <c r="M1349" s="71"/>
      <c r="N1349" s="71"/>
      <c r="O1349" s="71"/>
      <c r="T1349" s="71"/>
      <c r="U1349" s="71"/>
      <c r="V1349" s="71"/>
      <c r="W1349" s="71"/>
      <c r="X1349" s="71"/>
      <c r="Y1349" s="71"/>
      <c r="Z1349" s="71"/>
      <c r="AA1349" s="71"/>
      <c r="AB1349" s="71"/>
      <c r="AC1349" s="71"/>
      <c r="AD1349" s="71"/>
      <c r="AE1349" s="71"/>
      <c r="AF1349" s="71"/>
      <c r="AG1349" s="71"/>
      <c r="AH1349" s="71"/>
      <c r="AI1349" s="71"/>
      <c r="AJ1349" s="71"/>
      <c r="AK1349" s="71"/>
      <c r="AL1349" s="71"/>
      <c r="AM1349" s="71"/>
      <c r="AN1349" s="71"/>
      <c r="AO1349" s="71"/>
      <c r="AP1349" s="71"/>
    </row>
    <row r="1350" spans="1:42" x14ac:dyDescent="0.75">
      <c r="A1350" s="71"/>
      <c r="B1350" s="71"/>
      <c r="C1350" s="71"/>
      <c r="D1350" s="71"/>
      <c r="E1350" s="71"/>
      <c r="F1350" s="71"/>
      <c r="G1350" s="71"/>
      <c r="H1350" s="71"/>
      <c r="I1350" s="71"/>
      <c r="J1350" s="71"/>
      <c r="K1350" s="71"/>
      <c r="L1350" s="71"/>
      <c r="M1350" s="71"/>
      <c r="N1350" s="71"/>
      <c r="O1350" s="71"/>
      <c r="T1350" s="71"/>
      <c r="U1350" s="71"/>
      <c r="V1350" s="71"/>
      <c r="W1350" s="71"/>
      <c r="X1350" s="71"/>
      <c r="Y1350" s="71"/>
      <c r="Z1350" s="71"/>
      <c r="AA1350" s="71"/>
      <c r="AB1350" s="71"/>
      <c r="AC1350" s="71"/>
      <c r="AD1350" s="71"/>
      <c r="AE1350" s="71"/>
      <c r="AF1350" s="71"/>
      <c r="AG1350" s="71"/>
      <c r="AH1350" s="71"/>
      <c r="AI1350" s="71"/>
      <c r="AJ1350" s="71"/>
      <c r="AK1350" s="71"/>
      <c r="AL1350" s="71"/>
      <c r="AM1350" s="71"/>
      <c r="AN1350" s="71"/>
      <c r="AO1350" s="71"/>
      <c r="AP1350" s="71"/>
    </row>
    <row r="1351" spans="1:42" x14ac:dyDescent="0.75">
      <c r="A1351" s="71"/>
      <c r="B1351" s="71"/>
      <c r="C1351" s="71"/>
      <c r="D1351" s="71"/>
      <c r="E1351" s="71"/>
      <c r="F1351" s="71"/>
      <c r="G1351" s="71"/>
      <c r="H1351" s="71"/>
      <c r="I1351" s="71"/>
      <c r="J1351" s="71"/>
      <c r="K1351" s="71"/>
      <c r="L1351" s="71"/>
      <c r="M1351" s="71"/>
      <c r="N1351" s="71"/>
      <c r="O1351" s="71"/>
      <c r="T1351" s="71"/>
      <c r="U1351" s="71"/>
      <c r="V1351" s="71"/>
      <c r="W1351" s="71"/>
      <c r="X1351" s="71"/>
      <c r="Y1351" s="71"/>
      <c r="Z1351" s="71"/>
      <c r="AA1351" s="71"/>
      <c r="AB1351" s="71"/>
      <c r="AC1351" s="71"/>
      <c r="AD1351" s="71"/>
      <c r="AE1351" s="71"/>
      <c r="AF1351" s="71"/>
      <c r="AG1351" s="71"/>
      <c r="AH1351" s="71"/>
      <c r="AI1351" s="71"/>
      <c r="AJ1351" s="71"/>
      <c r="AK1351" s="71"/>
      <c r="AL1351" s="71"/>
      <c r="AM1351" s="71"/>
      <c r="AN1351" s="71"/>
      <c r="AO1351" s="71"/>
      <c r="AP1351" s="71"/>
    </row>
    <row r="1352" spans="1:42" x14ac:dyDescent="0.75">
      <c r="A1352" s="71"/>
      <c r="B1352" s="71"/>
      <c r="C1352" s="71"/>
      <c r="D1352" s="71"/>
      <c r="E1352" s="71"/>
      <c r="F1352" s="71"/>
      <c r="G1352" s="71"/>
      <c r="H1352" s="71"/>
      <c r="I1352" s="71"/>
      <c r="J1352" s="71"/>
      <c r="K1352" s="71"/>
      <c r="L1352" s="71"/>
      <c r="M1352" s="71"/>
      <c r="N1352" s="71"/>
      <c r="O1352" s="71"/>
      <c r="T1352" s="71"/>
      <c r="U1352" s="71"/>
      <c r="V1352" s="71"/>
      <c r="W1352" s="71"/>
      <c r="X1352" s="71"/>
      <c r="Y1352" s="71"/>
      <c r="Z1352" s="71"/>
      <c r="AA1352" s="71"/>
      <c r="AB1352" s="71"/>
      <c r="AC1352" s="71"/>
      <c r="AD1352" s="71"/>
      <c r="AE1352" s="71"/>
      <c r="AF1352" s="71"/>
      <c r="AG1352" s="71"/>
      <c r="AH1352" s="71"/>
      <c r="AI1352" s="71"/>
      <c r="AJ1352" s="71"/>
      <c r="AK1352" s="71"/>
      <c r="AL1352" s="71"/>
      <c r="AM1352" s="71"/>
      <c r="AN1352" s="71"/>
      <c r="AO1352" s="71"/>
      <c r="AP1352" s="71"/>
    </row>
    <row r="1353" spans="1:42" x14ac:dyDescent="0.75">
      <c r="A1353" s="71"/>
      <c r="B1353" s="71"/>
      <c r="C1353" s="71"/>
      <c r="D1353" s="71"/>
      <c r="E1353" s="71"/>
      <c r="F1353" s="71"/>
      <c r="G1353" s="71"/>
      <c r="H1353" s="71"/>
      <c r="I1353" s="71"/>
      <c r="J1353" s="71"/>
      <c r="K1353" s="71"/>
      <c r="L1353" s="71"/>
      <c r="M1353" s="71"/>
      <c r="N1353" s="71"/>
      <c r="O1353" s="71"/>
      <c r="T1353" s="71"/>
      <c r="U1353" s="71"/>
      <c r="V1353" s="71"/>
      <c r="W1353" s="71"/>
      <c r="X1353" s="71"/>
      <c r="Y1353" s="71"/>
      <c r="Z1353" s="71"/>
      <c r="AA1353" s="71"/>
      <c r="AB1353" s="71"/>
      <c r="AC1353" s="71"/>
      <c r="AD1353" s="71"/>
      <c r="AE1353" s="71"/>
      <c r="AF1353" s="71"/>
      <c r="AG1353" s="71"/>
      <c r="AH1353" s="71"/>
      <c r="AI1353" s="71"/>
      <c r="AJ1353" s="71"/>
      <c r="AK1353" s="71"/>
      <c r="AL1353" s="71"/>
      <c r="AM1353" s="71"/>
      <c r="AN1353" s="71"/>
      <c r="AO1353" s="71"/>
      <c r="AP1353" s="71"/>
    </row>
    <row r="1354" spans="1:42" x14ac:dyDescent="0.75">
      <c r="A1354" s="71"/>
      <c r="B1354" s="71"/>
      <c r="C1354" s="71"/>
      <c r="D1354" s="71"/>
      <c r="E1354" s="71"/>
      <c r="F1354" s="71"/>
      <c r="G1354" s="71"/>
      <c r="H1354" s="71"/>
      <c r="I1354" s="71"/>
      <c r="J1354" s="71"/>
      <c r="K1354" s="71"/>
      <c r="L1354" s="71"/>
      <c r="M1354" s="71"/>
      <c r="N1354" s="71"/>
      <c r="O1354" s="71"/>
      <c r="T1354" s="71"/>
      <c r="U1354" s="71"/>
      <c r="V1354" s="71"/>
      <c r="W1354" s="71"/>
      <c r="X1354" s="71"/>
      <c r="Y1354" s="71"/>
      <c r="Z1354" s="71"/>
      <c r="AA1354" s="71"/>
      <c r="AB1354" s="71"/>
      <c r="AC1354" s="71"/>
      <c r="AD1354" s="71"/>
      <c r="AE1354" s="71"/>
      <c r="AF1354" s="71"/>
      <c r="AG1354" s="71"/>
      <c r="AH1354" s="71"/>
      <c r="AI1354" s="71"/>
      <c r="AJ1354" s="71"/>
      <c r="AK1354" s="71"/>
      <c r="AL1354" s="71"/>
      <c r="AM1354" s="71"/>
      <c r="AN1354" s="71"/>
      <c r="AO1354" s="71"/>
      <c r="AP1354" s="71"/>
    </row>
    <row r="1355" spans="1:42" x14ac:dyDescent="0.75">
      <c r="A1355" s="71"/>
      <c r="B1355" s="71"/>
      <c r="C1355" s="71"/>
      <c r="D1355" s="71"/>
      <c r="E1355" s="71"/>
      <c r="F1355" s="71"/>
      <c r="G1355" s="71"/>
      <c r="H1355" s="71"/>
      <c r="I1355" s="71"/>
      <c r="J1355" s="71"/>
      <c r="K1355" s="71"/>
      <c r="L1355" s="71"/>
      <c r="M1355" s="71"/>
      <c r="N1355" s="71"/>
      <c r="O1355" s="71"/>
      <c r="T1355" s="71"/>
      <c r="U1355" s="71"/>
      <c r="V1355" s="71"/>
      <c r="W1355" s="71"/>
      <c r="X1355" s="71"/>
      <c r="Y1355" s="71"/>
      <c r="Z1355" s="71"/>
      <c r="AA1355" s="71"/>
      <c r="AB1355" s="71"/>
      <c r="AC1355" s="71"/>
      <c r="AD1355" s="71"/>
      <c r="AE1355" s="71"/>
      <c r="AF1355" s="71"/>
      <c r="AG1355" s="71"/>
      <c r="AH1355" s="71"/>
      <c r="AI1355" s="71"/>
      <c r="AJ1355" s="71"/>
      <c r="AK1355" s="71"/>
      <c r="AL1355" s="71"/>
      <c r="AM1355" s="71"/>
      <c r="AN1355" s="71"/>
      <c r="AO1355" s="71"/>
      <c r="AP1355" s="71"/>
    </row>
    <row r="1356" spans="1:42" x14ac:dyDescent="0.75">
      <c r="A1356" s="71"/>
      <c r="B1356" s="71"/>
      <c r="C1356" s="71"/>
      <c r="D1356" s="71"/>
      <c r="E1356" s="71"/>
      <c r="F1356" s="71"/>
      <c r="G1356" s="71"/>
      <c r="H1356" s="71"/>
      <c r="I1356" s="71"/>
      <c r="J1356" s="71"/>
      <c r="K1356" s="71"/>
      <c r="L1356" s="71"/>
      <c r="M1356" s="71"/>
      <c r="N1356" s="71"/>
      <c r="O1356" s="71"/>
      <c r="T1356" s="71"/>
      <c r="U1356" s="71"/>
      <c r="V1356" s="71"/>
      <c r="W1356" s="71"/>
      <c r="X1356" s="71"/>
      <c r="Y1356" s="71"/>
      <c r="Z1356" s="71"/>
      <c r="AA1356" s="71"/>
      <c r="AB1356" s="71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</row>
    <row r="1357" spans="1:42" x14ac:dyDescent="0.75">
      <c r="A1357" s="71"/>
      <c r="B1357" s="71"/>
      <c r="C1357" s="71"/>
      <c r="D1357" s="71"/>
      <c r="E1357" s="71"/>
      <c r="F1357" s="71"/>
      <c r="G1357" s="71"/>
      <c r="H1357" s="71"/>
      <c r="I1357" s="71"/>
      <c r="J1357" s="71"/>
      <c r="K1357" s="71"/>
      <c r="L1357" s="71"/>
      <c r="M1357" s="71"/>
      <c r="N1357" s="71"/>
      <c r="O1357" s="71"/>
      <c r="T1357" s="71"/>
      <c r="U1357" s="71"/>
      <c r="V1357" s="71"/>
      <c r="W1357" s="71"/>
      <c r="X1357" s="71"/>
      <c r="Y1357" s="71"/>
      <c r="Z1357" s="71"/>
      <c r="AA1357" s="71"/>
      <c r="AB1357" s="71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</row>
    <row r="1358" spans="1:42" x14ac:dyDescent="0.75">
      <c r="A1358" s="71"/>
      <c r="B1358" s="71"/>
      <c r="C1358" s="71"/>
      <c r="D1358" s="71"/>
      <c r="E1358" s="71"/>
      <c r="F1358" s="71"/>
      <c r="G1358" s="71"/>
      <c r="H1358" s="71"/>
      <c r="I1358" s="71"/>
      <c r="J1358" s="71"/>
      <c r="K1358" s="71"/>
      <c r="L1358" s="71"/>
      <c r="M1358" s="71"/>
      <c r="N1358" s="71"/>
      <c r="O1358" s="71"/>
      <c r="T1358" s="71"/>
      <c r="U1358" s="71"/>
      <c r="V1358" s="71"/>
      <c r="W1358" s="71"/>
      <c r="X1358" s="71"/>
      <c r="Y1358" s="71"/>
      <c r="Z1358" s="71"/>
      <c r="AA1358" s="71"/>
      <c r="AB1358" s="71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</row>
    <row r="1359" spans="1:42" x14ac:dyDescent="0.75">
      <c r="A1359" s="71"/>
      <c r="B1359" s="71"/>
      <c r="C1359" s="71"/>
      <c r="D1359" s="71"/>
      <c r="E1359" s="71"/>
      <c r="F1359" s="71"/>
      <c r="G1359" s="71"/>
      <c r="H1359" s="71"/>
      <c r="I1359" s="71"/>
      <c r="J1359" s="71"/>
      <c r="K1359" s="71"/>
      <c r="L1359" s="71"/>
      <c r="M1359" s="71"/>
      <c r="N1359" s="71"/>
      <c r="O1359" s="71"/>
      <c r="T1359" s="71"/>
      <c r="U1359" s="71"/>
      <c r="V1359" s="71"/>
      <c r="W1359" s="71"/>
      <c r="X1359" s="71"/>
      <c r="Y1359" s="71"/>
      <c r="Z1359" s="71"/>
      <c r="AA1359" s="71"/>
      <c r="AB1359" s="71"/>
      <c r="AC1359" s="71"/>
      <c r="AD1359" s="71"/>
      <c r="AE1359" s="71"/>
      <c r="AF1359" s="71"/>
      <c r="AG1359" s="71"/>
      <c r="AH1359" s="71"/>
      <c r="AI1359" s="71"/>
      <c r="AJ1359" s="71"/>
      <c r="AK1359" s="71"/>
      <c r="AL1359" s="71"/>
      <c r="AM1359" s="71"/>
      <c r="AN1359" s="71"/>
      <c r="AO1359" s="71"/>
      <c r="AP1359" s="71"/>
    </row>
    <row r="1360" spans="1:42" x14ac:dyDescent="0.75">
      <c r="A1360" s="71"/>
      <c r="B1360" s="71"/>
      <c r="C1360" s="71"/>
      <c r="D1360" s="71"/>
      <c r="E1360" s="71"/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T1360" s="71"/>
      <c r="U1360" s="71"/>
      <c r="V1360" s="71"/>
      <c r="W1360" s="71"/>
      <c r="X1360" s="71"/>
      <c r="Y1360" s="71"/>
      <c r="Z1360" s="71"/>
      <c r="AA1360" s="71"/>
      <c r="AB1360" s="71"/>
      <c r="AC1360" s="71"/>
      <c r="AD1360" s="71"/>
      <c r="AE1360" s="71"/>
      <c r="AF1360" s="71"/>
      <c r="AG1360" s="71"/>
      <c r="AH1360" s="71"/>
      <c r="AI1360" s="71"/>
      <c r="AJ1360" s="71"/>
      <c r="AK1360" s="71"/>
      <c r="AL1360" s="71"/>
      <c r="AM1360" s="71"/>
      <c r="AN1360" s="71"/>
      <c r="AO1360" s="71"/>
      <c r="AP1360" s="71"/>
    </row>
    <row r="1361" spans="1:42" x14ac:dyDescent="0.75">
      <c r="A1361" s="71"/>
      <c r="B1361" s="71"/>
      <c r="C1361" s="71"/>
      <c r="D1361" s="71"/>
      <c r="E1361" s="71"/>
      <c r="F1361" s="71"/>
      <c r="G1361" s="71"/>
      <c r="H1361" s="71"/>
      <c r="I1361" s="71"/>
      <c r="J1361" s="71"/>
      <c r="K1361" s="71"/>
      <c r="L1361" s="71"/>
      <c r="M1361" s="71"/>
      <c r="N1361" s="71"/>
      <c r="O1361" s="71"/>
      <c r="T1361" s="71"/>
      <c r="U1361" s="71"/>
      <c r="V1361" s="71"/>
      <c r="W1361" s="71"/>
      <c r="X1361" s="71"/>
      <c r="Y1361" s="71"/>
      <c r="Z1361" s="71"/>
      <c r="AA1361" s="71"/>
      <c r="AB1361" s="71"/>
      <c r="AC1361" s="71"/>
      <c r="AD1361" s="71"/>
      <c r="AE1361" s="71"/>
      <c r="AF1361" s="71"/>
      <c r="AG1361" s="71"/>
      <c r="AH1361" s="71"/>
      <c r="AI1361" s="71"/>
      <c r="AJ1361" s="71"/>
      <c r="AK1361" s="71"/>
      <c r="AL1361" s="71"/>
      <c r="AM1361" s="71"/>
      <c r="AN1361" s="71"/>
      <c r="AO1361" s="71"/>
      <c r="AP1361" s="71"/>
    </row>
    <row r="1362" spans="1:42" x14ac:dyDescent="0.75">
      <c r="A1362" s="71"/>
      <c r="B1362" s="71"/>
      <c r="C1362" s="71"/>
      <c r="D1362" s="71"/>
      <c r="E1362" s="71"/>
      <c r="F1362" s="71"/>
      <c r="G1362" s="71"/>
      <c r="H1362" s="71"/>
      <c r="I1362" s="71"/>
      <c r="J1362" s="71"/>
      <c r="K1362" s="71"/>
      <c r="L1362" s="71"/>
      <c r="M1362" s="71"/>
      <c r="N1362" s="71"/>
      <c r="O1362" s="71"/>
      <c r="T1362" s="71"/>
      <c r="U1362" s="71"/>
      <c r="V1362" s="71"/>
      <c r="W1362" s="71"/>
      <c r="X1362" s="71"/>
      <c r="Y1362" s="71"/>
      <c r="Z1362" s="71"/>
      <c r="AA1362" s="71"/>
      <c r="AB1362" s="71"/>
      <c r="AC1362" s="71"/>
      <c r="AD1362" s="71"/>
      <c r="AE1362" s="71"/>
      <c r="AF1362" s="71"/>
      <c r="AG1362" s="71"/>
      <c r="AH1362" s="71"/>
      <c r="AI1362" s="71"/>
      <c r="AJ1362" s="71"/>
      <c r="AK1362" s="71"/>
      <c r="AL1362" s="71"/>
      <c r="AM1362" s="71"/>
      <c r="AN1362" s="71"/>
      <c r="AO1362" s="71"/>
      <c r="AP1362" s="71"/>
    </row>
    <row r="1363" spans="1:42" x14ac:dyDescent="0.75">
      <c r="A1363" s="71"/>
      <c r="B1363" s="71"/>
      <c r="C1363" s="71"/>
      <c r="D1363" s="71"/>
      <c r="E1363" s="71"/>
      <c r="F1363" s="71"/>
      <c r="G1363" s="71"/>
      <c r="H1363" s="71"/>
      <c r="I1363" s="71"/>
      <c r="J1363" s="71"/>
      <c r="K1363" s="71"/>
      <c r="L1363" s="71"/>
      <c r="M1363" s="71"/>
      <c r="N1363" s="71"/>
      <c r="O1363" s="71"/>
      <c r="T1363" s="71"/>
      <c r="U1363" s="71"/>
      <c r="V1363" s="71"/>
      <c r="W1363" s="71"/>
      <c r="X1363" s="71"/>
      <c r="Y1363" s="71"/>
      <c r="Z1363" s="71"/>
      <c r="AA1363" s="71"/>
      <c r="AB1363" s="71"/>
      <c r="AC1363" s="71"/>
      <c r="AD1363" s="71"/>
      <c r="AE1363" s="71"/>
      <c r="AF1363" s="71"/>
      <c r="AG1363" s="71"/>
      <c r="AH1363" s="71"/>
      <c r="AI1363" s="71"/>
      <c r="AJ1363" s="71"/>
      <c r="AK1363" s="71"/>
      <c r="AL1363" s="71"/>
      <c r="AM1363" s="71"/>
      <c r="AN1363" s="71"/>
      <c r="AO1363" s="71"/>
      <c r="AP1363" s="71"/>
    </row>
    <row r="1364" spans="1:42" x14ac:dyDescent="0.75">
      <c r="A1364" s="71"/>
      <c r="B1364" s="71"/>
      <c r="C1364" s="71"/>
      <c r="D1364" s="71"/>
      <c r="E1364" s="71"/>
      <c r="F1364" s="71"/>
      <c r="G1364" s="71"/>
      <c r="H1364" s="71"/>
      <c r="I1364" s="71"/>
      <c r="J1364" s="71"/>
      <c r="K1364" s="71"/>
      <c r="L1364" s="71"/>
      <c r="M1364" s="71"/>
      <c r="N1364" s="71"/>
      <c r="O1364" s="71"/>
      <c r="T1364" s="71"/>
      <c r="U1364" s="71"/>
      <c r="V1364" s="71"/>
      <c r="W1364" s="71"/>
      <c r="X1364" s="71"/>
      <c r="Y1364" s="71"/>
      <c r="Z1364" s="71"/>
      <c r="AA1364" s="71"/>
      <c r="AB1364" s="71"/>
      <c r="AC1364" s="71"/>
      <c r="AD1364" s="71"/>
      <c r="AE1364" s="71"/>
      <c r="AF1364" s="71"/>
      <c r="AG1364" s="71"/>
      <c r="AH1364" s="71"/>
      <c r="AI1364" s="71"/>
      <c r="AJ1364" s="71"/>
      <c r="AK1364" s="71"/>
      <c r="AL1364" s="71"/>
      <c r="AM1364" s="71"/>
      <c r="AN1364" s="71"/>
      <c r="AO1364" s="71"/>
      <c r="AP1364" s="71"/>
    </row>
    <row r="1365" spans="1:42" x14ac:dyDescent="0.75">
      <c r="A1365" s="71"/>
      <c r="B1365" s="71"/>
      <c r="C1365" s="71"/>
      <c r="D1365" s="71"/>
      <c r="E1365" s="71"/>
      <c r="F1365" s="71"/>
      <c r="G1365" s="71"/>
      <c r="H1365" s="71"/>
      <c r="I1365" s="71"/>
      <c r="J1365" s="71"/>
      <c r="K1365" s="71"/>
      <c r="L1365" s="71"/>
      <c r="M1365" s="71"/>
      <c r="N1365" s="71"/>
      <c r="O1365" s="71"/>
      <c r="T1365" s="71"/>
      <c r="U1365" s="71"/>
      <c r="V1365" s="71"/>
      <c r="W1365" s="71"/>
      <c r="X1365" s="71"/>
      <c r="Y1365" s="71"/>
      <c r="Z1365" s="71"/>
      <c r="AA1365" s="71"/>
      <c r="AB1365" s="71"/>
      <c r="AC1365" s="71"/>
      <c r="AD1365" s="71"/>
      <c r="AE1365" s="71"/>
      <c r="AF1365" s="71"/>
      <c r="AG1365" s="71"/>
      <c r="AH1365" s="71"/>
      <c r="AI1365" s="71"/>
      <c r="AJ1365" s="71"/>
      <c r="AK1365" s="71"/>
      <c r="AL1365" s="71"/>
      <c r="AM1365" s="71"/>
      <c r="AN1365" s="71"/>
      <c r="AO1365" s="71"/>
      <c r="AP1365" s="71"/>
    </row>
    <row r="1366" spans="1:42" x14ac:dyDescent="0.75">
      <c r="A1366" s="71"/>
      <c r="B1366" s="71"/>
      <c r="C1366" s="71"/>
      <c r="D1366" s="71"/>
      <c r="E1366" s="71"/>
      <c r="F1366" s="71"/>
      <c r="G1366" s="71"/>
      <c r="H1366" s="71"/>
      <c r="I1366" s="71"/>
      <c r="J1366" s="71"/>
      <c r="K1366" s="71"/>
      <c r="L1366" s="71"/>
      <c r="M1366" s="71"/>
      <c r="N1366" s="71"/>
      <c r="O1366" s="71"/>
      <c r="T1366" s="71"/>
      <c r="U1366" s="71"/>
      <c r="V1366" s="71"/>
      <c r="W1366" s="71"/>
      <c r="X1366" s="71"/>
      <c r="Y1366" s="71"/>
      <c r="Z1366" s="71"/>
      <c r="AA1366" s="71"/>
      <c r="AB1366" s="71"/>
      <c r="AC1366" s="71"/>
      <c r="AD1366" s="71"/>
      <c r="AE1366" s="71"/>
      <c r="AF1366" s="71"/>
      <c r="AG1366" s="71"/>
      <c r="AH1366" s="71"/>
      <c r="AI1366" s="71"/>
      <c r="AJ1366" s="71"/>
      <c r="AK1366" s="71"/>
      <c r="AL1366" s="71"/>
      <c r="AM1366" s="71"/>
      <c r="AN1366" s="71"/>
      <c r="AO1366" s="71"/>
      <c r="AP1366" s="71"/>
    </row>
    <row r="1367" spans="1:42" x14ac:dyDescent="0.75">
      <c r="A1367" s="71"/>
      <c r="B1367" s="71"/>
      <c r="C1367" s="71"/>
      <c r="D1367" s="71"/>
      <c r="E1367" s="71"/>
      <c r="F1367" s="71"/>
      <c r="G1367" s="71"/>
      <c r="H1367" s="71"/>
      <c r="I1367" s="71"/>
      <c r="J1367" s="71"/>
      <c r="K1367" s="71"/>
      <c r="L1367" s="71"/>
      <c r="M1367" s="71"/>
      <c r="N1367" s="71"/>
      <c r="O1367" s="71"/>
      <c r="T1367" s="71"/>
      <c r="U1367" s="71"/>
      <c r="V1367" s="71"/>
      <c r="W1367" s="71"/>
      <c r="X1367" s="71"/>
      <c r="Y1367" s="71"/>
      <c r="Z1367" s="71"/>
      <c r="AA1367" s="71"/>
      <c r="AB1367" s="71"/>
      <c r="AC1367" s="71"/>
      <c r="AD1367" s="71"/>
      <c r="AE1367" s="71"/>
      <c r="AF1367" s="71"/>
      <c r="AG1367" s="71"/>
      <c r="AH1367" s="71"/>
      <c r="AI1367" s="71"/>
      <c r="AJ1367" s="71"/>
      <c r="AK1367" s="71"/>
      <c r="AL1367" s="71"/>
      <c r="AM1367" s="71"/>
      <c r="AN1367" s="71"/>
      <c r="AO1367" s="71"/>
      <c r="AP1367" s="71"/>
    </row>
    <row r="1368" spans="1:42" x14ac:dyDescent="0.75">
      <c r="A1368" s="71"/>
      <c r="B1368" s="71"/>
      <c r="C1368" s="71"/>
      <c r="D1368" s="71"/>
      <c r="E1368" s="71"/>
      <c r="F1368" s="71"/>
      <c r="G1368" s="71"/>
      <c r="H1368" s="71"/>
      <c r="I1368" s="71"/>
      <c r="J1368" s="71"/>
      <c r="K1368" s="71"/>
      <c r="L1368" s="71"/>
      <c r="M1368" s="71"/>
      <c r="N1368" s="71"/>
      <c r="O1368" s="71"/>
      <c r="T1368" s="71"/>
      <c r="U1368" s="71"/>
      <c r="V1368" s="71"/>
      <c r="W1368" s="71"/>
      <c r="X1368" s="71"/>
      <c r="Y1368" s="71"/>
      <c r="Z1368" s="71"/>
      <c r="AA1368" s="71"/>
      <c r="AB1368" s="71"/>
      <c r="AC1368" s="71"/>
      <c r="AD1368" s="71"/>
      <c r="AE1368" s="71"/>
      <c r="AF1368" s="71"/>
      <c r="AG1368" s="71"/>
      <c r="AH1368" s="71"/>
      <c r="AI1368" s="71"/>
      <c r="AJ1368" s="71"/>
      <c r="AK1368" s="71"/>
      <c r="AL1368" s="71"/>
      <c r="AM1368" s="71"/>
      <c r="AN1368" s="71"/>
      <c r="AO1368" s="71"/>
      <c r="AP1368" s="71"/>
    </row>
    <row r="1369" spans="1:42" x14ac:dyDescent="0.75">
      <c r="A1369" s="71"/>
      <c r="B1369" s="71"/>
      <c r="C1369" s="71"/>
      <c r="D1369" s="71"/>
      <c r="E1369" s="71"/>
      <c r="F1369" s="71"/>
      <c r="G1369" s="71"/>
      <c r="H1369" s="71"/>
      <c r="I1369" s="71"/>
      <c r="J1369" s="71"/>
      <c r="K1369" s="71"/>
      <c r="L1369" s="71"/>
      <c r="M1369" s="71"/>
      <c r="N1369" s="71"/>
      <c r="O1369" s="71"/>
      <c r="T1369" s="71"/>
      <c r="U1369" s="71"/>
      <c r="V1369" s="71"/>
      <c r="W1369" s="71"/>
      <c r="X1369" s="71"/>
      <c r="Y1369" s="71"/>
      <c r="Z1369" s="71"/>
      <c r="AA1369" s="71"/>
      <c r="AB1369" s="71"/>
      <c r="AC1369" s="71"/>
      <c r="AD1369" s="71"/>
      <c r="AE1369" s="71"/>
      <c r="AF1369" s="71"/>
      <c r="AG1369" s="71"/>
      <c r="AH1369" s="71"/>
      <c r="AI1369" s="71"/>
      <c r="AJ1369" s="71"/>
      <c r="AK1369" s="71"/>
      <c r="AL1369" s="71"/>
      <c r="AM1369" s="71"/>
      <c r="AN1369" s="71"/>
      <c r="AO1369" s="71"/>
      <c r="AP1369" s="71"/>
    </row>
    <row r="1370" spans="1:42" x14ac:dyDescent="0.75">
      <c r="A1370" s="71"/>
      <c r="B1370" s="71"/>
      <c r="C1370" s="71"/>
      <c r="D1370" s="71"/>
      <c r="E1370" s="71"/>
      <c r="F1370" s="71"/>
      <c r="G1370" s="71"/>
      <c r="H1370" s="71"/>
      <c r="I1370" s="71"/>
      <c r="J1370" s="71"/>
      <c r="K1370" s="71"/>
      <c r="L1370" s="71"/>
      <c r="M1370" s="71"/>
      <c r="N1370" s="71"/>
      <c r="O1370" s="71"/>
      <c r="T1370" s="71"/>
      <c r="U1370" s="71"/>
      <c r="V1370" s="71"/>
      <c r="W1370" s="71"/>
      <c r="X1370" s="71"/>
      <c r="Y1370" s="71"/>
      <c r="Z1370" s="71"/>
      <c r="AA1370" s="71"/>
      <c r="AB1370" s="71"/>
      <c r="AC1370" s="71"/>
      <c r="AD1370" s="71"/>
      <c r="AE1370" s="71"/>
      <c r="AF1370" s="71"/>
      <c r="AG1370" s="71"/>
      <c r="AH1370" s="71"/>
      <c r="AI1370" s="71"/>
      <c r="AJ1370" s="71"/>
      <c r="AK1370" s="71"/>
      <c r="AL1370" s="71"/>
      <c r="AM1370" s="71"/>
      <c r="AN1370" s="71"/>
      <c r="AO1370" s="71"/>
      <c r="AP1370" s="71"/>
    </row>
    <row r="1371" spans="1:42" x14ac:dyDescent="0.75">
      <c r="A1371" s="71"/>
      <c r="B1371" s="71"/>
      <c r="C1371" s="71"/>
      <c r="D1371" s="71"/>
      <c r="E1371" s="71"/>
      <c r="F1371" s="71"/>
      <c r="G1371" s="71"/>
      <c r="H1371" s="71"/>
      <c r="I1371" s="71"/>
      <c r="J1371" s="71"/>
      <c r="K1371" s="71"/>
      <c r="L1371" s="71"/>
      <c r="M1371" s="71"/>
      <c r="N1371" s="71"/>
      <c r="O1371" s="71"/>
      <c r="T1371" s="71"/>
      <c r="U1371" s="71"/>
      <c r="V1371" s="71"/>
      <c r="W1371" s="71"/>
      <c r="X1371" s="71"/>
      <c r="Y1371" s="71"/>
      <c r="Z1371" s="71"/>
      <c r="AA1371" s="71"/>
      <c r="AB1371" s="71"/>
      <c r="AC1371" s="71"/>
      <c r="AD1371" s="71"/>
      <c r="AE1371" s="71"/>
      <c r="AF1371" s="71"/>
      <c r="AG1371" s="71"/>
      <c r="AH1371" s="71"/>
      <c r="AI1371" s="71"/>
      <c r="AJ1371" s="71"/>
      <c r="AK1371" s="71"/>
      <c r="AL1371" s="71"/>
      <c r="AM1371" s="71"/>
      <c r="AN1371" s="71"/>
      <c r="AO1371" s="71"/>
      <c r="AP1371" s="71"/>
    </row>
    <row r="1372" spans="1:42" x14ac:dyDescent="0.75">
      <c r="A1372" s="71"/>
      <c r="B1372" s="71"/>
      <c r="C1372" s="71"/>
      <c r="D1372" s="71"/>
      <c r="E1372" s="71"/>
      <c r="F1372" s="71"/>
      <c r="G1372" s="71"/>
      <c r="H1372" s="71"/>
      <c r="I1372" s="71"/>
      <c r="J1372" s="71"/>
      <c r="K1372" s="71"/>
      <c r="L1372" s="71"/>
      <c r="M1372" s="71"/>
      <c r="N1372" s="71"/>
      <c r="O1372" s="71"/>
      <c r="T1372" s="71"/>
      <c r="U1372" s="71"/>
      <c r="V1372" s="71"/>
      <c r="W1372" s="71"/>
      <c r="X1372" s="71"/>
      <c r="Y1372" s="71"/>
      <c r="Z1372" s="71"/>
      <c r="AA1372" s="71"/>
      <c r="AB1372" s="71"/>
      <c r="AC1372" s="71"/>
      <c r="AD1372" s="71"/>
      <c r="AE1372" s="71"/>
      <c r="AF1372" s="71"/>
      <c r="AG1372" s="71"/>
      <c r="AH1372" s="71"/>
      <c r="AI1372" s="71"/>
      <c r="AJ1372" s="71"/>
      <c r="AK1372" s="71"/>
      <c r="AL1372" s="71"/>
      <c r="AM1372" s="71"/>
      <c r="AN1372" s="71"/>
      <c r="AO1372" s="71"/>
      <c r="AP1372" s="71"/>
    </row>
    <row r="1373" spans="1:42" x14ac:dyDescent="0.75">
      <c r="A1373" s="71"/>
      <c r="B1373" s="71"/>
      <c r="C1373" s="71"/>
      <c r="D1373" s="71"/>
      <c r="E1373" s="71"/>
      <c r="F1373" s="71"/>
      <c r="G1373" s="71"/>
      <c r="H1373" s="71"/>
      <c r="I1373" s="71"/>
      <c r="J1373" s="71"/>
      <c r="K1373" s="71"/>
      <c r="L1373" s="71"/>
      <c r="M1373" s="71"/>
      <c r="N1373" s="71"/>
      <c r="O1373" s="71"/>
      <c r="T1373" s="71"/>
      <c r="U1373" s="71"/>
      <c r="V1373" s="71"/>
      <c r="W1373" s="71"/>
      <c r="X1373" s="71"/>
      <c r="Y1373" s="71"/>
      <c r="Z1373" s="71"/>
      <c r="AA1373" s="71"/>
      <c r="AB1373" s="71"/>
      <c r="AC1373" s="71"/>
      <c r="AD1373" s="71"/>
      <c r="AE1373" s="71"/>
      <c r="AF1373" s="71"/>
      <c r="AG1373" s="71"/>
      <c r="AH1373" s="71"/>
      <c r="AI1373" s="71"/>
      <c r="AJ1373" s="71"/>
      <c r="AK1373" s="71"/>
      <c r="AL1373" s="71"/>
      <c r="AM1373" s="71"/>
      <c r="AN1373" s="71"/>
      <c r="AO1373" s="71"/>
      <c r="AP1373" s="71"/>
    </row>
    <row r="1374" spans="1:42" x14ac:dyDescent="0.75">
      <c r="A1374" s="71"/>
      <c r="B1374" s="71"/>
      <c r="C1374" s="71"/>
      <c r="D1374" s="71"/>
      <c r="E1374" s="71"/>
      <c r="F1374" s="71"/>
      <c r="G1374" s="71"/>
      <c r="H1374" s="71"/>
      <c r="I1374" s="71"/>
      <c r="J1374" s="71"/>
      <c r="K1374" s="71"/>
      <c r="L1374" s="71"/>
      <c r="M1374" s="71"/>
      <c r="N1374" s="71"/>
      <c r="O1374" s="71"/>
      <c r="T1374" s="71"/>
      <c r="U1374" s="71"/>
      <c r="V1374" s="71"/>
      <c r="W1374" s="71"/>
      <c r="X1374" s="71"/>
      <c r="Y1374" s="71"/>
      <c r="Z1374" s="71"/>
      <c r="AA1374" s="71"/>
      <c r="AB1374" s="71"/>
      <c r="AC1374" s="71"/>
      <c r="AD1374" s="71"/>
      <c r="AE1374" s="71"/>
      <c r="AF1374" s="71"/>
      <c r="AG1374" s="71"/>
      <c r="AH1374" s="71"/>
      <c r="AI1374" s="71"/>
      <c r="AJ1374" s="71"/>
      <c r="AK1374" s="71"/>
      <c r="AL1374" s="71"/>
      <c r="AM1374" s="71"/>
      <c r="AN1374" s="71"/>
      <c r="AO1374" s="71"/>
      <c r="AP1374" s="71"/>
    </row>
    <row r="1375" spans="1:42" x14ac:dyDescent="0.75">
      <c r="A1375" s="71"/>
      <c r="B1375" s="71"/>
      <c r="C1375" s="71"/>
      <c r="D1375" s="71"/>
      <c r="E1375" s="71"/>
      <c r="F1375" s="71"/>
      <c r="G1375" s="71"/>
      <c r="H1375" s="71"/>
      <c r="I1375" s="71"/>
      <c r="J1375" s="71"/>
      <c r="K1375" s="71"/>
      <c r="L1375" s="71"/>
      <c r="M1375" s="71"/>
      <c r="N1375" s="71"/>
      <c r="O1375" s="71"/>
      <c r="T1375" s="71"/>
      <c r="U1375" s="71"/>
      <c r="V1375" s="71"/>
      <c r="W1375" s="71"/>
      <c r="X1375" s="71"/>
      <c r="Y1375" s="71"/>
      <c r="Z1375" s="71"/>
      <c r="AA1375" s="71"/>
      <c r="AB1375" s="71"/>
      <c r="AC1375" s="71"/>
      <c r="AD1375" s="71"/>
      <c r="AE1375" s="71"/>
      <c r="AF1375" s="71"/>
      <c r="AG1375" s="71"/>
      <c r="AH1375" s="71"/>
      <c r="AI1375" s="71"/>
      <c r="AJ1375" s="71"/>
      <c r="AK1375" s="71"/>
      <c r="AL1375" s="71"/>
      <c r="AM1375" s="71"/>
      <c r="AN1375" s="71"/>
      <c r="AO1375" s="71"/>
      <c r="AP1375" s="71"/>
    </row>
    <row r="1376" spans="1:42" x14ac:dyDescent="0.75">
      <c r="A1376" s="71"/>
      <c r="B1376" s="71"/>
      <c r="C1376" s="71"/>
      <c r="D1376" s="71"/>
      <c r="E1376" s="71"/>
      <c r="F1376" s="71"/>
      <c r="G1376" s="71"/>
      <c r="H1376" s="71"/>
      <c r="I1376" s="71"/>
      <c r="J1376" s="71"/>
      <c r="K1376" s="71"/>
      <c r="L1376" s="71"/>
      <c r="M1376" s="71"/>
      <c r="N1376" s="71"/>
      <c r="O1376" s="71"/>
      <c r="T1376" s="71"/>
      <c r="U1376" s="71"/>
      <c r="V1376" s="71"/>
      <c r="W1376" s="71"/>
      <c r="X1376" s="71"/>
      <c r="Y1376" s="71"/>
      <c r="Z1376" s="71"/>
      <c r="AA1376" s="71"/>
      <c r="AB1376" s="71"/>
      <c r="AC1376" s="71"/>
      <c r="AD1376" s="71"/>
      <c r="AE1376" s="71"/>
      <c r="AF1376" s="71"/>
      <c r="AG1376" s="71"/>
      <c r="AH1376" s="71"/>
      <c r="AI1376" s="71"/>
      <c r="AJ1376" s="71"/>
      <c r="AK1376" s="71"/>
      <c r="AL1376" s="71"/>
      <c r="AM1376" s="71"/>
      <c r="AN1376" s="71"/>
      <c r="AO1376" s="71"/>
      <c r="AP1376" s="71"/>
    </row>
    <row r="1377" spans="1:42" x14ac:dyDescent="0.75">
      <c r="A1377" s="71"/>
      <c r="B1377" s="71"/>
      <c r="C1377" s="71"/>
      <c r="D1377" s="71"/>
      <c r="E1377" s="71"/>
      <c r="F1377" s="71"/>
      <c r="G1377" s="71"/>
      <c r="H1377" s="71"/>
      <c r="I1377" s="71"/>
      <c r="J1377" s="71"/>
      <c r="K1377" s="71"/>
      <c r="L1377" s="71"/>
      <c r="M1377" s="71"/>
      <c r="N1377" s="71"/>
      <c r="O1377" s="71"/>
      <c r="T1377" s="71"/>
      <c r="U1377" s="71"/>
      <c r="V1377" s="71"/>
      <c r="W1377" s="71"/>
      <c r="X1377" s="71"/>
      <c r="Y1377" s="71"/>
      <c r="Z1377" s="71"/>
      <c r="AA1377" s="71"/>
      <c r="AB1377" s="71"/>
      <c r="AC1377" s="71"/>
      <c r="AD1377" s="71"/>
      <c r="AE1377" s="71"/>
      <c r="AF1377" s="71"/>
      <c r="AG1377" s="71"/>
      <c r="AH1377" s="71"/>
      <c r="AI1377" s="71"/>
      <c r="AJ1377" s="71"/>
      <c r="AK1377" s="71"/>
      <c r="AL1377" s="71"/>
      <c r="AM1377" s="71"/>
      <c r="AN1377" s="71"/>
      <c r="AO1377" s="71"/>
      <c r="AP1377" s="71"/>
    </row>
    <row r="1378" spans="1:42" x14ac:dyDescent="0.75">
      <c r="A1378" s="71"/>
      <c r="B1378" s="71"/>
      <c r="C1378" s="71"/>
      <c r="D1378" s="71"/>
      <c r="E1378" s="71"/>
      <c r="F1378" s="71"/>
      <c r="G1378" s="71"/>
      <c r="H1378" s="71"/>
      <c r="I1378" s="71"/>
      <c r="J1378" s="71"/>
      <c r="K1378" s="71"/>
      <c r="L1378" s="71"/>
      <c r="M1378" s="71"/>
      <c r="N1378" s="71"/>
      <c r="O1378" s="71"/>
      <c r="T1378" s="71"/>
      <c r="U1378" s="71"/>
      <c r="V1378" s="71"/>
      <c r="W1378" s="71"/>
      <c r="X1378" s="71"/>
      <c r="Y1378" s="71"/>
      <c r="Z1378" s="71"/>
      <c r="AA1378" s="71"/>
      <c r="AB1378" s="71"/>
      <c r="AC1378" s="71"/>
      <c r="AD1378" s="71"/>
      <c r="AE1378" s="71"/>
      <c r="AF1378" s="71"/>
      <c r="AG1378" s="71"/>
      <c r="AH1378" s="71"/>
      <c r="AI1378" s="71"/>
      <c r="AJ1378" s="71"/>
      <c r="AK1378" s="71"/>
      <c r="AL1378" s="71"/>
      <c r="AM1378" s="71"/>
      <c r="AN1378" s="71"/>
      <c r="AO1378" s="71"/>
      <c r="AP1378" s="71"/>
    </row>
    <row r="1379" spans="1:42" x14ac:dyDescent="0.75">
      <c r="A1379" s="71"/>
      <c r="B1379" s="71"/>
      <c r="C1379" s="71"/>
      <c r="D1379" s="71"/>
      <c r="E1379" s="71"/>
      <c r="F1379" s="71"/>
      <c r="G1379" s="71"/>
      <c r="H1379" s="71"/>
      <c r="I1379" s="71"/>
      <c r="J1379" s="71"/>
      <c r="K1379" s="71"/>
      <c r="L1379" s="71"/>
      <c r="M1379" s="71"/>
      <c r="N1379" s="71"/>
      <c r="O1379" s="71"/>
      <c r="T1379" s="71"/>
      <c r="U1379" s="71"/>
      <c r="V1379" s="71"/>
      <c r="W1379" s="71"/>
      <c r="X1379" s="71"/>
      <c r="Y1379" s="71"/>
      <c r="Z1379" s="71"/>
      <c r="AA1379" s="71"/>
      <c r="AB1379" s="71"/>
      <c r="AC1379" s="71"/>
      <c r="AD1379" s="71"/>
      <c r="AE1379" s="71"/>
      <c r="AF1379" s="71"/>
      <c r="AG1379" s="71"/>
      <c r="AH1379" s="71"/>
      <c r="AI1379" s="71"/>
      <c r="AJ1379" s="71"/>
      <c r="AK1379" s="71"/>
      <c r="AL1379" s="71"/>
      <c r="AM1379" s="71"/>
      <c r="AN1379" s="71"/>
      <c r="AO1379" s="71"/>
      <c r="AP1379" s="71"/>
    </row>
    <row r="1380" spans="1:42" x14ac:dyDescent="0.75">
      <c r="A1380" s="71"/>
      <c r="B1380" s="71"/>
      <c r="C1380" s="71"/>
      <c r="D1380" s="71"/>
      <c r="E1380" s="71"/>
      <c r="F1380" s="71"/>
      <c r="G1380" s="71"/>
      <c r="H1380" s="71"/>
      <c r="I1380" s="71"/>
      <c r="J1380" s="71"/>
      <c r="K1380" s="71"/>
      <c r="L1380" s="71"/>
      <c r="M1380" s="71"/>
      <c r="N1380" s="71"/>
      <c r="O1380" s="71"/>
      <c r="T1380" s="71"/>
      <c r="U1380" s="71"/>
      <c r="V1380" s="71"/>
      <c r="W1380" s="71"/>
      <c r="X1380" s="71"/>
      <c r="Y1380" s="71"/>
      <c r="Z1380" s="71"/>
      <c r="AA1380" s="71"/>
      <c r="AB1380" s="71"/>
      <c r="AC1380" s="71"/>
      <c r="AD1380" s="71"/>
      <c r="AE1380" s="71"/>
      <c r="AF1380" s="71"/>
      <c r="AG1380" s="71"/>
      <c r="AH1380" s="71"/>
      <c r="AI1380" s="71"/>
      <c r="AJ1380" s="71"/>
      <c r="AK1380" s="71"/>
      <c r="AL1380" s="71"/>
      <c r="AM1380" s="71"/>
      <c r="AN1380" s="71"/>
      <c r="AO1380" s="71"/>
      <c r="AP1380" s="71"/>
    </row>
    <row r="1381" spans="1:42" x14ac:dyDescent="0.75">
      <c r="A1381" s="71"/>
      <c r="B1381" s="71"/>
      <c r="C1381" s="71"/>
      <c r="D1381" s="71"/>
      <c r="E1381" s="71"/>
      <c r="F1381" s="71"/>
      <c r="G1381" s="71"/>
      <c r="H1381" s="71"/>
      <c r="I1381" s="71"/>
      <c r="J1381" s="71"/>
      <c r="K1381" s="71"/>
      <c r="L1381" s="71"/>
      <c r="M1381" s="71"/>
      <c r="N1381" s="71"/>
      <c r="O1381" s="71"/>
      <c r="T1381" s="71"/>
      <c r="U1381" s="71"/>
      <c r="V1381" s="71"/>
      <c r="W1381" s="71"/>
      <c r="X1381" s="71"/>
      <c r="Y1381" s="71"/>
      <c r="Z1381" s="71"/>
      <c r="AA1381" s="71"/>
      <c r="AB1381" s="71"/>
      <c r="AC1381" s="71"/>
      <c r="AD1381" s="71"/>
      <c r="AE1381" s="71"/>
      <c r="AF1381" s="71"/>
      <c r="AG1381" s="71"/>
      <c r="AH1381" s="71"/>
      <c r="AI1381" s="71"/>
      <c r="AJ1381" s="71"/>
      <c r="AK1381" s="71"/>
      <c r="AL1381" s="71"/>
      <c r="AM1381" s="71"/>
      <c r="AN1381" s="71"/>
      <c r="AO1381" s="71"/>
      <c r="AP1381" s="71"/>
    </row>
    <row r="1382" spans="1:42" x14ac:dyDescent="0.75">
      <c r="A1382" s="71"/>
      <c r="B1382" s="71"/>
      <c r="C1382" s="71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T1382" s="71"/>
      <c r="U1382" s="71"/>
      <c r="V1382" s="71"/>
      <c r="W1382" s="71"/>
      <c r="X1382" s="71"/>
      <c r="Y1382" s="71"/>
      <c r="Z1382" s="71"/>
      <c r="AA1382" s="71"/>
      <c r="AB1382" s="71"/>
      <c r="AC1382" s="71"/>
      <c r="AD1382" s="71"/>
      <c r="AE1382" s="71"/>
      <c r="AF1382" s="71"/>
      <c r="AG1382" s="71"/>
      <c r="AH1382" s="71"/>
      <c r="AI1382" s="71"/>
      <c r="AJ1382" s="71"/>
      <c r="AK1382" s="71"/>
      <c r="AL1382" s="71"/>
      <c r="AM1382" s="71"/>
      <c r="AN1382" s="71"/>
      <c r="AO1382" s="71"/>
      <c r="AP1382" s="71"/>
    </row>
    <row r="1383" spans="1:42" x14ac:dyDescent="0.75">
      <c r="A1383" s="71"/>
      <c r="B1383" s="71"/>
      <c r="C1383" s="71"/>
      <c r="D1383" s="71"/>
      <c r="E1383" s="71"/>
      <c r="F1383" s="71"/>
      <c r="G1383" s="71"/>
      <c r="H1383" s="71"/>
      <c r="I1383" s="71"/>
      <c r="J1383" s="71"/>
      <c r="K1383" s="71"/>
      <c r="L1383" s="71"/>
      <c r="M1383" s="71"/>
      <c r="N1383" s="71"/>
      <c r="O1383" s="71"/>
      <c r="T1383" s="71"/>
      <c r="U1383" s="71"/>
      <c r="V1383" s="71"/>
      <c r="W1383" s="71"/>
      <c r="X1383" s="71"/>
      <c r="Y1383" s="71"/>
      <c r="Z1383" s="71"/>
      <c r="AA1383" s="71"/>
      <c r="AB1383" s="71"/>
      <c r="AC1383" s="71"/>
      <c r="AD1383" s="71"/>
      <c r="AE1383" s="71"/>
      <c r="AF1383" s="71"/>
      <c r="AG1383" s="71"/>
      <c r="AH1383" s="71"/>
      <c r="AI1383" s="71"/>
      <c r="AJ1383" s="71"/>
      <c r="AK1383" s="71"/>
      <c r="AL1383" s="71"/>
      <c r="AM1383" s="71"/>
      <c r="AN1383" s="71"/>
      <c r="AO1383" s="71"/>
      <c r="AP1383" s="71"/>
    </row>
    <row r="1384" spans="1:42" x14ac:dyDescent="0.75">
      <c r="A1384" s="71"/>
      <c r="B1384" s="71"/>
      <c r="C1384" s="71"/>
      <c r="D1384" s="71"/>
      <c r="E1384" s="71"/>
      <c r="F1384" s="71"/>
      <c r="G1384" s="71"/>
      <c r="H1384" s="71"/>
      <c r="I1384" s="71"/>
      <c r="J1384" s="71"/>
      <c r="K1384" s="71"/>
      <c r="L1384" s="71"/>
      <c r="M1384" s="71"/>
      <c r="N1384" s="71"/>
      <c r="O1384" s="71"/>
      <c r="T1384" s="71"/>
      <c r="U1384" s="71"/>
      <c r="V1384" s="71"/>
      <c r="W1384" s="71"/>
      <c r="X1384" s="71"/>
      <c r="Y1384" s="71"/>
      <c r="Z1384" s="71"/>
      <c r="AA1384" s="71"/>
      <c r="AB1384" s="71"/>
      <c r="AC1384" s="71"/>
      <c r="AD1384" s="71"/>
      <c r="AE1384" s="71"/>
      <c r="AF1384" s="71"/>
      <c r="AG1384" s="71"/>
      <c r="AH1384" s="71"/>
      <c r="AI1384" s="71"/>
      <c r="AJ1384" s="71"/>
      <c r="AK1384" s="71"/>
      <c r="AL1384" s="71"/>
      <c r="AM1384" s="71"/>
      <c r="AN1384" s="71"/>
      <c r="AO1384" s="71"/>
      <c r="AP1384" s="71"/>
    </row>
    <row r="1385" spans="1:42" x14ac:dyDescent="0.75">
      <c r="A1385" s="71"/>
      <c r="B1385" s="71"/>
      <c r="C1385" s="71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T1385" s="71"/>
      <c r="U1385" s="71"/>
      <c r="V1385" s="71"/>
      <c r="W1385" s="71"/>
      <c r="X1385" s="71"/>
      <c r="Y1385" s="71"/>
      <c r="Z1385" s="71"/>
      <c r="AA1385" s="71"/>
      <c r="AB1385" s="71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</row>
    <row r="1386" spans="1:42" x14ac:dyDescent="0.75">
      <c r="A1386" s="71"/>
      <c r="B1386" s="71"/>
      <c r="C1386" s="71"/>
      <c r="D1386" s="71"/>
      <c r="E1386" s="71"/>
      <c r="F1386" s="71"/>
      <c r="G1386" s="71"/>
      <c r="H1386" s="71"/>
      <c r="I1386" s="71"/>
      <c r="J1386" s="71"/>
      <c r="K1386" s="71"/>
      <c r="L1386" s="71"/>
      <c r="M1386" s="71"/>
      <c r="N1386" s="71"/>
      <c r="O1386" s="71"/>
      <c r="T1386" s="71"/>
      <c r="U1386" s="71"/>
      <c r="V1386" s="71"/>
      <c r="W1386" s="71"/>
      <c r="X1386" s="71"/>
      <c r="Y1386" s="71"/>
      <c r="Z1386" s="71"/>
      <c r="AA1386" s="71"/>
      <c r="AB1386" s="71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</row>
    <row r="1387" spans="1:42" x14ac:dyDescent="0.75">
      <c r="A1387" s="71"/>
      <c r="B1387" s="71"/>
      <c r="C1387" s="71"/>
      <c r="D1387" s="71"/>
      <c r="E1387" s="71"/>
      <c r="F1387" s="71"/>
      <c r="G1387" s="71"/>
      <c r="H1387" s="71"/>
      <c r="I1387" s="71"/>
      <c r="J1387" s="71"/>
      <c r="K1387" s="71"/>
      <c r="L1387" s="71"/>
      <c r="M1387" s="71"/>
      <c r="N1387" s="71"/>
      <c r="O1387" s="71"/>
      <c r="T1387" s="71"/>
      <c r="U1387" s="71"/>
      <c r="V1387" s="71"/>
      <c r="W1387" s="71"/>
      <c r="X1387" s="71"/>
      <c r="Y1387" s="71"/>
      <c r="Z1387" s="71"/>
      <c r="AA1387" s="71"/>
      <c r="AB1387" s="71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</row>
    <row r="1388" spans="1:42" x14ac:dyDescent="0.75">
      <c r="A1388" s="71"/>
      <c r="B1388" s="71"/>
      <c r="C1388" s="71"/>
      <c r="D1388" s="71"/>
      <c r="E1388" s="71"/>
      <c r="F1388" s="71"/>
      <c r="G1388" s="71"/>
      <c r="H1388" s="71"/>
      <c r="I1388" s="71"/>
      <c r="J1388" s="71"/>
      <c r="K1388" s="71"/>
      <c r="L1388" s="71"/>
      <c r="M1388" s="71"/>
      <c r="N1388" s="71"/>
      <c r="O1388" s="71"/>
      <c r="T1388" s="71"/>
      <c r="U1388" s="71"/>
      <c r="V1388" s="71"/>
      <c r="W1388" s="71"/>
      <c r="X1388" s="71"/>
      <c r="Y1388" s="71"/>
      <c r="Z1388" s="71"/>
      <c r="AA1388" s="71"/>
      <c r="AB1388" s="71"/>
      <c r="AC1388" s="71"/>
      <c r="AD1388" s="71"/>
      <c r="AE1388" s="71"/>
      <c r="AF1388" s="71"/>
      <c r="AG1388" s="71"/>
      <c r="AH1388" s="71"/>
      <c r="AI1388" s="71"/>
      <c r="AJ1388" s="71"/>
      <c r="AK1388" s="71"/>
      <c r="AL1388" s="71"/>
      <c r="AM1388" s="71"/>
      <c r="AN1388" s="71"/>
      <c r="AO1388" s="71"/>
      <c r="AP1388" s="71"/>
    </row>
    <row r="1389" spans="1:42" x14ac:dyDescent="0.75">
      <c r="A1389" s="71"/>
      <c r="B1389" s="71"/>
      <c r="C1389" s="71"/>
      <c r="D1389" s="71"/>
      <c r="E1389" s="71"/>
      <c r="F1389" s="71"/>
      <c r="G1389" s="71"/>
      <c r="H1389" s="71"/>
      <c r="I1389" s="71"/>
      <c r="J1389" s="71"/>
      <c r="K1389" s="71"/>
      <c r="L1389" s="71"/>
      <c r="M1389" s="71"/>
      <c r="N1389" s="71"/>
      <c r="O1389" s="71"/>
      <c r="T1389" s="71"/>
      <c r="U1389" s="71"/>
      <c r="V1389" s="71"/>
      <c r="W1389" s="71"/>
      <c r="X1389" s="71"/>
      <c r="Y1389" s="71"/>
      <c r="Z1389" s="71"/>
      <c r="AA1389" s="71"/>
      <c r="AB1389" s="71"/>
      <c r="AC1389" s="71"/>
      <c r="AD1389" s="71"/>
      <c r="AE1389" s="71"/>
      <c r="AF1389" s="71"/>
      <c r="AG1389" s="71"/>
      <c r="AH1389" s="71"/>
      <c r="AI1389" s="71"/>
      <c r="AJ1389" s="71"/>
      <c r="AK1389" s="71"/>
      <c r="AL1389" s="71"/>
      <c r="AM1389" s="71"/>
      <c r="AN1389" s="71"/>
      <c r="AO1389" s="71"/>
      <c r="AP1389" s="71"/>
    </row>
    <row r="1390" spans="1:42" x14ac:dyDescent="0.75">
      <c r="A1390" s="71"/>
      <c r="B1390" s="71"/>
      <c r="C1390" s="71"/>
      <c r="D1390" s="71"/>
      <c r="E1390" s="71"/>
      <c r="F1390" s="71"/>
      <c r="G1390" s="71"/>
      <c r="H1390" s="71"/>
      <c r="I1390" s="71"/>
      <c r="J1390" s="71"/>
      <c r="K1390" s="71"/>
      <c r="L1390" s="71"/>
      <c r="M1390" s="71"/>
      <c r="N1390" s="71"/>
      <c r="O1390" s="71"/>
      <c r="T1390" s="71"/>
      <c r="U1390" s="71"/>
      <c r="V1390" s="71"/>
      <c r="W1390" s="71"/>
      <c r="X1390" s="71"/>
      <c r="Y1390" s="71"/>
      <c r="Z1390" s="71"/>
      <c r="AA1390" s="71"/>
      <c r="AB1390" s="71"/>
      <c r="AC1390" s="71"/>
      <c r="AD1390" s="71"/>
      <c r="AE1390" s="71"/>
      <c r="AF1390" s="71"/>
      <c r="AG1390" s="71"/>
      <c r="AH1390" s="71"/>
      <c r="AI1390" s="71"/>
      <c r="AJ1390" s="71"/>
      <c r="AK1390" s="71"/>
      <c r="AL1390" s="71"/>
      <c r="AM1390" s="71"/>
      <c r="AN1390" s="71"/>
      <c r="AO1390" s="71"/>
      <c r="AP1390" s="71"/>
    </row>
    <row r="1391" spans="1:42" x14ac:dyDescent="0.75">
      <c r="A1391" s="71"/>
      <c r="B1391" s="71"/>
      <c r="C1391" s="71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T1391" s="71"/>
      <c r="U1391" s="71"/>
      <c r="V1391" s="71"/>
      <c r="W1391" s="71"/>
      <c r="X1391" s="71"/>
      <c r="Y1391" s="71"/>
      <c r="Z1391" s="71"/>
      <c r="AA1391" s="71"/>
      <c r="AB1391" s="71"/>
      <c r="AC1391" s="71"/>
      <c r="AD1391" s="71"/>
      <c r="AE1391" s="71"/>
      <c r="AF1391" s="71"/>
      <c r="AG1391" s="71"/>
      <c r="AH1391" s="71"/>
      <c r="AI1391" s="71"/>
      <c r="AJ1391" s="71"/>
      <c r="AK1391" s="71"/>
      <c r="AL1391" s="71"/>
      <c r="AM1391" s="71"/>
      <c r="AN1391" s="71"/>
      <c r="AO1391" s="71"/>
      <c r="AP1391" s="71"/>
    </row>
    <row r="1392" spans="1:42" x14ac:dyDescent="0.75">
      <c r="A1392" s="71"/>
      <c r="B1392" s="71"/>
      <c r="C1392" s="71"/>
      <c r="D1392" s="71"/>
      <c r="E1392" s="71"/>
      <c r="F1392" s="71"/>
      <c r="G1392" s="71"/>
      <c r="H1392" s="71"/>
      <c r="I1392" s="71"/>
      <c r="J1392" s="71"/>
      <c r="K1392" s="71"/>
      <c r="L1392" s="71"/>
      <c r="M1392" s="71"/>
      <c r="N1392" s="71"/>
      <c r="O1392" s="71"/>
      <c r="T1392" s="71"/>
      <c r="U1392" s="71"/>
      <c r="V1392" s="71"/>
      <c r="W1392" s="71"/>
      <c r="X1392" s="71"/>
      <c r="Y1392" s="71"/>
      <c r="Z1392" s="71"/>
      <c r="AA1392" s="71"/>
      <c r="AB1392" s="71"/>
      <c r="AC1392" s="71"/>
      <c r="AD1392" s="71"/>
      <c r="AE1392" s="71"/>
      <c r="AF1392" s="71"/>
      <c r="AG1392" s="71"/>
      <c r="AH1392" s="71"/>
      <c r="AI1392" s="71"/>
      <c r="AJ1392" s="71"/>
      <c r="AK1392" s="71"/>
      <c r="AL1392" s="71"/>
      <c r="AM1392" s="71"/>
      <c r="AN1392" s="71"/>
      <c r="AO1392" s="71"/>
      <c r="AP1392" s="71"/>
    </row>
    <row r="1393" spans="1:42" x14ac:dyDescent="0.75">
      <c r="A1393" s="71"/>
      <c r="B1393" s="71"/>
      <c r="C1393" s="71"/>
      <c r="D1393" s="71"/>
      <c r="E1393" s="71"/>
      <c r="F1393" s="71"/>
      <c r="G1393" s="71"/>
      <c r="H1393" s="71"/>
      <c r="I1393" s="71"/>
      <c r="J1393" s="71"/>
      <c r="K1393" s="71"/>
      <c r="L1393" s="71"/>
      <c r="M1393" s="71"/>
      <c r="N1393" s="71"/>
      <c r="O1393" s="71"/>
      <c r="T1393" s="71"/>
      <c r="U1393" s="71"/>
      <c r="V1393" s="71"/>
      <c r="W1393" s="71"/>
      <c r="X1393" s="71"/>
      <c r="Y1393" s="71"/>
      <c r="Z1393" s="71"/>
      <c r="AA1393" s="71"/>
      <c r="AB1393" s="71"/>
      <c r="AC1393" s="71"/>
      <c r="AD1393" s="71"/>
      <c r="AE1393" s="71"/>
      <c r="AF1393" s="71"/>
      <c r="AG1393" s="71"/>
      <c r="AH1393" s="71"/>
      <c r="AI1393" s="71"/>
      <c r="AJ1393" s="71"/>
      <c r="AK1393" s="71"/>
      <c r="AL1393" s="71"/>
      <c r="AM1393" s="71"/>
      <c r="AN1393" s="71"/>
      <c r="AO1393" s="71"/>
      <c r="AP1393" s="71"/>
    </row>
    <row r="1394" spans="1:42" x14ac:dyDescent="0.75">
      <c r="A1394" s="71"/>
      <c r="B1394" s="71"/>
      <c r="C1394" s="71"/>
      <c r="D1394" s="71"/>
      <c r="E1394" s="71"/>
      <c r="F1394" s="71"/>
      <c r="G1394" s="71"/>
      <c r="H1394" s="71"/>
      <c r="I1394" s="71"/>
      <c r="J1394" s="71"/>
      <c r="K1394" s="71"/>
      <c r="L1394" s="71"/>
      <c r="M1394" s="71"/>
      <c r="N1394" s="71"/>
      <c r="O1394" s="71"/>
      <c r="T1394" s="71"/>
      <c r="U1394" s="71"/>
      <c r="V1394" s="71"/>
      <c r="W1394" s="71"/>
      <c r="X1394" s="71"/>
      <c r="Y1394" s="71"/>
      <c r="Z1394" s="71"/>
      <c r="AA1394" s="71"/>
      <c r="AB1394" s="71"/>
      <c r="AC1394" s="71"/>
      <c r="AD1394" s="71"/>
      <c r="AE1394" s="71"/>
      <c r="AF1394" s="71"/>
      <c r="AG1394" s="71"/>
      <c r="AH1394" s="71"/>
      <c r="AI1394" s="71"/>
      <c r="AJ1394" s="71"/>
      <c r="AK1394" s="71"/>
      <c r="AL1394" s="71"/>
      <c r="AM1394" s="71"/>
      <c r="AN1394" s="71"/>
      <c r="AO1394" s="71"/>
      <c r="AP1394" s="71"/>
    </row>
    <row r="1395" spans="1:42" x14ac:dyDescent="0.75">
      <c r="A1395" s="71"/>
      <c r="B1395" s="71"/>
      <c r="C1395" s="71"/>
      <c r="D1395" s="71"/>
      <c r="E1395" s="71"/>
      <c r="F1395" s="71"/>
      <c r="G1395" s="71"/>
      <c r="H1395" s="71"/>
      <c r="I1395" s="71"/>
      <c r="J1395" s="71"/>
      <c r="K1395" s="71"/>
      <c r="L1395" s="71"/>
      <c r="M1395" s="71"/>
      <c r="N1395" s="71"/>
      <c r="O1395" s="71"/>
      <c r="T1395" s="71"/>
      <c r="U1395" s="71"/>
      <c r="V1395" s="71"/>
      <c r="W1395" s="71"/>
      <c r="X1395" s="71"/>
      <c r="Y1395" s="71"/>
      <c r="Z1395" s="71"/>
      <c r="AA1395" s="71"/>
      <c r="AB1395" s="71"/>
      <c r="AC1395" s="71"/>
      <c r="AD1395" s="71"/>
      <c r="AE1395" s="71"/>
      <c r="AF1395" s="71"/>
      <c r="AG1395" s="71"/>
      <c r="AH1395" s="71"/>
      <c r="AI1395" s="71"/>
      <c r="AJ1395" s="71"/>
      <c r="AK1395" s="71"/>
      <c r="AL1395" s="71"/>
      <c r="AM1395" s="71"/>
      <c r="AN1395" s="71"/>
      <c r="AO1395" s="71"/>
      <c r="AP1395" s="71"/>
    </row>
    <row r="1396" spans="1:42" x14ac:dyDescent="0.75">
      <c r="A1396" s="71"/>
      <c r="B1396" s="71"/>
      <c r="C1396" s="71"/>
      <c r="D1396" s="71"/>
      <c r="E1396" s="71"/>
      <c r="F1396" s="71"/>
      <c r="G1396" s="71"/>
      <c r="H1396" s="71"/>
      <c r="I1396" s="71"/>
      <c r="J1396" s="71"/>
      <c r="K1396" s="71"/>
      <c r="L1396" s="71"/>
      <c r="M1396" s="71"/>
      <c r="N1396" s="71"/>
      <c r="O1396" s="71"/>
      <c r="T1396" s="71"/>
      <c r="U1396" s="71"/>
      <c r="V1396" s="71"/>
      <c r="W1396" s="71"/>
      <c r="X1396" s="71"/>
      <c r="Y1396" s="71"/>
      <c r="Z1396" s="71"/>
      <c r="AA1396" s="71"/>
      <c r="AB1396" s="71"/>
      <c r="AC1396" s="71"/>
      <c r="AD1396" s="71"/>
      <c r="AE1396" s="71"/>
      <c r="AF1396" s="71"/>
      <c r="AG1396" s="71"/>
      <c r="AH1396" s="71"/>
      <c r="AI1396" s="71"/>
      <c r="AJ1396" s="71"/>
      <c r="AK1396" s="71"/>
      <c r="AL1396" s="71"/>
      <c r="AM1396" s="71"/>
      <c r="AN1396" s="71"/>
      <c r="AO1396" s="71"/>
      <c r="AP1396" s="71"/>
    </row>
    <row r="1397" spans="1:42" x14ac:dyDescent="0.75">
      <c r="A1397" s="71"/>
      <c r="B1397" s="71"/>
      <c r="C1397" s="71"/>
      <c r="D1397" s="71"/>
      <c r="E1397" s="71"/>
      <c r="F1397" s="71"/>
      <c r="G1397" s="71"/>
      <c r="H1397" s="71"/>
      <c r="I1397" s="71"/>
      <c r="J1397" s="71"/>
      <c r="K1397" s="71"/>
      <c r="L1397" s="71"/>
      <c r="M1397" s="71"/>
      <c r="N1397" s="71"/>
      <c r="O1397" s="71"/>
      <c r="T1397" s="71"/>
      <c r="U1397" s="71"/>
      <c r="V1397" s="71"/>
      <c r="W1397" s="71"/>
      <c r="X1397" s="71"/>
      <c r="Y1397" s="71"/>
      <c r="Z1397" s="71"/>
      <c r="AA1397" s="71"/>
      <c r="AB1397" s="71"/>
      <c r="AC1397" s="71"/>
      <c r="AD1397" s="71"/>
      <c r="AE1397" s="71"/>
      <c r="AF1397" s="71"/>
      <c r="AG1397" s="71"/>
      <c r="AH1397" s="71"/>
      <c r="AI1397" s="71"/>
      <c r="AJ1397" s="71"/>
      <c r="AK1397" s="71"/>
      <c r="AL1397" s="71"/>
      <c r="AM1397" s="71"/>
      <c r="AN1397" s="71"/>
      <c r="AO1397" s="71"/>
      <c r="AP1397" s="71"/>
    </row>
    <row r="1398" spans="1:42" x14ac:dyDescent="0.75">
      <c r="A1398" s="71"/>
      <c r="B1398" s="71"/>
      <c r="C1398" s="71"/>
      <c r="D1398" s="71"/>
      <c r="E1398" s="71"/>
      <c r="F1398" s="71"/>
      <c r="G1398" s="71"/>
      <c r="H1398" s="71"/>
      <c r="I1398" s="71"/>
      <c r="J1398" s="71"/>
      <c r="K1398" s="71"/>
      <c r="L1398" s="71"/>
      <c r="M1398" s="71"/>
      <c r="N1398" s="71"/>
      <c r="O1398" s="71"/>
      <c r="T1398" s="71"/>
      <c r="U1398" s="71"/>
      <c r="V1398" s="71"/>
      <c r="W1398" s="71"/>
      <c r="X1398" s="71"/>
      <c r="Y1398" s="71"/>
      <c r="Z1398" s="71"/>
      <c r="AA1398" s="71"/>
      <c r="AB1398" s="71"/>
      <c r="AC1398" s="71"/>
      <c r="AD1398" s="71"/>
      <c r="AE1398" s="71"/>
      <c r="AF1398" s="71"/>
      <c r="AG1398" s="71"/>
      <c r="AH1398" s="71"/>
      <c r="AI1398" s="71"/>
      <c r="AJ1398" s="71"/>
      <c r="AK1398" s="71"/>
      <c r="AL1398" s="71"/>
      <c r="AM1398" s="71"/>
      <c r="AN1398" s="71"/>
      <c r="AO1398" s="71"/>
      <c r="AP1398" s="71"/>
    </row>
    <row r="1399" spans="1:42" x14ac:dyDescent="0.75">
      <c r="A1399" s="71"/>
      <c r="B1399" s="71"/>
      <c r="C1399" s="71"/>
      <c r="D1399" s="71"/>
      <c r="E1399" s="71"/>
      <c r="F1399" s="71"/>
      <c r="G1399" s="71"/>
      <c r="H1399" s="71"/>
      <c r="I1399" s="71"/>
      <c r="J1399" s="71"/>
      <c r="K1399" s="71"/>
      <c r="L1399" s="71"/>
      <c r="M1399" s="71"/>
      <c r="N1399" s="71"/>
      <c r="O1399" s="71"/>
      <c r="T1399" s="71"/>
      <c r="U1399" s="71"/>
      <c r="V1399" s="71"/>
      <c r="W1399" s="71"/>
      <c r="X1399" s="71"/>
      <c r="Y1399" s="71"/>
      <c r="Z1399" s="71"/>
      <c r="AA1399" s="71"/>
      <c r="AB1399" s="71"/>
      <c r="AC1399" s="71"/>
      <c r="AD1399" s="71"/>
      <c r="AE1399" s="71"/>
      <c r="AF1399" s="71"/>
      <c r="AG1399" s="71"/>
      <c r="AH1399" s="71"/>
      <c r="AI1399" s="71"/>
      <c r="AJ1399" s="71"/>
      <c r="AK1399" s="71"/>
      <c r="AL1399" s="71"/>
      <c r="AM1399" s="71"/>
      <c r="AN1399" s="71"/>
      <c r="AO1399" s="71"/>
      <c r="AP1399" s="71"/>
    </row>
    <row r="1400" spans="1:42" x14ac:dyDescent="0.75">
      <c r="A1400" s="71"/>
      <c r="B1400" s="71"/>
      <c r="C1400" s="71"/>
      <c r="D1400" s="71"/>
      <c r="E1400" s="71"/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T1400" s="71"/>
      <c r="U1400" s="71"/>
      <c r="V1400" s="71"/>
      <c r="W1400" s="71"/>
      <c r="X1400" s="71"/>
      <c r="Y1400" s="71"/>
      <c r="Z1400" s="71"/>
      <c r="AA1400" s="71"/>
      <c r="AB1400" s="71"/>
      <c r="AC1400" s="71"/>
      <c r="AD1400" s="71"/>
      <c r="AE1400" s="71"/>
      <c r="AF1400" s="71"/>
      <c r="AG1400" s="71"/>
      <c r="AH1400" s="71"/>
      <c r="AI1400" s="71"/>
      <c r="AJ1400" s="71"/>
      <c r="AK1400" s="71"/>
      <c r="AL1400" s="71"/>
      <c r="AM1400" s="71"/>
      <c r="AN1400" s="71"/>
      <c r="AO1400" s="71"/>
      <c r="AP1400" s="71"/>
    </row>
    <row r="1401" spans="1:42" x14ac:dyDescent="0.75">
      <c r="A1401" s="71"/>
      <c r="B1401" s="71"/>
      <c r="C1401" s="71"/>
      <c r="D1401" s="71"/>
      <c r="E1401" s="71"/>
      <c r="F1401" s="71"/>
      <c r="G1401" s="71"/>
      <c r="H1401" s="71"/>
      <c r="I1401" s="71"/>
      <c r="J1401" s="71"/>
      <c r="K1401" s="71"/>
      <c r="L1401" s="71"/>
      <c r="M1401" s="71"/>
      <c r="N1401" s="71"/>
      <c r="O1401" s="71"/>
      <c r="T1401" s="71"/>
      <c r="U1401" s="71"/>
      <c r="V1401" s="71"/>
      <c r="W1401" s="71"/>
      <c r="X1401" s="71"/>
      <c r="Y1401" s="71"/>
      <c r="Z1401" s="71"/>
      <c r="AA1401" s="71"/>
      <c r="AB1401" s="71"/>
      <c r="AC1401" s="71"/>
      <c r="AD1401" s="71"/>
      <c r="AE1401" s="71"/>
      <c r="AF1401" s="71"/>
      <c r="AG1401" s="71"/>
      <c r="AH1401" s="71"/>
      <c r="AI1401" s="71"/>
      <c r="AJ1401" s="71"/>
      <c r="AK1401" s="71"/>
      <c r="AL1401" s="71"/>
      <c r="AM1401" s="71"/>
      <c r="AN1401" s="71"/>
      <c r="AO1401" s="71"/>
      <c r="AP1401" s="71"/>
    </row>
    <row r="1402" spans="1:42" x14ac:dyDescent="0.75">
      <c r="A1402" s="71"/>
      <c r="B1402" s="71"/>
      <c r="C1402" s="71"/>
      <c r="D1402" s="71"/>
      <c r="E1402" s="71"/>
      <c r="F1402" s="71"/>
      <c r="G1402" s="71"/>
      <c r="H1402" s="71"/>
      <c r="I1402" s="71"/>
      <c r="J1402" s="71"/>
      <c r="K1402" s="71"/>
      <c r="L1402" s="71"/>
      <c r="M1402" s="71"/>
      <c r="N1402" s="71"/>
      <c r="O1402" s="71"/>
      <c r="T1402" s="71"/>
      <c r="U1402" s="71"/>
      <c r="V1402" s="71"/>
      <c r="W1402" s="71"/>
      <c r="X1402" s="71"/>
      <c r="Y1402" s="71"/>
      <c r="Z1402" s="71"/>
      <c r="AA1402" s="71"/>
      <c r="AB1402" s="71"/>
      <c r="AC1402" s="71"/>
      <c r="AD1402" s="71"/>
      <c r="AE1402" s="71"/>
      <c r="AF1402" s="71"/>
      <c r="AG1402" s="71"/>
      <c r="AH1402" s="71"/>
      <c r="AI1402" s="71"/>
      <c r="AJ1402" s="71"/>
      <c r="AK1402" s="71"/>
      <c r="AL1402" s="71"/>
      <c r="AM1402" s="71"/>
      <c r="AN1402" s="71"/>
      <c r="AO1402" s="71"/>
      <c r="AP1402" s="71"/>
    </row>
    <row r="1403" spans="1:42" x14ac:dyDescent="0.75">
      <c r="A1403" s="71"/>
      <c r="B1403" s="71"/>
      <c r="C1403" s="71"/>
      <c r="D1403" s="71"/>
      <c r="E1403" s="71"/>
      <c r="F1403" s="71"/>
      <c r="G1403" s="71"/>
      <c r="H1403" s="71"/>
      <c r="I1403" s="71"/>
      <c r="J1403" s="71"/>
      <c r="K1403" s="71"/>
      <c r="L1403" s="71"/>
      <c r="M1403" s="71"/>
      <c r="N1403" s="71"/>
      <c r="O1403" s="71"/>
      <c r="T1403" s="71"/>
      <c r="U1403" s="71"/>
      <c r="V1403" s="71"/>
      <c r="W1403" s="71"/>
      <c r="X1403" s="71"/>
      <c r="Y1403" s="71"/>
      <c r="Z1403" s="71"/>
      <c r="AA1403" s="71"/>
      <c r="AB1403" s="71"/>
      <c r="AC1403" s="71"/>
      <c r="AD1403" s="71"/>
      <c r="AE1403" s="71"/>
      <c r="AF1403" s="71"/>
      <c r="AG1403" s="71"/>
      <c r="AH1403" s="71"/>
      <c r="AI1403" s="71"/>
      <c r="AJ1403" s="71"/>
      <c r="AK1403" s="71"/>
      <c r="AL1403" s="71"/>
      <c r="AM1403" s="71"/>
      <c r="AN1403" s="71"/>
      <c r="AO1403" s="71"/>
      <c r="AP1403" s="71"/>
    </row>
    <row r="1404" spans="1:42" x14ac:dyDescent="0.75">
      <c r="A1404" s="71"/>
      <c r="B1404" s="71"/>
      <c r="C1404" s="71"/>
      <c r="D1404" s="71"/>
      <c r="E1404" s="71"/>
      <c r="F1404" s="71"/>
      <c r="G1404" s="71"/>
      <c r="H1404" s="71"/>
      <c r="I1404" s="71"/>
      <c r="J1404" s="71"/>
      <c r="K1404" s="71"/>
      <c r="L1404" s="71"/>
      <c r="M1404" s="71"/>
      <c r="N1404" s="71"/>
      <c r="O1404" s="71"/>
      <c r="T1404" s="71"/>
      <c r="U1404" s="71"/>
      <c r="V1404" s="71"/>
      <c r="W1404" s="71"/>
      <c r="X1404" s="71"/>
      <c r="Y1404" s="71"/>
      <c r="Z1404" s="71"/>
      <c r="AA1404" s="71"/>
      <c r="AB1404" s="71"/>
      <c r="AC1404" s="71"/>
      <c r="AD1404" s="71"/>
      <c r="AE1404" s="71"/>
      <c r="AF1404" s="71"/>
      <c r="AG1404" s="71"/>
      <c r="AH1404" s="71"/>
      <c r="AI1404" s="71"/>
      <c r="AJ1404" s="71"/>
      <c r="AK1404" s="71"/>
      <c r="AL1404" s="71"/>
      <c r="AM1404" s="71"/>
      <c r="AN1404" s="71"/>
      <c r="AO1404" s="71"/>
      <c r="AP1404" s="71"/>
    </row>
    <row r="1405" spans="1:42" x14ac:dyDescent="0.75">
      <c r="A1405" s="71"/>
      <c r="B1405" s="71"/>
      <c r="C1405" s="71"/>
      <c r="D1405" s="71"/>
      <c r="E1405" s="71"/>
      <c r="F1405" s="71"/>
      <c r="G1405" s="71"/>
      <c r="H1405" s="71"/>
      <c r="I1405" s="71"/>
      <c r="J1405" s="71"/>
      <c r="K1405" s="71"/>
      <c r="L1405" s="71"/>
      <c r="M1405" s="71"/>
      <c r="N1405" s="71"/>
      <c r="O1405" s="71"/>
      <c r="T1405" s="71"/>
      <c r="U1405" s="71"/>
      <c r="V1405" s="71"/>
      <c r="W1405" s="71"/>
      <c r="X1405" s="71"/>
      <c r="Y1405" s="71"/>
      <c r="Z1405" s="71"/>
      <c r="AA1405" s="71"/>
      <c r="AB1405" s="71"/>
      <c r="AC1405" s="71"/>
      <c r="AD1405" s="71"/>
      <c r="AE1405" s="71"/>
      <c r="AF1405" s="71"/>
      <c r="AG1405" s="71"/>
      <c r="AH1405" s="71"/>
      <c r="AI1405" s="71"/>
      <c r="AJ1405" s="71"/>
      <c r="AK1405" s="71"/>
      <c r="AL1405" s="71"/>
      <c r="AM1405" s="71"/>
      <c r="AN1405" s="71"/>
      <c r="AO1405" s="71"/>
      <c r="AP1405" s="71"/>
    </row>
    <row r="1406" spans="1:42" x14ac:dyDescent="0.75">
      <c r="A1406" s="71"/>
      <c r="B1406" s="71"/>
      <c r="C1406" s="71"/>
      <c r="D1406" s="71"/>
      <c r="E1406" s="71"/>
      <c r="F1406" s="71"/>
      <c r="G1406" s="71"/>
      <c r="H1406" s="71"/>
      <c r="I1406" s="71"/>
      <c r="J1406" s="71"/>
      <c r="K1406" s="71"/>
      <c r="L1406" s="71"/>
      <c r="M1406" s="71"/>
      <c r="N1406" s="71"/>
      <c r="O1406" s="71"/>
      <c r="T1406" s="71"/>
      <c r="U1406" s="71"/>
      <c r="V1406" s="71"/>
      <c r="W1406" s="71"/>
      <c r="X1406" s="71"/>
      <c r="Y1406" s="71"/>
      <c r="Z1406" s="71"/>
      <c r="AA1406" s="71"/>
      <c r="AB1406" s="71"/>
      <c r="AC1406" s="71"/>
      <c r="AD1406" s="71"/>
      <c r="AE1406" s="71"/>
      <c r="AF1406" s="71"/>
      <c r="AG1406" s="71"/>
      <c r="AH1406" s="71"/>
      <c r="AI1406" s="71"/>
      <c r="AJ1406" s="71"/>
      <c r="AK1406" s="71"/>
      <c r="AL1406" s="71"/>
      <c r="AM1406" s="71"/>
      <c r="AN1406" s="71"/>
      <c r="AO1406" s="71"/>
      <c r="AP1406" s="71"/>
    </row>
    <row r="1407" spans="1:42" x14ac:dyDescent="0.75">
      <c r="A1407" s="71"/>
      <c r="B1407" s="71"/>
      <c r="C1407" s="71"/>
      <c r="D1407" s="71"/>
      <c r="E1407" s="71"/>
      <c r="F1407" s="71"/>
      <c r="G1407" s="71"/>
      <c r="H1407" s="71"/>
      <c r="I1407" s="71"/>
      <c r="J1407" s="71"/>
      <c r="K1407" s="71"/>
      <c r="L1407" s="71"/>
      <c r="M1407" s="71"/>
      <c r="N1407" s="71"/>
      <c r="O1407" s="71"/>
      <c r="T1407" s="71"/>
      <c r="U1407" s="71"/>
      <c r="V1407" s="71"/>
      <c r="W1407" s="71"/>
      <c r="X1407" s="71"/>
      <c r="Y1407" s="71"/>
      <c r="Z1407" s="71"/>
      <c r="AA1407" s="71"/>
      <c r="AB1407" s="71"/>
      <c r="AC1407" s="71"/>
      <c r="AD1407" s="71"/>
      <c r="AE1407" s="71"/>
      <c r="AF1407" s="71"/>
      <c r="AG1407" s="71"/>
      <c r="AH1407" s="71"/>
      <c r="AI1407" s="71"/>
      <c r="AJ1407" s="71"/>
      <c r="AK1407" s="71"/>
      <c r="AL1407" s="71"/>
      <c r="AM1407" s="71"/>
      <c r="AN1407" s="71"/>
      <c r="AO1407" s="71"/>
      <c r="AP1407" s="71"/>
    </row>
    <row r="1408" spans="1:42" x14ac:dyDescent="0.75">
      <c r="A1408" s="71"/>
      <c r="B1408" s="71"/>
      <c r="C1408" s="71"/>
      <c r="D1408" s="71"/>
      <c r="E1408" s="71"/>
      <c r="F1408" s="71"/>
      <c r="G1408" s="71"/>
      <c r="H1408" s="71"/>
      <c r="I1408" s="71"/>
      <c r="J1408" s="71"/>
      <c r="K1408" s="71"/>
      <c r="L1408" s="71"/>
      <c r="M1408" s="71"/>
      <c r="N1408" s="71"/>
      <c r="O1408" s="71"/>
      <c r="T1408" s="71"/>
      <c r="U1408" s="71"/>
      <c r="V1408" s="71"/>
      <c r="W1408" s="71"/>
      <c r="X1408" s="71"/>
      <c r="Y1408" s="71"/>
      <c r="Z1408" s="71"/>
      <c r="AA1408" s="71"/>
      <c r="AB1408" s="71"/>
      <c r="AC1408" s="71"/>
      <c r="AD1408" s="71"/>
      <c r="AE1408" s="71"/>
      <c r="AF1408" s="71"/>
      <c r="AG1408" s="71"/>
      <c r="AH1408" s="71"/>
      <c r="AI1408" s="71"/>
      <c r="AJ1408" s="71"/>
      <c r="AK1408" s="71"/>
      <c r="AL1408" s="71"/>
      <c r="AM1408" s="71"/>
      <c r="AN1408" s="71"/>
      <c r="AO1408" s="71"/>
      <c r="AP1408" s="71"/>
    </row>
    <row r="1409" spans="1:42" x14ac:dyDescent="0.75">
      <c r="A1409" s="71"/>
      <c r="B1409" s="71"/>
      <c r="C1409" s="71"/>
      <c r="D1409" s="71"/>
      <c r="E1409" s="71"/>
      <c r="F1409" s="71"/>
      <c r="G1409" s="71"/>
      <c r="H1409" s="71"/>
      <c r="I1409" s="71"/>
      <c r="J1409" s="71"/>
      <c r="K1409" s="71"/>
      <c r="L1409" s="71"/>
      <c r="M1409" s="71"/>
      <c r="N1409" s="71"/>
      <c r="O1409" s="71"/>
      <c r="T1409" s="71"/>
      <c r="U1409" s="71"/>
      <c r="V1409" s="71"/>
      <c r="W1409" s="71"/>
      <c r="X1409" s="71"/>
      <c r="Y1409" s="71"/>
      <c r="Z1409" s="71"/>
      <c r="AA1409" s="71"/>
      <c r="AB1409" s="71"/>
      <c r="AC1409" s="71"/>
      <c r="AD1409" s="71"/>
      <c r="AE1409" s="71"/>
      <c r="AF1409" s="71"/>
      <c r="AG1409" s="71"/>
      <c r="AH1409" s="71"/>
      <c r="AI1409" s="71"/>
      <c r="AJ1409" s="71"/>
      <c r="AK1409" s="71"/>
      <c r="AL1409" s="71"/>
      <c r="AM1409" s="71"/>
      <c r="AN1409" s="71"/>
      <c r="AO1409" s="71"/>
      <c r="AP1409" s="71"/>
    </row>
    <row r="1410" spans="1:42" x14ac:dyDescent="0.75">
      <c r="A1410" s="71"/>
      <c r="B1410" s="71"/>
      <c r="C1410" s="71"/>
      <c r="D1410" s="71"/>
      <c r="E1410" s="71"/>
      <c r="F1410" s="71"/>
      <c r="G1410" s="71"/>
      <c r="H1410" s="71"/>
      <c r="I1410" s="71"/>
      <c r="J1410" s="71"/>
      <c r="K1410" s="71"/>
      <c r="L1410" s="71"/>
      <c r="M1410" s="71"/>
      <c r="N1410" s="71"/>
      <c r="O1410" s="71"/>
      <c r="T1410" s="71"/>
      <c r="U1410" s="71"/>
      <c r="V1410" s="71"/>
      <c r="W1410" s="71"/>
      <c r="X1410" s="71"/>
      <c r="Y1410" s="71"/>
      <c r="Z1410" s="71"/>
      <c r="AA1410" s="71"/>
      <c r="AB1410" s="71"/>
      <c r="AC1410" s="71"/>
      <c r="AD1410" s="71"/>
      <c r="AE1410" s="71"/>
      <c r="AF1410" s="71"/>
      <c r="AG1410" s="71"/>
      <c r="AH1410" s="71"/>
      <c r="AI1410" s="71"/>
      <c r="AJ1410" s="71"/>
      <c r="AK1410" s="71"/>
      <c r="AL1410" s="71"/>
      <c r="AM1410" s="71"/>
      <c r="AN1410" s="71"/>
      <c r="AO1410" s="71"/>
      <c r="AP1410" s="71"/>
    </row>
    <row r="1411" spans="1:42" x14ac:dyDescent="0.75">
      <c r="A1411" s="71"/>
      <c r="B1411" s="71"/>
      <c r="C1411" s="71"/>
      <c r="D1411" s="71"/>
      <c r="E1411" s="71"/>
      <c r="F1411" s="71"/>
      <c r="G1411" s="71"/>
      <c r="H1411" s="71"/>
      <c r="I1411" s="71"/>
      <c r="J1411" s="71"/>
      <c r="K1411" s="71"/>
      <c r="L1411" s="71"/>
      <c r="M1411" s="71"/>
      <c r="N1411" s="71"/>
      <c r="O1411" s="71"/>
      <c r="T1411" s="71"/>
      <c r="U1411" s="71"/>
      <c r="V1411" s="71"/>
      <c r="W1411" s="71"/>
      <c r="X1411" s="71"/>
      <c r="Y1411" s="71"/>
      <c r="Z1411" s="71"/>
      <c r="AA1411" s="71"/>
      <c r="AB1411" s="71"/>
      <c r="AC1411" s="71"/>
      <c r="AD1411" s="71"/>
      <c r="AE1411" s="71"/>
      <c r="AF1411" s="71"/>
      <c r="AG1411" s="71"/>
      <c r="AH1411" s="71"/>
      <c r="AI1411" s="71"/>
      <c r="AJ1411" s="71"/>
      <c r="AK1411" s="71"/>
      <c r="AL1411" s="71"/>
      <c r="AM1411" s="71"/>
      <c r="AN1411" s="71"/>
      <c r="AO1411" s="71"/>
      <c r="AP1411" s="71"/>
    </row>
    <row r="1412" spans="1:42" x14ac:dyDescent="0.75">
      <c r="A1412" s="71"/>
      <c r="B1412" s="71"/>
      <c r="C1412" s="71"/>
      <c r="D1412" s="71"/>
      <c r="E1412" s="71"/>
      <c r="F1412" s="71"/>
      <c r="G1412" s="71"/>
      <c r="H1412" s="71"/>
      <c r="I1412" s="71"/>
      <c r="J1412" s="71"/>
      <c r="K1412" s="71"/>
      <c r="L1412" s="71"/>
      <c r="M1412" s="71"/>
      <c r="N1412" s="71"/>
      <c r="O1412" s="71"/>
      <c r="T1412" s="71"/>
      <c r="U1412" s="71"/>
      <c r="V1412" s="71"/>
      <c r="W1412" s="71"/>
      <c r="X1412" s="71"/>
      <c r="Y1412" s="71"/>
      <c r="Z1412" s="71"/>
      <c r="AA1412" s="71"/>
      <c r="AB1412" s="71"/>
      <c r="AC1412" s="71"/>
      <c r="AD1412" s="71"/>
      <c r="AE1412" s="71"/>
      <c r="AF1412" s="71"/>
      <c r="AG1412" s="71"/>
      <c r="AH1412" s="71"/>
      <c r="AI1412" s="71"/>
      <c r="AJ1412" s="71"/>
      <c r="AK1412" s="71"/>
      <c r="AL1412" s="71"/>
      <c r="AM1412" s="71"/>
      <c r="AN1412" s="71"/>
      <c r="AO1412" s="71"/>
      <c r="AP1412" s="71"/>
    </row>
    <row r="1413" spans="1:42" x14ac:dyDescent="0.75">
      <c r="A1413" s="71"/>
      <c r="B1413" s="71"/>
      <c r="C1413" s="71"/>
      <c r="D1413" s="71"/>
      <c r="E1413" s="71"/>
      <c r="F1413" s="71"/>
      <c r="G1413" s="71"/>
      <c r="H1413" s="71"/>
      <c r="I1413" s="71"/>
      <c r="J1413" s="71"/>
      <c r="K1413" s="71"/>
      <c r="L1413" s="71"/>
      <c r="M1413" s="71"/>
      <c r="N1413" s="71"/>
      <c r="O1413" s="71"/>
      <c r="T1413" s="71"/>
      <c r="U1413" s="71"/>
      <c r="V1413" s="71"/>
      <c r="W1413" s="71"/>
      <c r="X1413" s="71"/>
      <c r="Y1413" s="71"/>
      <c r="Z1413" s="71"/>
      <c r="AA1413" s="71"/>
      <c r="AB1413" s="71"/>
      <c r="AC1413" s="71"/>
      <c r="AD1413" s="71"/>
      <c r="AE1413" s="71"/>
      <c r="AF1413" s="71"/>
      <c r="AG1413" s="71"/>
      <c r="AH1413" s="71"/>
      <c r="AI1413" s="71"/>
      <c r="AJ1413" s="71"/>
      <c r="AK1413" s="71"/>
      <c r="AL1413" s="71"/>
      <c r="AM1413" s="71"/>
      <c r="AN1413" s="71"/>
      <c r="AO1413" s="71"/>
      <c r="AP1413" s="71"/>
    </row>
    <row r="1414" spans="1:42" x14ac:dyDescent="0.75">
      <c r="A1414" s="71"/>
      <c r="B1414" s="71"/>
      <c r="C1414" s="71"/>
      <c r="D1414" s="71"/>
      <c r="E1414" s="71"/>
      <c r="F1414" s="71"/>
      <c r="G1414" s="71"/>
      <c r="H1414" s="71"/>
      <c r="I1414" s="71"/>
      <c r="J1414" s="71"/>
      <c r="K1414" s="71"/>
      <c r="L1414" s="71"/>
      <c r="M1414" s="71"/>
      <c r="N1414" s="71"/>
      <c r="O1414" s="71"/>
      <c r="T1414" s="71"/>
      <c r="U1414" s="71"/>
      <c r="V1414" s="71"/>
      <c r="W1414" s="71"/>
      <c r="X1414" s="71"/>
      <c r="Y1414" s="71"/>
      <c r="Z1414" s="71"/>
      <c r="AA1414" s="71"/>
      <c r="AB1414" s="71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</row>
    <row r="1415" spans="1:42" x14ac:dyDescent="0.75">
      <c r="A1415" s="71"/>
      <c r="B1415" s="71"/>
      <c r="C1415" s="71"/>
      <c r="D1415" s="71"/>
      <c r="E1415" s="71"/>
      <c r="F1415" s="71"/>
      <c r="G1415" s="71"/>
      <c r="H1415" s="71"/>
      <c r="I1415" s="71"/>
      <c r="J1415" s="71"/>
      <c r="K1415" s="71"/>
      <c r="L1415" s="71"/>
      <c r="M1415" s="71"/>
      <c r="N1415" s="71"/>
      <c r="O1415" s="71"/>
      <c r="T1415" s="71"/>
      <c r="U1415" s="71"/>
      <c r="V1415" s="71"/>
      <c r="W1415" s="71"/>
      <c r="X1415" s="71"/>
      <c r="Y1415" s="71"/>
      <c r="Z1415" s="71"/>
      <c r="AA1415" s="71"/>
      <c r="AB1415" s="71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</row>
    <row r="1416" spans="1:42" x14ac:dyDescent="0.75">
      <c r="A1416" s="71"/>
      <c r="B1416" s="71"/>
      <c r="C1416" s="71"/>
      <c r="D1416" s="71"/>
      <c r="E1416" s="71"/>
      <c r="F1416" s="71"/>
      <c r="G1416" s="71"/>
      <c r="H1416" s="71"/>
      <c r="I1416" s="71"/>
      <c r="J1416" s="71"/>
      <c r="K1416" s="71"/>
      <c r="L1416" s="71"/>
      <c r="M1416" s="71"/>
      <c r="N1416" s="71"/>
      <c r="O1416" s="71"/>
      <c r="T1416" s="71"/>
      <c r="U1416" s="71"/>
      <c r="V1416" s="71"/>
      <c r="W1416" s="71"/>
      <c r="X1416" s="71"/>
      <c r="Y1416" s="71"/>
      <c r="Z1416" s="71"/>
      <c r="AA1416" s="71"/>
      <c r="AB1416" s="71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</row>
    <row r="1417" spans="1:42" x14ac:dyDescent="0.75">
      <c r="A1417" s="71"/>
      <c r="B1417" s="71"/>
      <c r="C1417" s="71"/>
      <c r="D1417" s="71"/>
      <c r="E1417" s="71"/>
      <c r="F1417" s="71"/>
      <c r="G1417" s="71"/>
      <c r="H1417" s="71"/>
      <c r="I1417" s="71"/>
      <c r="J1417" s="71"/>
      <c r="K1417" s="71"/>
      <c r="L1417" s="71"/>
      <c r="M1417" s="71"/>
      <c r="N1417" s="71"/>
      <c r="O1417" s="71"/>
      <c r="T1417" s="71"/>
      <c r="U1417" s="71"/>
      <c r="V1417" s="71"/>
      <c r="W1417" s="71"/>
      <c r="X1417" s="71"/>
      <c r="Y1417" s="71"/>
      <c r="Z1417" s="71"/>
      <c r="AA1417" s="71"/>
      <c r="AB1417" s="71"/>
      <c r="AC1417" s="71"/>
      <c r="AD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</row>
    <row r="1418" spans="1:42" x14ac:dyDescent="0.75">
      <c r="A1418" s="71"/>
      <c r="B1418" s="71"/>
      <c r="C1418" s="71"/>
      <c r="D1418" s="71"/>
      <c r="E1418" s="71"/>
      <c r="F1418" s="71"/>
      <c r="G1418" s="71"/>
      <c r="H1418" s="71"/>
      <c r="I1418" s="71"/>
      <c r="J1418" s="71"/>
      <c r="K1418" s="71"/>
      <c r="L1418" s="71"/>
      <c r="M1418" s="71"/>
      <c r="N1418" s="71"/>
      <c r="O1418" s="71"/>
      <c r="T1418" s="71"/>
      <c r="U1418" s="71"/>
      <c r="V1418" s="71"/>
      <c r="W1418" s="71"/>
      <c r="X1418" s="71"/>
      <c r="Y1418" s="71"/>
      <c r="Z1418" s="71"/>
      <c r="AA1418" s="71"/>
      <c r="AB1418" s="71"/>
      <c r="AC1418" s="71"/>
      <c r="AD1418" s="71"/>
      <c r="AE1418" s="71"/>
      <c r="AF1418" s="71"/>
      <c r="AG1418" s="71"/>
      <c r="AH1418" s="71"/>
      <c r="AI1418" s="71"/>
      <c r="AJ1418" s="71"/>
      <c r="AK1418" s="71"/>
      <c r="AL1418" s="71"/>
      <c r="AM1418" s="71"/>
      <c r="AN1418" s="71"/>
      <c r="AO1418" s="71"/>
      <c r="AP1418" s="71"/>
    </row>
    <row r="1419" spans="1:42" x14ac:dyDescent="0.75">
      <c r="A1419" s="71"/>
      <c r="B1419" s="71"/>
      <c r="C1419" s="71"/>
      <c r="D1419" s="71"/>
      <c r="E1419" s="71"/>
      <c r="F1419" s="71"/>
      <c r="G1419" s="71"/>
      <c r="H1419" s="71"/>
      <c r="I1419" s="71"/>
      <c r="J1419" s="71"/>
      <c r="K1419" s="71"/>
      <c r="L1419" s="71"/>
      <c r="M1419" s="71"/>
      <c r="N1419" s="71"/>
      <c r="O1419" s="71"/>
      <c r="T1419" s="71"/>
      <c r="U1419" s="71"/>
      <c r="V1419" s="71"/>
      <c r="W1419" s="71"/>
      <c r="X1419" s="71"/>
      <c r="Y1419" s="71"/>
      <c r="Z1419" s="71"/>
      <c r="AA1419" s="71"/>
      <c r="AB1419" s="71"/>
      <c r="AC1419" s="71"/>
      <c r="AD1419" s="71"/>
      <c r="AE1419" s="71"/>
      <c r="AF1419" s="71"/>
      <c r="AG1419" s="71"/>
      <c r="AH1419" s="71"/>
      <c r="AI1419" s="71"/>
      <c r="AJ1419" s="71"/>
      <c r="AK1419" s="71"/>
      <c r="AL1419" s="71"/>
      <c r="AM1419" s="71"/>
      <c r="AN1419" s="71"/>
      <c r="AO1419" s="71"/>
      <c r="AP1419" s="71"/>
    </row>
    <row r="1420" spans="1:42" x14ac:dyDescent="0.75">
      <c r="A1420" s="71"/>
      <c r="B1420" s="71"/>
      <c r="C1420" s="71"/>
      <c r="D1420" s="71"/>
      <c r="E1420" s="71"/>
      <c r="F1420" s="71"/>
      <c r="G1420" s="71"/>
      <c r="H1420" s="71"/>
      <c r="I1420" s="71"/>
      <c r="J1420" s="71"/>
      <c r="K1420" s="71"/>
      <c r="L1420" s="71"/>
      <c r="M1420" s="71"/>
      <c r="N1420" s="71"/>
      <c r="O1420" s="71"/>
      <c r="T1420" s="71"/>
      <c r="U1420" s="71"/>
      <c r="V1420" s="71"/>
      <c r="W1420" s="71"/>
      <c r="X1420" s="71"/>
      <c r="Y1420" s="71"/>
      <c r="Z1420" s="71"/>
      <c r="AA1420" s="71"/>
      <c r="AB1420" s="71"/>
      <c r="AC1420" s="71"/>
      <c r="AD1420" s="71"/>
      <c r="AE1420" s="71"/>
      <c r="AF1420" s="71"/>
      <c r="AG1420" s="71"/>
      <c r="AH1420" s="71"/>
      <c r="AI1420" s="71"/>
      <c r="AJ1420" s="71"/>
      <c r="AK1420" s="71"/>
      <c r="AL1420" s="71"/>
      <c r="AM1420" s="71"/>
      <c r="AN1420" s="71"/>
      <c r="AO1420" s="71"/>
      <c r="AP1420" s="71"/>
    </row>
    <row r="1421" spans="1:42" x14ac:dyDescent="0.75">
      <c r="A1421" s="71"/>
      <c r="B1421" s="71"/>
      <c r="C1421" s="71"/>
      <c r="D1421" s="71"/>
      <c r="E1421" s="71"/>
      <c r="F1421" s="71"/>
      <c r="G1421" s="71"/>
      <c r="H1421" s="71"/>
      <c r="I1421" s="71"/>
      <c r="J1421" s="71"/>
      <c r="K1421" s="71"/>
      <c r="L1421" s="71"/>
      <c r="M1421" s="71"/>
      <c r="N1421" s="71"/>
      <c r="O1421" s="71"/>
      <c r="T1421" s="71"/>
      <c r="U1421" s="71"/>
      <c r="V1421" s="71"/>
      <c r="W1421" s="71"/>
      <c r="X1421" s="71"/>
      <c r="Y1421" s="71"/>
      <c r="Z1421" s="71"/>
      <c r="AA1421" s="71"/>
      <c r="AB1421" s="71"/>
      <c r="AC1421" s="71"/>
      <c r="AD1421" s="71"/>
      <c r="AE1421" s="71"/>
      <c r="AF1421" s="71"/>
      <c r="AG1421" s="71"/>
      <c r="AH1421" s="71"/>
      <c r="AI1421" s="71"/>
      <c r="AJ1421" s="71"/>
      <c r="AK1421" s="71"/>
      <c r="AL1421" s="71"/>
      <c r="AM1421" s="71"/>
      <c r="AN1421" s="71"/>
      <c r="AO1421" s="71"/>
      <c r="AP1421" s="71"/>
    </row>
    <row r="1422" spans="1:42" x14ac:dyDescent="0.75">
      <c r="A1422" s="71"/>
      <c r="B1422" s="71"/>
      <c r="C1422" s="71"/>
      <c r="D1422" s="71"/>
      <c r="E1422" s="71"/>
      <c r="F1422" s="71"/>
      <c r="G1422" s="71"/>
      <c r="H1422" s="71"/>
      <c r="I1422" s="71"/>
      <c r="J1422" s="71"/>
      <c r="K1422" s="71"/>
      <c r="L1422" s="71"/>
      <c r="M1422" s="71"/>
      <c r="N1422" s="71"/>
      <c r="O1422" s="71"/>
      <c r="T1422" s="71"/>
      <c r="U1422" s="71"/>
      <c r="V1422" s="71"/>
      <c r="W1422" s="71"/>
      <c r="X1422" s="71"/>
      <c r="Y1422" s="71"/>
      <c r="Z1422" s="71"/>
      <c r="AA1422" s="71"/>
      <c r="AB1422" s="71"/>
      <c r="AC1422" s="71"/>
      <c r="AD1422" s="71"/>
      <c r="AE1422" s="71"/>
      <c r="AF1422" s="71"/>
      <c r="AG1422" s="71"/>
      <c r="AH1422" s="71"/>
      <c r="AI1422" s="71"/>
      <c r="AJ1422" s="71"/>
      <c r="AK1422" s="71"/>
      <c r="AL1422" s="71"/>
      <c r="AM1422" s="71"/>
      <c r="AN1422" s="71"/>
      <c r="AO1422" s="71"/>
      <c r="AP1422" s="71"/>
    </row>
    <row r="1423" spans="1:42" x14ac:dyDescent="0.75">
      <c r="A1423" s="71"/>
      <c r="B1423" s="71"/>
      <c r="C1423" s="71"/>
      <c r="D1423" s="71"/>
      <c r="E1423" s="71"/>
      <c r="F1423" s="71"/>
      <c r="G1423" s="71"/>
      <c r="H1423" s="71"/>
      <c r="I1423" s="71"/>
      <c r="J1423" s="71"/>
      <c r="K1423" s="71"/>
      <c r="L1423" s="71"/>
      <c r="M1423" s="71"/>
      <c r="N1423" s="71"/>
      <c r="O1423" s="71"/>
      <c r="T1423" s="71"/>
      <c r="U1423" s="71"/>
      <c r="V1423" s="71"/>
      <c r="W1423" s="71"/>
      <c r="X1423" s="71"/>
      <c r="Y1423" s="71"/>
      <c r="Z1423" s="71"/>
      <c r="AA1423" s="71"/>
      <c r="AB1423" s="71"/>
      <c r="AC1423" s="71"/>
      <c r="AD1423" s="71"/>
      <c r="AE1423" s="71"/>
      <c r="AF1423" s="71"/>
      <c r="AG1423" s="71"/>
      <c r="AH1423" s="71"/>
      <c r="AI1423" s="71"/>
      <c r="AJ1423" s="71"/>
      <c r="AK1423" s="71"/>
      <c r="AL1423" s="71"/>
      <c r="AM1423" s="71"/>
      <c r="AN1423" s="71"/>
      <c r="AO1423" s="71"/>
      <c r="AP1423" s="71"/>
    </row>
    <row r="1424" spans="1:42" x14ac:dyDescent="0.75">
      <c r="A1424" s="71"/>
      <c r="B1424" s="71"/>
      <c r="C1424" s="71"/>
      <c r="D1424" s="71"/>
      <c r="E1424" s="71"/>
      <c r="F1424" s="71"/>
      <c r="G1424" s="71"/>
      <c r="H1424" s="71"/>
      <c r="I1424" s="71"/>
      <c r="J1424" s="71"/>
      <c r="K1424" s="71"/>
      <c r="L1424" s="71"/>
      <c r="M1424" s="71"/>
      <c r="N1424" s="71"/>
      <c r="O1424" s="71"/>
      <c r="T1424" s="71"/>
      <c r="U1424" s="71"/>
      <c r="V1424" s="71"/>
      <c r="W1424" s="71"/>
      <c r="X1424" s="71"/>
      <c r="Y1424" s="71"/>
      <c r="Z1424" s="71"/>
      <c r="AA1424" s="71"/>
      <c r="AB1424" s="71"/>
      <c r="AC1424" s="71"/>
      <c r="AD1424" s="71"/>
      <c r="AE1424" s="71"/>
      <c r="AF1424" s="71"/>
      <c r="AG1424" s="71"/>
      <c r="AH1424" s="71"/>
      <c r="AI1424" s="71"/>
      <c r="AJ1424" s="71"/>
      <c r="AK1424" s="71"/>
      <c r="AL1424" s="71"/>
      <c r="AM1424" s="71"/>
      <c r="AN1424" s="71"/>
      <c r="AO1424" s="71"/>
      <c r="AP1424" s="71"/>
    </row>
    <row r="1425" spans="1:42" x14ac:dyDescent="0.75">
      <c r="A1425" s="71"/>
      <c r="B1425" s="71"/>
      <c r="C1425" s="71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T1425" s="71"/>
      <c r="U1425" s="71"/>
      <c r="V1425" s="71"/>
      <c r="W1425" s="71"/>
      <c r="X1425" s="71"/>
      <c r="Y1425" s="71"/>
      <c r="Z1425" s="71"/>
      <c r="AA1425" s="71"/>
      <c r="AB1425" s="71"/>
      <c r="AC1425" s="71"/>
      <c r="AD1425" s="71"/>
      <c r="AE1425" s="71"/>
      <c r="AF1425" s="71"/>
      <c r="AG1425" s="71"/>
      <c r="AH1425" s="71"/>
      <c r="AI1425" s="71"/>
      <c r="AJ1425" s="71"/>
      <c r="AK1425" s="71"/>
      <c r="AL1425" s="71"/>
      <c r="AM1425" s="71"/>
      <c r="AN1425" s="71"/>
      <c r="AO1425" s="71"/>
      <c r="AP1425" s="71"/>
    </row>
    <row r="1426" spans="1:42" x14ac:dyDescent="0.75">
      <c r="A1426" s="71"/>
      <c r="B1426" s="71"/>
      <c r="C1426" s="71"/>
      <c r="D1426" s="71"/>
      <c r="E1426" s="71"/>
      <c r="F1426" s="71"/>
      <c r="G1426" s="71"/>
      <c r="H1426" s="71"/>
      <c r="I1426" s="71"/>
      <c r="J1426" s="71"/>
      <c r="K1426" s="71"/>
      <c r="L1426" s="71"/>
      <c r="M1426" s="71"/>
      <c r="N1426" s="71"/>
      <c r="O1426" s="71"/>
      <c r="T1426" s="71"/>
      <c r="U1426" s="71"/>
      <c r="V1426" s="71"/>
      <c r="W1426" s="71"/>
      <c r="X1426" s="71"/>
      <c r="Y1426" s="71"/>
      <c r="Z1426" s="71"/>
      <c r="AA1426" s="71"/>
      <c r="AB1426" s="71"/>
      <c r="AC1426" s="71"/>
      <c r="AD1426" s="71"/>
      <c r="AE1426" s="71"/>
      <c r="AF1426" s="71"/>
      <c r="AG1426" s="71"/>
      <c r="AH1426" s="71"/>
      <c r="AI1426" s="71"/>
      <c r="AJ1426" s="71"/>
      <c r="AK1426" s="71"/>
      <c r="AL1426" s="71"/>
      <c r="AM1426" s="71"/>
      <c r="AN1426" s="71"/>
      <c r="AO1426" s="71"/>
      <c r="AP1426" s="71"/>
    </row>
    <row r="1427" spans="1:42" x14ac:dyDescent="0.75">
      <c r="A1427" s="71"/>
      <c r="B1427" s="71"/>
      <c r="C1427" s="71"/>
      <c r="D1427" s="71"/>
      <c r="E1427" s="71"/>
      <c r="F1427" s="71"/>
      <c r="G1427" s="71"/>
      <c r="H1427" s="71"/>
      <c r="I1427" s="71"/>
      <c r="J1427" s="71"/>
      <c r="K1427" s="71"/>
      <c r="L1427" s="71"/>
      <c r="M1427" s="71"/>
      <c r="N1427" s="71"/>
      <c r="O1427" s="71"/>
      <c r="T1427" s="71"/>
      <c r="U1427" s="71"/>
      <c r="V1427" s="71"/>
      <c r="W1427" s="71"/>
      <c r="X1427" s="71"/>
      <c r="Y1427" s="71"/>
      <c r="Z1427" s="71"/>
      <c r="AA1427" s="71"/>
      <c r="AB1427" s="71"/>
      <c r="AC1427" s="71"/>
      <c r="AD1427" s="71"/>
      <c r="AE1427" s="71"/>
      <c r="AF1427" s="71"/>
      <c r="AG1427" s="71"/>
      <c r="AH1427" s="71"/>
      <c r="AI1427" s="71"/>
      <c r="AJ1427" s="71"/>
      <c r="AK1427" s="71"/>
      <c r="AL1427" s="71"/>
      <c r="AM1427" s="71"/>
      <c r="AN1427" s="71"/>
      <c r="AO1427" s="71"/>
      <c r="AP1427" s="71"/>
    </row>
    <row r="1428" spans="1:42" x14ac:dyDescent="0.75">
      <c r="A1428" s="71"/>
      <c r="B1428" s="71"/>
      <c r="C1428" s="71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T1428" s="71"/>
      <c r="U1428" s="71"/>
      <c r="V1428" s="71"/>
      <c r="W1428" s="71"/>
      <c r="X1428" s="71"/>
      <c r="Y1428" s="71"/>
      <c r="Z1428" s="71"/>
      <c r="AA1428" s="71"/>
      <c r="AB1428" s="71"/>
      <c r="AC1428" s="71"/>
      <c r="AD1428" s="71"/>
      <c r="AE1428" s="71"/>
      <c r="AF1428" s="71"/>
      <c r="AG1428" s="71"/>
      <c r="AH1428" s="71"/>
      <c r="AI1428" s="71"/>
      <c r="AJ1428" s="71"/>
      <c r="AK1428" s="71"/>
      <c r="AL1428" s="71"/>
      <c r="AM1428" s="71"/>
      <c r="AN1428" s="71"/>
      <c r="AO1428" s="71"/>
      <c r="AP1428" s="71"/>
    </row>
    <row r="1429" spans="1:42" x14ac:dyDescent="0.75">
      <c r="A1429" s="71"/>
      <c r="B1429" s="71"/>
      <c r="C1429" s="71"/>
      <c r="D1429" s="71"/>
      <c r="E1429" s="71"/>
      <c r="F1429" s="71"/>
      <c r="G1429" s="71"/>
      <c r="H1429" s="71"/>
      <c r="I1429" s="71"/>
      <c r="J1429" s="71"/>
      <c r="K1429" s="71"/>
      <c r="L1429" s="71"/>
      <c r="M1429" s="71"/>
      <c r="N1429" s="71"/>
      <c r="O1429" s="71"/>
      <c r="T1429" s="71"/>
      <c r="U1429" s="71"/>
      <c r="V1429" s="71"/>
      <c r="W1429" s="71"/>
      <c r="X1429" s="71"/>
      <c r="Y1429" s="71"/>
      <c r="Z1429" s="71"/>
      <c r="AA1429" s="71"/>
      <c r="AB1429" s="71"/>
      <c r="AC1429" s="71"/>
      <c r="AD1429" s="71"/>
      <c r="AE1429" s="71"/>
      <c r="AF1429" s="71"/>
      <c r="AG1429" s="71"/>
      <c r="AH1429" s="71"/>
      <c r="AI1429" s="71"/>
      <c r="AJ1429" s="71"/>
      <c r="AK1429" s="71"/>
      <c r="AL1429" s="71"/>
      <c r="AM1429" s="71"/>
      <c r="AN1429" s="71"/>
      <c r="AO1429" s="71"/>
      <c r="AP1429" s="71"/>
    </row>
    <row r="1430" spans="1:42" x14ac:dyDescent="0.75">
      <c r="A1430" s="71"/>
      <c r="B1430" s="71"/>
      <c r="C1430" s="71"/>
      <c r="D1430" s="71"/>
      <c r="E1430" s="71"/>
      <c r="F1430" s="71"/>
      <c r="G1430" s="71"/>
      <c r="H1430" s="71"/>
      <c r="I1430" s="71"/>
      <c r="J1430" s="71"/>
      <c r="K1430" s="71"/>
      <c r="L1430" s="71"/>
      <c r="M1430" s="71"/>
      <c r="N1430" s="71"/>
      <c r="O1430" s="71"/>
      <c r="T1430" s="71"/>
      <c r="U1430" s="71"/>
      <c r="V1430" s="71"/>
      <c r="W1430" s="71"/>
      <c r="X1430" s="71"/>
      <c r="Y1430" s="71"/>
      <c r="Z1430" s="71"/>
      <c r="AA1430" s="71"/>
      <c r="AB1430" s="71"/>
      <c r="AC1430" s="71"/>
      <c r="AD1430" s="71"/>
      <c r="AE1430" s="71"/>
      <c r="AF1430" s="71"/>
      <c r="AG1430" s="71"/>
      <c r="AH1430" s="71"/>
      <c r="AI1430" s="71"/>
      <c r="AJ1430" s="71"/>
      <c r="AK1430" s="71"/>
      <c r="AL1430" s="71"/>
      <c r="AM1430" s="71"/>
      <c r="AN1430" s="71"/>
      <c r="AO1430" s="71"/>
      <c r="AP1430" s="71"/>
    </row>
    <row r="1431" spans="1:42" x14ac:dyDescent="0.75">
      <c r="A1431" s="71"/>
      <c r="B1431" s="71"/>
      <c r="C1431" s="71"/>
      <c r="D1431" s="71"/>
      <c r="E1431" s="71"/>
      <c r="F1431" s="71"/>
      <c r="G1431" s="71"/>
      <c r="H1431" s="71"/>
      <c r="I1431" s="71"/>
      <c r="J1431" s="71"/>
      <c r="K1431" s="71"/>
      <c r="L1431" s="71"/>
      <c r="M1431" s="71"/>
      <c r="N1431" s="71"/>
      <c r="O1431" s="71"/>
      <c r="T1431" s="71"/>
      <c r="U1431" s="71"/>
      <c r="V1431" s="71"/>
      <c r="W1431" s="71"/>
      <c r="X1431" s="71"/>
      <c r="Y1431" s="71"/>
      <c r="Z1431" s="71"/>
      <c r="AA1431" s="71"/>
      <c r="AB1431" s="71"/>
      <c r="AC1431" s="71"/>
      <c r="AD1431" s="71"/>
      <c r="AE1431" s="71"/>
      <c r="AF1431" s="71"/>
      <c r="AG1431" s="71"/>
      <c r="AH1431" s="71"/>
      <c r="AI1431" s="71"/>
      <c r="AJ1431" s="71"/>
      <c r="AK1431" s="71"/>
      <c r="AL1431" s="71"/>
      <c r="AM1431" s="71"/>
      <c r="AN1431" s="71"/>
      <c r="AO1431" s="71"/>
      <c r="AP1431" s="71"/>
    </row>
    <row r="1432" spans="1:42" x14ac:dyDescent="0.75">
      <c r="A1432" s="71"/>
      <c r="B1432" s="71"/>
      <c r="C1432" s="71"/>
      <c r="D1432" s="71"/>
      <c r="E1432" s="71"/>
      <c r="F1432" s="71"/>
      <c r="G1432" s="71"/>
      <c r="H1432" s="71"/>
      <c r="I1432" s="71"/>
      <c r="J1432" s="71"/>
      <c r="K1432" s="71"/>
      <c r="L1432" s="71"/>
      <c r="M1432" s="71"/>
      <c r="N1432" s="71"/>
      <c r="O1432" s="71"/>
      <c r="T1432" s="71"/>
      <c r="U1432" s="71"/>
      <c r="V1432" s="71"/>
      <c r="W1432" s="71"/>
      <c r="X1432" s="71"/>
      <c r="Y1432" s="71"/>
      <c r="Z1432" s="71"/>
      <c r="AA1432" s="71"/>
      <c r="AB1432" s="71"/>
      <c r="AC1432" s="71"/>
      <c r="AD1432" s="71"/>
      <c r="AE1432" s="71"/>
      <c r="AF1432" s="71"/>
      <c r="AG1432" s="71"/>
      <c r="AH1432" s="71"/>
      <c r="AI1432" s="71"/>
      <c r="AJ1432" s="71"/>
      <c r="AK1432" s="71"/>
      <c r="AL1432" s="71"/>
      <c r="AM1432" s="71"/>
      <c r="AN1432" s="71"/>
      <c r="AO1432" s="71"/>
      <c r="AP1432" s="71"/>
    </row>
    <row r="1433" spans="1:42" x14ac:dyDescent="0.75">
      <c r="A1433" s="71"/>
      <c r="B1433" s="71"/>
      <c r="C1433" s="71"/>
      <c r="D1433" s="71"/>
      <c r="E1433" s="71"/>
      <c r="F1433" s="71"/>
      <c r="G1433" s="71"/>
      <c r="H1433" s="71"/>
      <c r="I1433" s="71"/>
      <c r="J1433" s="71"/>
      <c r="K1433" s="71"/>
      <c r="L1433" s="71"/>
      <c r="M1433" s="71"/>
      <c r="N1433" s="71"/>
      <c r="O1433" s="71"/>
      <c r="T1433" s="71"/>
      <c r="U1433" s="71"/>
      <c r="V1433" s="71"/>
      <c r="W1433" s="71"/>
      <c r="X1433" s="71"/>
      <c r="Y1433" s="71"/>
      <c r="Z1433" s="71"/>
      <c r="AA1433" s="71"/>
      <c r="AB1433" s="71"/>
      <c r="AC1433" s="71"/>
      <c r="AD1433" s="71"/>
      <c r="AE1433" s="71"/>
      <c r="AF1433" s="71"/>
      <c r="AG1433" s="71"/>
      <c r="AH1433" s="71"/>
      <c r="AI1433" s="71"/>
      <c r="AJ1433" s="71"/>
      <c r="AK1433" s="71"/>
      <c r="AL1433" s="71"/>
      <c r="AM1433" s="71"/>
      <c r="AN1433" s="71"/>
      <c r="AO1433" s="71"/>
      <c r="AP1433" s="71"/>
    </row>
    <row r="1434" spans="1:42" x14ac:dyDescent="0.75">
      <c r="A1434" s="71"/>
      <c r="B1434" s="71"/>
      <c r="C1434" s="71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T1434" s="71"/>
      <c r="U1434" s="71"/>
      <c r="V1434" s="71"/>
      <c r="W1434" s="71"/>
      <c r="X1434" s="71"/>
      <c r="Y1434" s="71"/>
      <c r="Z1434" s="71"/>
      <c r="AA1434" s="71"/>
      <c r="AB1434" s="71"/>
      <c r="AC1434" s="71"/>
      <c r="AD1434" s="71"/>
      <c r="AE1434" s="71"/>
      <c r="AF1434" s="71"/>
      <c r="AG1434" s="71"/>
      <c r="AH1434" s="71"/>
      <c r="AI1434" s="71"/>
      <c r="AJ1434" s="71"/>
      <c r="AK1434" s="71"/>
      <c r="AL1434" s="71"/>
      <c r="AM1434" s="71"/>
      <c r="AN1434" s="71"/>
      <c r="AO1434" s="71"/>
      <c r="AP1434" s="71"/>
    </row>
    <row r="1435" spans="1:42" x14ac:dyDescent="0.75">
      <c r="A1435" s="71"/>
      <c r="B1435" s="71"/>
      <c r="C1435" s="71"/>
      <c r="D1435" s="71"/>
      <c r="E1435" s="71"/>
      <c r="F1435" s="71"/>
      <c r="G1435" s="71"/>
      <c r="H1435" s="71"/>
      <c r="I1435" s="71"/>
      <c r="J1435" s="71"/>
      <c r="K1435" s="71"/>
      <c r="L1435" s="71"/>
      <c r="M1435" s="71"/>
      <c r="N1435" s="71"/>
      <c r="O1435" s="71"/>
      <c r="T1435" s="71"/>
      <c r="U1435" s="71"/>
      <c r="V1435" s="71"/>
      <c r="W1435" s="71"/>
      <c r="X1435" s="71"/>
      <c r="Y1435" s="71"/>
      <c r="Z1435" s="71"/>
      <c r="AA1435" s="71"/>
      <c r="AB1435" s="71"/>
      <c r="AC1435" s="71"/>
      <c r="AD1435" s="71"/>
      <c r="AE1435" s="71"/>
      <c r="AF1435" s="71"/>
      <c r="AG1435" s="71"/>
      <c r="AH1435" s="71"/>
      <c r="AI1435" s="71"/>
      <c r="AJ1435" s="71"/>
      <c r="AK1435" s="71"/>
      <c r="AL1435" s="71"/>
      <c r="AM1435" s="71"/>
      <c r="AN1435" s="71"/>
      <c r="AO1435" s="71"/>
      <c r="AP1435" s="71"/>
    </row>
    <row r="1436" spans="1:42" x14ac:dyDescent="0.75">
      <c r="A1436" s="71"/>
      <c r="B1436" s="71"/>
      <c r="C1436" s="71"/>
      <c r="D1436" s="71"/>
      <c r="E1436" s="71"/>
      <c r="F1436" s="71"/>
      <c r="G1436" s="71"/>
      <c r="H1436" s="71"/>
      <c r="I1436" s="71"/>
      <c r="J1436" s="71"/>
      <c r="K1436" s="71"/>
      <c r="L1436" s="71"/>
      <c r="M1436" s="71"/>
      <c r="N1436" s="71"/>
      <c r="O1436" s="71"/>
      <c r="T1436" s="71"/>
      <c r="U1436" s="71"/>
      <c r="V1436" s="71"/>
      <c r="W1436" s="71"/>
      <c r="X1436" s="71"/>
      <c r="Y1436" s="71"/>
      <c r="Z1436" s="71"/>
      <c r="AA1436" s="71"/>
      <c r="AB1436" s="71"/>
      <c r="AC1436" s="71"/>
      <c r="AD1436" s="71"/>
      <c r="AE1436" s="71"/>
      <c r="AF1436" s="71"/>
      <c r="AG1436" s="71"/>
      <c r="AH1436" s="71"/>
      <c r="AI1436" s="71"/>
      <c r="AJ1436" s="71"/>
      <c r="AK1436" s="71"/>
      <c r="AL1436" s="71"/>
      <c r="AM1436" s="71"/>
      <c r="AN1436" s="71"/>
      <c r="AO1436" s="71"/>
      <c r="AP1436" s="71"/>
    </row>
    <row r="1437" spans="1:42" x14ac:dyDescent="0.75">
      <c r="A1437" s="71"/>
      <c r="B1437" s="71"/>
      <c r="C1437" s="71"/>
      <c r="D1437" s="71"/>
      <c r="E1437" s="71"/>
      <c r="F1437" s="71"/>
      <c r="G1437" s="71"/>
      <c r="H1437" s="71"/>
      <c r="I1437" s="71"/>
      <c r="J1437" s="71"/>
      <c r="K1437" s="71"/>
      <c r="L1437" s="71"/>
      <c r="M1437" s="71"/>
      <c r="N1437" s="71"/>
      <c r="O1437" s="71"/>
      <c r="T1437" s="71"/>
      <c r="U1437" s="71"/>
      <c r="V1437" s="71"/>
      <c r="W1437" s="71"/>
      <c r="X1437" s="71"/>
      <c r="Y1437" s="71"/>
      <c r="Z1437" s="71"/>
      <c r="AA1437" s="71"/>
      <c r="AB1437" s="71"/>
      <c r="AC1437" s="71"/>
      <c r="AD1437" s="71"/>
      <c r="AE1437" s="71"/>
      <c r="AF1437" s="71"/>
      <c r="AG1437" s="71"/>
      <c r="AH1437" s="71"/>
      <c r="AI1437" s="71"/>
      <c r="AJ1437" s="71"/>
      <c r="AK1437" s="71"/>
      <c r="AL1437" s="71"/>
      <c r="AM1437" s="71"/>
      <c r="AN1437" s="71"/>
      <c r="AO1437" s="71"/>
      <c r="AP1437" s="71"/>
    </row>
    <row r="1438" spans="1:42" x14ac:dyDescent="0.75">
      <c r="A1438" s="71"/>
      <c r="B1438" s="71"/>
      <c r="C1438" s="71"/>
      <c r="D1438" s="71"/>
      <c r="E1438" s="71"/>
      <c r="F1438" s="71"/>
      <c r="G1438" s="71"/>
      <c r="H1438" s="71"/>
      <c r="I1438" s="71"/>
      <c r="J1438" s="71"/>
      <c r="K1438" s="71"/>
      <c r="L1438" s="71"/>
      <c r="M1438" s="71"/>
      <c r="N1438" s="71"/>
      <c r="O1438" s="71"/>
      <c r="T1438" s="71"/>
      <c r="U1438" s="71"/>
      <c r="V1438" s="71"/>
      <c r="W1438" s="71"/>
      <c r="X1438" s="71"/>
      <c r="Y1438" s="71"/>
      <c r="Z1438" s="71"/>
      <c r="AA1438" s="71"/>
      <c r="AB1438" s="71"/>
      <c r="AC1438" s="71"/>
      <c r="AD1438" s="71"/>
      <c r="AE1438" s="71"/>
      <c r="AF1438" s="71"/>
      <c r="AG1438" s="71"/>
      <c r="AH1438" s="71"/>
      <c r="AI1438" s="71"/>
      <c r="AJ1438" s="71"/>
      <c r="AK1438" s="71"/>
      <c r="AL1438" s="71"/>
      <c r="AM1438" s="71"/>
      <c r="AN1438" s="71"/>
      <c r="AO1438" s="71"/>
      <c r="AP1438" s="71"/>
    </row>
    <row r="1439" spans="1:42" x14ac:dyDescent="0.75">
      <c r="A1439" s="71"/>
      <c r="B1439" s="71"/>
      <c r="C1439" s="71"/>
      <c r="D1439" s="71"/>
      <c r="E1439" s="71"/>
      <c r="F1439" s="71"/>
      <c r="G1439" s="71"/>
      <c r="H1439" s="71"/>
      <c r="I1439" s="71"/>
      <c r="J1439" s="71"/>
      <c r="K1439" s="71"/>
      <c r="L1439" s="71"/>
      <c r="M1439" s="71"/>
      <c r="N1439" s="71"/>
      <c r="O1439" s="71"/>
      <c r="T1439" s="71"/>
      <c r="U1439" s="71"/>
      <c r="V1439" s="71"/>
      <c r="W1439" s="71"/>
      <c r="X1439" s="71"/>
      <c r="Y1439" s="71"/>
      <c r="Z1439" s="71"/>
      <c r="AA1439" s="71"/>
      <c r="AB1439" s="71"/>
      <c r="AC1439" s="71"/>
      <c r="AD1439" s="71"/>
      <c r="AE1439" s="71"/>
      <c r="AF1439" s="71"/>
      <c r="AG1439" s="71"/>
      <c r="AH1439" s="71"/>
      <c r="AI1439" s="71"/>
      <c r="AJ1439" s="71"/>
      <c r="AK1439" s="71"/>
      <c r="AL1439" s="71"/>
      <c r="AM1439" s="71"/>
      <c r="AN1439" s="71"/>
      <c r="AO1439" s="71"/>
      <c r="AP1439" s="71"/>
    </row>
    <row r="1440" spans="1:42" x14ac:dyDescent="0.75">
      <c r="A1440" s="71"/>
      <c r="B1440" s="71"/>
      <c r="C1440" s="71"/>
      <c r="D1440" s="71"/>
      <c r="E1440" s="71"/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T1440" s="71"/>
      <c r="U1440" s="71"/>
      <c r="V1440" s="71"/>
      <c r="W1440" s="71"/>
      <c r="X1440" s="71"/>
      <c r="Y1440" s="71"/>
      <c r="Z1440" s="71"/>
      <c r="AA1440" s="71"/>
      <c r="AB1440" s="71"/>
      <c r="AC1440" s="71"/>
      <c r="AD1440" s="71"/>
      <c r="AE1440" s="71"/>
      <c r="AF1440" s="71"/>
      <c r="AG1440" s="71"/>
      <c r="AH1440" s="71"/>
      <c r="AI1440" s="71"/>
      <c r="AJ1440" s="71"/>
      <c r="AK1440" s="71"/>
      <c r="AL1440" s="71"/>
      <c r="AM1440" s="71"/>
      <c r="AN1440" s="71"/>
      <c r="AO1440" s="71"/>
      <c r="AP1440" s="71"/>
    </row>
    <row r="1441" spans="1:42" x14ac:dyDescent="0.75">
      <c r="A1441" s="71"/>
      <c r="B1441" s="71"/>
      <c r="C1441" s="71"/>
      <c r="D1441" s="71"/>
      <c r="E1441" s="71"/>
      <c r="F1441" s="71"/>
      <c r="G1441" s="71"/>
      <c r="H1441" s="71"/>
      <c r="I1441" s="71"/>
      <c r="J1441" s="71"/>
      <c r="K1441" s="71"/>
      <c r="L1441" s="71"/>
      <c r="M1441" s="71"/>
      <c r="N1441" s="71"/>
      <c r="O1441" s="71"/>
      <c r="T1441" s="71"/>
      <c r="U1441" s="71"/>
      <c r="V1441" s="71"/>
      <c r="W1441" s="71"/>
      <c r="X1441" s="71"/>
      <c r="Y1441" s="71"/>
      <c r="Z1441" s="71"/>
      <c r="AA1441" s="71"/>
      <c r="AB1441" s="71"/>
      <c r="AC1441" s="71"/>
      <c r="AD1441" s="71"/>
      <c r="AE1441" s="71"/>
      <c r="AF1441" s="71"/>
      <c r="AG1441" s="71"/>
      <c r="AH1441" s="71"/>
      <c r="AI1441" s="71"/>
      <c r="AJ1441" s="71"/>
      <c r="AK1441" s="71"/>
      <c r="AL1441" s="71"/>
      <c r="AM1441" s="71"/>
      <c r="AN1441" s="71"/>
      <c r="AO1441" s="71"/>
      <c r="AP1441" s="71"/>
    </row>
    <row r="1442" spans="1:42" x14ac:dyDescent="0.75">
      <c r="A1442" s="71"/>
      <c r="B1442" s="71"/>
      <c r="C1442" s="71"/>
      <c r="D1442" s="71"/>
      <c r="E1442" s="71"/>
      <c r="F1442" s="71"/>
      <c r="G1442" s="71"/>
      <c r="H1442" s="71"/>
      <c r="I1442" s="71"/>
      <c r="J1442" s="71"/>
      <c r="K1442" s="71"/>
      <c r="L1442" s="71"/>
      <c r="M1442" s="71"/>
      <c r="N1442" s="71"/>
      <c r="O1442" s="71"/>
      <c r="T1442" s="71"/>
      <c r="U1442" s="71"/>
      <c r="V1442" s="71"/>
      <c r="W1442" s="71"/>
      <c r="X1442" s="71"/>
      <c r="Y1442" s="71"/>
      <c r="Z1442" s="71"/>
      <c r="AA1442" s="71"/>
      <c r="AB1442" s="71"/>
      <c r="AC1442" s="71"/>
      <c r="AD1442" s="71"/>
      <c r="AE1442" s="71"/>
      <c r="AF1442" s="71"/>
      <c r="AG1442" s="71"/>
      <c r="AH1442" s="71"/>
      <c r="AI1442" s="71"/>
      <c r="AJ1442" s="71"/>
      <c r="AK1442" s="71"/>
      <c r="AL1442" s="71"/>
      <c r="AM1442" s="71"/>
      <c r="AN1442" s="71"/>
      <c r="AO1442" s="71"/>
      <c r="AP1442" s="71"/>
    </row>
    <row r="1443" spans="1:42" x14ac:dyDescent="0.75">
      <c r="A1443" s="71"/>
      <c r="B1443" s="71"/>
      <c r="C1443" s="71"/>
      <c r="D1443" s="71"/>
      <c r="E1443" s="71"/>
      <c r="F1443" s="71"/>
      <c r="G1443" s="71"/>
      <c r="H1443" s="71"/>
      <c r="I1443" s="71"/>
      <c r="J1443" s="71"/>
      <c r="K1443" s="71"/>
      <c r="L1443" s="71"/>
      <c r="M1443" s="71"/>
      <c r="N1443" s="71"/>
      <c r="O1443" s="71"/>
      <c r="T1443" s="71"/>
      <c r="U1443" s="71"/>
      <c r="V1443" s="71"/>
      <c r="W1443" s="71"/>
      <c r="X1443" s="71"/>
      <c r="Y1443" s="71"/>
      <c r="Z1443" s="71"/>
      <c r="AA1443" s="71"/>
      <c r="AB1443" s="71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</row>
    <row r="1444" spans="1:42" x14ac:dyDescent="0.75">
      <c r="A1444" s="71"/>
      <c r="B1444" s="71"/>
      <c r="C1444" s="71"/>
      <c r="D1444" s="71"/>
      <c r="E1444" s="71"/>
      <c r="F1444" s="71"/>
      <c r="G1444" s="71"/>
      <c r="H1444" s="71"/>
      <c r="I1444" s="71"/>
      <c r="J1444" s="71"/>
      <c r="K1444" s="71"/>
      <c r="L1444" s="71"/>
      <c r="M1444" s="71"/>
      <c r="N1444" s="71"/>
      <c r="O1444" s="71"/>
      <c r="T1444" s="71"/>
      <c r="U1444" s="71"/>
      <c r="V1444" s="71"/>
      <c r="W1444" s="71"/>
      <c r="X1444" s="71"/>
      <c r="Y1444" s="71"/>
      <c r="Z1444" s="71"/>
      <c r="AA1444" s="71"/>
      <c r="AB1444" s="71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</row>
    <row r="1445" spans="1:42" x14ac:dyDescent="0.75">
      <c r="A1445" s="71"/>
      <c r="B1445" s="71"/>
      <c r="C1445" s="71"/>
      <c r="D1445" s="71"/>
      <c r="E1445" s="71"/>
      <c r="F1445" s="71"/>
      <c r="G1445" s="71"/>
      <c r="H1445" s="71"/>
      <c r="I1445" s="71"/>
      <c r="J1445" s="71"/>
      <c r="K1445" s="71"/>
      <c r="L1445" s="71"/>
      <c r="M1445" s="71"/>
      <c r="N1445" s="71"/>
      <c r="O1445" s="71"/>
      <c r="T1445" s="71"/>
      <c r="U1445" s="71"/>
      <c r="V1445" s="71"/>
      <c r="W1445" s="71"/>
      <c r="X1445" s="71"/>
      <c r="Y1445" s="71"/>
      <c r="Z1445" s="71"/>
      <c r="AA1445" s="71"/>
      <c r="AB1445" s="71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</row>
    <row r="1446" spans="1:42" x14ac:dyDescent="0.75">
      <c r="A1446" s="71"/>
      <c r="B1446" s="71"/>
      <c r="C1446" s="71"/>
      <c r="D1446" s="71"/>
      <c r="E1446" s="71"/>
      <c r="F1446" s="71"/>
      <c r="G1446" s="71"/>
      <c r="H1446" s="71"/>
      <c r="I1446" s="71"/>
      <c r="J1446" s="71"/>
      <c r="K1446" s="71"/>
      <c r="L1446" s="71"/>
      <c r="M1446" s="71"/>
      <c r="N1446" s="71"/>
      <c r="O1446" s="71"/>
      <c r="T1446" s="71"/>
      <c r="U1446" s="71"/>
      <c r="V1446" s="71"/>
      <c r="W1446" s="71"/>
      <c r="X1446" s="71"/>
      <c r="Y1446" s="71"/>
      <c r="Z1446" s="71"/>
      <c r="AA1446" s="71"/>
      <c r="AB1446" s="71"/>
      <c r="AC1446" s="71"/>
      <c r="AD1446" s="71"/>
      <c r="AE1446" s="71"/>
      <c r="AF1446" s="71"/>
      <c r="AG1446" s="71"/>
      <c r="AH1446" s="71"/>
      <c r="AI1446" s="71"/>
      <c r="AJ1446" s="71"/>
      <c r="AK1446" s="71"/>
      <c r="AL1446" s="71"/>
      <c r="AM1446" s="71"/>
      <c r="AN1446" s="71"/>
      <c r="AO1446" s="71"/>
      <c r="AP1446" s="71"/>
    </row>
    <row r="1447" spans="1:42" x14ac:dyDescent="0.75">
      <c r="A1447" s="71"/>
      <c r="B1447" s="71"/>
      <c r="C1447" s="71"/>
      <c r="D1447" s="71"/>
      <c r="E1447" s="71"/>
      <c r="F1447" s="71"/>
      <c r="G1447" s="71"/>
      <c r="H1447" s="71"/>
      <c r="I1447" s="71"/>
      <c r="J1447" s="71"/>
      <c r="K1447" s="71"/>
      <c r="L1447" s="71"/>
      <c r="M1447" s="71"/>
      <c r="N1447" s="71"/>
      <c r="O1447" s="71"/>
      <c r="T1447" s="71"/>
      <c r="U1447" s="71"/>
      <c r="V1447" s="71"/>
      <c r="W1447" s="71"/>
      <c r="X1447" s="71"/>
      <c r="Y1447" s="71"/>
      <c r="Z1447" s="71"/>
      <c r="AA1447" s="71"/>
      <c r="AB1447" s="71"/>
      <c r="AC1447" s="71"/>
      <c r="AD1447" s="71"/>
      <c r="AE1447" s="71"/>
      <c r="AF1447" s="71"/>
      <c r="AG1447" s="71"/>
      <c r="AH1447" s="71"/>
      <c r="AI1447" s="71"/>
      <c r="AJ1447" s="71"/>
      <c r="AK1447" s="71"/>
      <c r="AL1447" s="71"/>
      <c r="AM1447" s="71"/>
      <c r="AN1447" s="71"/>
      <c r="AO1447" s="71"/>
      <c r="AP1447" s="71"/>
    </row>
    <row r="1448" spans="1:42" x14ac:dyDescent="0.75">
      <c r="A1448" s="71"/>
      <c r="B1448" s="71"/>
      <c r="C1448" s="71"/>
      <c r="D1448" s="71"/>
      <c r="E1448" s="71"/>
      <c r="F1448" s="71"/>
      <c r="G1448" s="71"/>
      <c r="H1448" s="71"/>
      <c r="I1448" s="71"/>
      <c r="J1448" s="71"/>
      <c r="K1448" s="71"/>
      <c r="L1448" s="71"/>
      <c r="M1448" s="71"/>
      <c r="N1448" s="71"/>
      <c r="O1448" s="71"/>
      <c r="T1448" s="71"/>
      <c r="U1448" s="71"/>
      <c r="V1448" s="71"/>
      <c r="W1448" s="71"/>
      <c r="X1448" s="71"/>
      <c r="Y1448" s="71"/>
      <c r="Z1448" s="71"/>
      <c r="AA1448" s="71"/>
      <c r="AB1448" s="71"/>
      <c r="AC1448" s="71"/>
      <c r="AD1448" s="71"/>
      <c r="AE1448" s="71"/>
      <c r="AF1448" s="71"/>
      <c r="AG1448" s="71"/>
      <c r="AH1448" s="71"/>
      <c r="AI1448" s="71"/>
      <c r="AJ1448" s="71"/>
      <c r="AK1448" s="71"/>
      <c r="AL1448" s="71"/>
      <c r="AM1448" s="71"/>
      <c r="AN1448" s="71"/>
      <c r="AO1448" s="71"/>
      <c r="AP1448" s="71"/>
    </row>
    <row r="1449" spans="1:42" x14ac:dyDescent="0.75">
      <c r="A1449" s="71"/>
      <c r="B1449" s="71"/>
      <c r="C1449" s="71"/>
      <c r="D1449" s="71"/>
      <c r="E1449" s="71"/>
      <c r="F1449" s="71"/>
      <c r="G1449" s="71"/>
      <c r="H1449" s="71"/>
      <c r="I1449" s="71"/>
      <c r="J1449" s="71"/>
      <c r="K1449" s="71"/>
      <c r="L1449" s="71"/>
      <c r="M1449" s="71"/>
      <c r="N1449" s="71"/>
      <c r="O1449" s="71"/>
      <c r="T1449" s="71"/>
      <c r="U1449" s="71"/>
      <c r="V1449" s="71"/>
      <c r="W1449" s="71"/>
      <c r="X1449" s="71"/>
      <c r="Y1449" s="71"/>
      <c r="Z1449" s="71"/>
      <c r="AA1449" s="71"/>
      <c r="AB1449" s="71"/>
      <c r="AC1449" s="71"/>
      <c r="AD1449" s="71"/>
      <c r="AE1449" s="71"/>
      <c r="AF1449" s="71"/>
      <c r="AG1449" s="71"/>
      <c r="AH1449" s="71"/>
      <c r="AI1449" s="71"/>
      <c r="AJ1449" s="71"/>
      <c r="AK1449" s="71"/>
      <c r="AL1449" s="71"/>
      <c r="AM1449" s="71"/>
      <c r="AN1449" s="71"/>
      <c r="AO1449" s="71"/>
      <c r="AP1449" s="71"/>
    </row>
    <row r="1450" spans="1:42" x14ac:dyDescent="0.75">
      <c r="A1450" s="71"/>
      <c r="B1450" s="71"/>
      <c r="C1450" s="71"/>
      <c r="D1450" s="71"/>
      <c r="E1450" s="71"/>
      <c r="F1450" s="71"/>
      <c r="G1450" s="71"/>
      <c r="H1450" s="71"/>
      <c r="I1450" s="71"/>
      <c r="J1450" s="71"/>
      <c r="K1450" s="71"/>
      <c r="L1450" s="71"/>
      <c r="M1450" s="71"/>
      <c r="N1450" s="71"/>
      <c r="O1450" s="71"/>
      <c r="T1450" s="71"/>
      <c r="U1450" s="71"/>
      <c r="V1450" s="71"/>
      <c r="W1450" s="71"/>
      <c r="X1450" s="71"/>
      <c r="Y1450" s="71"/>
      <c r="Z1450" s="71"/>
      <c r="AA1450" s="71"/>
      <c r="AB1450" s="71"/>
      <c r="AC1450" s="71"/>
      <c r="AD1450" s="71"/>
      <c r="AE1450" s="71"/>
      <c r="AF1450" s="71"/>
      <c r="AG1450" s="71"/>
      <c r="AH1450" s="71"/>
      <c r="AI1450" s="71"/>
      <c r="AJ1450" s="71"/>
      <c r="AK1450" s="71"/>
      <c r="AL1450" s="71"/>
      <c r="AM1450" s="71"/>
      <c r="AN1450" s="71"/>
      <c r="AO1450" s="71"/>
      <c r="AP1450" s="71"/>
    </row>
    <row r="1451" spans="1:42" x14ac:dyDescent="0.75">
      <c r="A1451" s="71"/>
      <c r="B1451" s="71"/>
      <c r="C1451" s="71"/>
      <c r="D1451" s="71"/>
      <c r="E1451" s="71"/>
      <c r="F1451" s="71"/>
      <c r="G1451" s="71"/>
      <c r="H1451" s="71"/>
      <c r="I1451" s="71"/>
      <c r="J1451" s="71"/>
      <c r="K1451" s="71"/>
      <c r="L1451" s="71"/>
      <c r="M1451" s="71"/>
      <c r="N1451" s="71"/>
      <c r="O1451" s="71"/>
      <c r="T1451" s="71"/>
      <c r="U1451" s="71"/>
      <c r="V1451" s="71"/>
      <c r="W1451" s="71"/>
      <c r="X1451" s="71"/>
      <c r="Y1451" s="71"/>
      <c r="Z1451" s="71"/>
      <c r="AA1451" s="71"/>
      <c r="AB1451" s="71"/>
      <c r="AC1451" s="71"/>
      <c r="AD1451" s="71"/>
      <c r="AE1451" s="71"/>
      <c r="AF1451" s="71"/>
      <c r="AG1451" s="71"/>
      <c r="AH1451" s="71"/>
      <c r="AI1451" s="71"/>
      <c r="AJ1451" s="71"/>
      <c r="AK1451" s="71"/>
      <c r="AL1451" s="71"/>
      <c r="AM1451" s="71"/>
      <c r="AN1451" s="71"/>
      <c r="AO1451" s="71"/>
      <c r="AP1451" s="71"/>
    </row>
    <row r="1452" spans="1:42" x14ac:dyDescent="0.75">
      <c r="A1452" s="71"/>
      <c r="B1452" s="71"/>
      <c r="C1452" s="71"/>
      <c r="D1452" s="71"/>
      <c r="E1452" s="71"/>
      <c r="F1452" s="71"/>
      <c r="G1452" s="71"/>
      <c r="H1452" s="71"/>
      <c r="I1452" s="71"/>
      <c r="J1452" s="71"/>
      <c r="K1452" s="71"/>
      <c r="L1452" s="71"/>
      <c r="M1452" s="71"/>
      <c r="N1452" s="71"/>
      <c r="O1452" s="71"/>
      <c r="T1452" s="71"/>
      <c r="U1452" s="71"/>
      <c r="V1452" s="71"/>
      <c r="W1452" s="71"/>
      <c r="X1452" s="71"/>
      <c r="Y1452" s="71"/>
      <c r="Z1452" s="71"/>
      <c r="AA1452" s="71"/>
      <c r="AB1452" s="71"/>
      <c r="AC1452" s="71"/>
      <c r="AD1452" s="71"/>
      <c r="AE1452" s="71"/>
      <c r="AF1452" s="71"/>
      <c r="AG1452" s="71"/>
      <c r="AH1452" s="71"/>
      <c r="AI1452" s="71"/>
      <c r="AJ1452" s="71"/>
      <c r="AK1452" s="71"/>
      <c r="AL1452" s="71"/>
      <c r="AM1452" s="71"/>
      <c r="AN1452" s="71"/>
      <c r="AO1452" s="71"/>
      <c r="AP1452" s="71"/>
    </row>
    <row r="1453" spans="1:42" x14ac:dyDescent="0.75">
      <c r="A1453" s="71"/>
      <c r="B1453" s="71"/>
      <c r="C1453" s="71"/>
      <c r="D1453" s="71"/>
      <c r="E1453" s="71"/>
      <c r="F1453" s="71"/>
      <c r="G1453" s="71"/>
      <c r="H1453" s="71"/>
      <c r="I1453" s="71"/>
      <c r="J1453" s="71"/>
      <c r="K1453" s="71"/>
      <c r="L1453" s="71"/>
      <c r="M1453" s="71"/>
      <c r="N1453" s="71"/>
      <c r="O1453" s="71"/>
      <c r="T1453" s="71"/>
      <c r="U1453" s="71"/>
      <c r="V1453" s="71"/>
      <c r="W1453" s="71"/>
      <c r="X1453" s="71"/>
      <c r="Y1453" s="71"/>
      <c r="Z1453" s="71"/>
      <c r="AA1453" s="71"/>
      <c r="AB1453" s="71"/>
      <c r="AC1453" s="71"/>
      <c r="AD1453" s="71"/>
      <c r="AE1453" s="71"/>
      <c r="AF1453" s="71"/>
      <c r="AG1453" s="71"/>
      <c r="AH1453" s="71"/>
      <c r="AI1453" s="71"/>
      <c r="AJ1453" s="71"/>
      <c r="AK1453" s="71"/>
      <c r="AL1453" s="71"/>
      <c r="AM1453" s="71"/>
      <c r="AN1453" s="71"/>
      <c r="AO1453" s="71"/>
      <c r="AP1453" s="71"/>
    </row>
    <row r="1454" spans="1:42" x14ac:dyDescent="0.75">
      <c r="A1454" s="71"/>
      <c r="B1454" s="71"/>
      <c r="C1454" s="71"/>
      <c r="D1454" s="71"/>
      <c r="E1454" s="71"/>
      <c r="F1454" s="71"/>
      <c r="G1454" s="71"/>
      <c r="H1454" s="71"/>
      <c r="I1454" s="71"/>
      <c r="J1454" s="71"/>
      <c r="K1454" s="71"/>
      <c r="L1454" s="71"/>
      <c r="M1454" s="71"/>
      <c r="N1454" s="71"/>
      <c r="O1454" s="71"/>
      <c r="T1454" s="71"/>
      <c r="U1454" s="71"/>
      <c r="V1454" s="71"/>
      <c r="W1454" s="71"/>
      <c r="X1454" s="71"/>
      <c r="Y1454" s="71"/>
      <c r="Z1454" s="71"/>
      <c r="AA1454" s="71"/>
      <c r="AB1454" s="71"/>
      <c r="AC1454" s="71"/>
      <c r="AD1454" s="71"/>
      <c r="AE1454" s="71"/>
      <c r="AF1454" s="71"/>
      <c r="AG1454" s="71"/>
      <c r="AH1454" s="71"/>
      <c r="AI1454" s="71"/>
      <c r="AJ1454" s="71"/>
      <c r="AK1454" s="71"/>
      <c r="AL1454" s="71"/>
      <c r="AM1454" s="71"/>
      <c r="AN1454" s="71"/>
      <c r="AO1454" s="71"/>
      <c r="AP1454" s="71"/>
    </row>
    <row r="1455" spans="1:42" x14ac:dyDescent="0.75">
      <c r="A1455" s="71"/>
      <c r="B1455" s="71"/>
      <c r="C1455" s="71"/>
      <c r="D1455" s="71"/>
      <c r="E1455" s="71"/>
      <c r="F1455" s="71"/>
      <c r="G1455" s="71"/>
      <c r="H1455" s="71"/>
      <c r="I1455" s="71"/>
      <c r="J1455" s="71"/>
      <c r="K1455" s="71"/>
      <c r="L1455" s="71"/>
      <c r="M1455" s="71"/>
      <c r="N1455" s="71"/>
      <c r="O1455" s="71"/>
      <c r="T1455" s="71"/>
      <c r="U1455" s="71"/>
      <c r="V1455" s="71"/>
      <c r="W1455" s="71"/>
      <c r="X1455" s="71"/>
      <c r="Y1455" s="71"/>
      <c r="Z1455" s="71"/>
      <c r="AA1455" s="71"/>
      <c r="AB1455" s="71"/>
      <c r="AC1455" s="71"/>
      <c r="AD1455" s="71"/>
      <c r="AE1455" s="71"/>
      <c r="AF1455" s="71"/>
      <c r="AG1455" s="71"/>
      <c r="AH1455" s="71"/>
      <c r="AI1455" s="71"/>
      <c r="AJ1455" s="71"/>
      <c r="AK1455" s="71"/>
      <c r="AL1455" s="71"/>
      <c r="AM1455" s="71"/>
      <c r="AN1455" s="71"/>
      <c r="AO1455" s="71"/>
      <c r="AP1455" s="71"/>
    </row>
    <row r="1456" spans="1:42" x14ac:dyDescent="0.75">
      <c r="A1456" s="71"/>
      <c r="B1456" s="71"/>
      <c r="C1456" s="71"/>
      <c r="D1456" s="71"/>
      <c r="E1456" s="71"/>
      <c r="F1456" s="71"/>
      <c r="G1456" s="71"/>
      <c r="H1456" s="71"/>
      <c r="I1456" s="71"/>
      <c r="J1456" s="71"/>
      <c r="K1456" s="71"/>
      <c r="L1456" s="71"/>
      <c r="M1456" s="71"/>
      <c r="N1456" s="71"/>
      <c r="O1456" s="71"/>
      <c r="T1456" s="71"/>
      <c r="U1456" s="71"/>
      <c r="V1456" s="71"/>
      <c r="W1456" s="71"/>
      <c r="X1456" s="71"/>
      <c r="Y1456" s="71"/>
      <c r="Z1456" s="71"/>
      <c r="AA1456" s="71"/>
      <c r="AB1456" s="71"/>
      <c r="AC1456" s="71"/>
      <c r="AD1456" s="71"/>
      <c r="AE1456" s="71"/>
      <c r="AF1456" s="71"/>
      <c r="AG1456" s="71"/>
      <c r="AH1456" s="71"/>
      <c r="AI1456" s="71"/>
      <c r="AJ1456" s="71"/>
      <c r="AK1456" s="71"/>
      <c r="AL1456" s="71"/>
      <c r="AM1456" s="71"/>
      <c r="AN1456" s="71"/>
      <c r="AO1456" s="71"/>
      <c r="AP1456" s="71"/>
    </row>
    <row r="1457" spans="1:42" x14ac:dyDescent="0.75">
      <c r="A1457" s="71"/>
      <c r="B1457" s="71"/>
      <c r="C1457" s="71"/>
      <c r="D1457" s="71"/>
      <c r="E1457" s="71"/>
      <c r="F1457" s="71"/>
      <c r="G1457" s="71"/>
      <c r="H1457" s="71"/>
      <c r="I1457" s="71"/>
      <c r="J1457" s="71"/>
      <c r="K1457" s="71"/>
      <c r="L1457" s="71"/>
      <c r="M1457" s="71"/>
      <c r="N1457" s="71"/>
      <c r="O1457" s="71"/>
      <c r="T1457" s="71"/>
      <c r="U1457" s="71"/>
      <c r="V1457" s="71"/>
      <c r="W1457" s="71"/>
      <c r="X1457" s="71"/>
      <c r="Y1457" s="71"/>
      <c r="Z1457" s="71"/>
      <c r="AA1457" s="71"/>
      <c r="AB1457" s="71"/>
      <c r="AC1457" s="71"/>
      <c r="AD1457" s="71"/>
      <c r="AE1457" s="71"/>
      <c r="AF1457" s="71"/>
      <c r="AG1457" s="71"/>
      <c r="AH1457" s="71"/>
      <c r="AI1457" s="71"/>
      <c r="AJ1457" s="71"/>
      <c r="AK1457" s="71"/>
      <c r="AL1457" s="71"/>
      <c r="AM1457" s="71"/>
      <c r="AN1457" s="71"/>
      <c r="AO1457" s="71"/>
      <c r="AP1457" s="71"/>
    </row>
    <row r="1458" spans="1:42" x14ac:dyDescent="0.75">
      <c r="A1458" s="71"/>
      <c r="B1458" s="71"/>
      <c r="C1458" s="71"/>
      <c r="D1458" s="71"/>
      <c r="E1458" s="71"/>
      <c r="F1458" s="71"/>
      <c r="G1458" s="71"/>
      <c r="H1458" s="71"/>
      <c r="I1458" s="71"/>
      <c r="J1458" s="71"/>
      <c r="K1458" s="71"/>
      <c r="L1458" s="71"/>
      <c r="M1458" s="71"/>
      <c r="N1458" s="71"/>
      <c r="O1458" s="71"/>
      <c r="T1458" s="71"/>
      <c r="U1458" s="71"/>
      <c r="V1458" s="71"/>
      <c r="W1458" s="71"/>
      <c r="X1458" s="71"/>
      <c r="Y1458" s="71"/>
      <c r="Z1458" s="71"/>
      <c r="AA1458" s="71"/>
      <c r="AB1458" s="71"/>
      <c r="AC1458" s="71"/>
      <c r="AD1458" s="71"/>
      <c r="AE1458" s="71"/>
      <c r="AF1458" s="71"/>
      <c r="AG1458" s="71"/>
      <c r="AH1458" s="71"/>
      <c r="AI1458" s="71"/>
      <c r="AJ1458" s="71"/>
      <c r="AK1458" s="71"/>
      <c r="AL1458" s="71"/>
      <c r="AM1458" s="71"/>
      <c r="AN1458" s="71"/>
      <c r="AO1458" s="71"/>
      <c r="AP1458" s="71"/>
    </row>
    <row r="1459" spans="1:42" x14ac:dyDescent="0.75">
      <c r="A1459" s="71"/>
      <c r="B1459" s="71"/>
      <c r="C1459" s="71"/>
      <c r="D1459" s="71"/>
      <c r="E1459" s="71"/>
      <c r="F1459" s="71"/>
      <c r="G1459" s="71"/>
      <c r="H1459" s="71"/>
      <c r="I1459" s="71"/>
      <c r="J1459" s="71"/>
      <c r="K1459" s="71"/>
      <c r="L1459" s="71"/>
      <c r="M1459" s="71"/>
      <c r="N1459" s="71"/>
      <c r="O1459" s="71"/>
      <c r="T1459" s="71"/>
      <c r="U1459" s="71"/>
      <c r="V1459" s="71"/>
      <c r="W1459" s="71"/>
      <c r="X1459" s="71"/>
      <c r="Y1459" s="71"/>
      <c r="Z1459" s="71"/>
      <c r="AA1459" s="71"/>
      <c r="AB1459" s="71"/>
      <c r="AC1459" s="71"/>
      <c r="AD1459" s="71"/>
      <c r="AE1459" s="71"/>
      <c r="AF1459" s="71"/>
      <c r="AG1459" s="71"/>
      <c r="AH1459" s="71"/>
      <c r="AI1459" s="71"/>
      <c r="AJ1459" s="71"/>
      <c r="AK1459" s="71"/>
      <c r="AL1459" s="71"/>
      <c r="AM1459" s="71"/>
      <c r="AN1459" s="71"/>
      <c r="AO1459" s="71"/>
      <c r="AP1459" s="71"/>
    </row>
    <row r="1460" spans="1:42" x14ac:dyDescent="0.75">
      <c r="A1460" s="71"/>
      <c r="B1460" s="71"/>
      <c r="C1460" s="71"/>
      <c r="D1460" s="71"/>
      <c r="E1460" s="71"/>
      <c r="F1460" s="71"/>
      <c r="G1460" s="71"/>
      <c r="H1460" s="71"/>
      <c r="I1460" s="71"/>
      <c r="J1460" s="71"/>
      <c r="K1460" s="71"/>
      <c r="L1460" s="71"/>
      <c r="M1460" s="71"/>
      <c r="N1460" s="71"/>
      <c r="O1460" s="71"/>
      <c r="T1460" s="71"/>
      <c r="U1460" s="71"/>
      <c r="V1460" s="71"/>
      <c r="W1460" s="71"/>
      <c r="X1460" s="71"/>
      <c r="Y1460" s="71"/>
      <c r="Z1460" s="71"/>
      <c r="AA1460" s="71"/>
      <c r="AB1460" s="71"/>
      <c r="AC1460" s="71"/>
      <c r="AD1460" s="71"/>
      <c r="AE1460" s="71"/>
      <c r="AF1460" s="71"/>
      <c r="AG1460" s="71"/>
      <c r="AH1460" s="71"/>
      <c r="AI1460" s="71"/>
      <c r="AJ1460" s="71"/>
      <c r="AK1460" s="71"/>
      <c r="AL1460" s="71"/>
      <c r="AM1460" s="71"/>
      <c r="AN1460" s="71"/>
      <c r="AO1460" s="71"/>
      <c r="AP1460" s="71"/>
    </row>
    <row r="1461" spans="1:42" x14ac:dyDescent="0.75">
      <c r="A1461" s="71"/>
      <c r="B1461" s="71"/>
      <c r="C1461" s="71"/>
      <c r="D1461" s="71"/>
      <c r="E1461" s="71"/>
      <c r="F1461" s="71"/>
      <c r="G1461" s="71"/>
      <c r="H1461" s="71"/>
      <c r="I1461" s="71"/>
      <c r="J1461" s="71"/>
      <c r="K1461" s="71"/>
      <c r="L1461" s="71"/>
      <c r="M1461" s="71"/>
      <c r="N1461" s="71"/>
      <c r="O1461" s="71"/>
      <c r="T1461" s="71"/>
      <c r="U1461" s="71"/>
      <c r="V1461" s="71"/>
      <c r="W1461" s="71"/>
      <c r="X1461" s="71"/>
      <c r="Y1461" s="71"/>
      <c r="Z1461" s="71"/>
      <c r="AA1461" s="71"/>
      <c r="AB1461" s="71"/>
      <c r="AC1461" s="71"/>
      <c r="AD1461" s="71"/>
      <c r="AE1461" s="71"/>
      <c r="AF1461" s="71"/>
      <c r="AG1461" s="71"/>
      <c r="AH1461" s="71"/>
      <c r="AI1461" s="71"/>
      <c r="AJ1461" s="71"/>
      <c r="AK1461" s="71"/>
      <c r="AL1461" s="71"/>
      <c r="AM1461" s="71"/>
      <c r="AN1461" s="71"/>
      <c r="AO1461" s="71"/>
      <c r="AP1461" s="71"/>
    </row>
    <row r="1462" spans="1:42" x14ac:dyDescent="0.75">
      <c r="A1462" s="71"/>
      <c r="B1462" s="71"/>
      <c r="C1462" s="71"/>
      <c r="D1462" s="71"/>
      <c r="E1462" s="71"/>
      <c r="F1462" s="71"/>
      <c r="G1462" s="71"/>
      <c r="H1462" s="71"/>
      <c r="I1462" s="71"/>
      <c r="J1462" s="71"/>
      <c r="K1462" s="71"/>
      <c r="L1462" s="71"/>
      <c r="M1462" s="71"/>
      <c r="N1462" s="71"/>
      <c r="O1462" s="71"/>
      <c r="T1462" s="71"/>
      <c r="U1462" s="71"/>
      <c r="V1462" s="71"/>
      <c r="W1462" s="71"/>
      <c r="X1462" s="71"/>
      <c r="Y1462" s="71"/>
      <c r="Z1462" s="71"/>
      <c r="AA1462" s="71"/>
      <c r="AB1462" s="71"/>
      <c r="AC1462" s="71"/>
      <c r="AD1462" s="71"/>
      <c r="AE1462" s="71"/>
      <c r="AF1462" s="71"/>
      <c r="AG1462" s="71"/>
      <c r="AH1462" s="71"/>
      <c r="AI1462" s="71"/>
      <c r="AJ1462" s="71"/>
      <c r="AK1462" s="71"/>
      <c r="AL1462" s="71"/>
      <c r="AM1462" s="71"/>
      <c r="AN1462" s="71"/>
      <c r="AO1462" s="71"/>
      <c r="AP1462" s="71"/>
    </row>
    <row r="1463" spans="1:42" x14ac:dyDescent="0.75">
      <c r="A1463" s="71"/>
      <c r="B1463" s="71"/>
      <c r="C1463" s="71"/>
      <c r="D1463" s="71"/>
      <c r="E1463" s="71"/>
      <c r="F1463" s="71"/>
      <c r="G1463" s="71"/>
      <c r="H1463" s="71"/>
      <c r="I1463" s="71"/>
      <c r="J1463" s="71"/>
      <c r="K1463" s="71"/>
      <c r="L1463" s="71"/>
      <c r="M1463" s="71"/>
      <c r="N1463" s="71"/>
      <c r="O1463" s="71"/>
      <c r="T1463" s="71"/>
      <c r="U1463" s="71"/>
      <c r="V1463" s="71"/>
      <c r="W1463" s="71"/>
      <c r="X1463" s="71"/>
      <c r="Y1463" s="71"/>
      <c r="Z1463" s="71"/>
      <c r="AA1463" s="71"/>
      <c r="AB1463" s="71"/>
      <c r="AC1463" s="71"/>
      <c r="AD1463" s="71"/>
      <c r="AE1463" s="71"/>
      <c r="AF1463" s="71"/>
      <c r="AG1463" s="71"/>
      <c r="AH1463" s="71"/>
      <c r="AI1463" s="71"/>
      <c r="AJ1463" s="71"/>
      <c r="AK1463" s="71"/>
      <c r="AL1463" s="71"/>
      <c r="AM1463" s="71"/>
      <c r="AN1463" s="71"/>
      <c r="AO1463" s="71"/>
      <c r="AP1463" s="71"/>
    </row>
    <row r="1464" spans="1:42" x14ac:dyDescent="0.75">
      <c r="A1464" s="71"/>
      <c r="B1464" s="71"/>
      <c r="C1464" s="71"/>
      <c r="D1464" s="71"/>
      <c r="E1464" s="71"/>
      <c r="F1464" s="71"/>
      <c r="G1464" s="71"/>
      <c r="H1464" s="71"/>
      <c r="I1464" s="71"/>
      <c r="J1464" s="71"/>
      <c r="K1464" s="71"/>
      <c r="L1464" s="71"/>
      <c r="M1464" s="71"/>
      <c r="N1464" s="71"/>
      <c r="O1464" s="71"/>
      <c r="T1464" s="71"/>
      <c r="U1464" s="71"/>
      <c r="V1464" s="71"/>
      <c r="W1464" s="71"/>
      <c r="X1464" s="71"/>
      <c r="Y1464" s="71"/>
      <c r="Z1464" s="71"/>
      <c r="AA1464" s="71"/>
      <c r="AB1464" s="71"/>
      <c r="AC1464" s="71"/>
      <c r="AD1464" s="71"/>
      <c r="AE1464" s="71"/>
      <c r="AF1464" s="71"/>
      <c r="AG1464" s="71"/>
      <c r="AH1464" s="71"/>
      <c r="AI1464" s="71"/>
      <c r="AJ1464" s="71"/>
      <c r="AK1464" s="71"/>
      <c r="AL1464" s="71"/>
      <c r="AM1464" s="71"/>
      <c r="AN1464" s="71"/>
      <c r="AO1464" s="71"/>
      <c r="AP1464" s="71"/>
    </row>
    <row r="1465" spans="1:42" x14ac:dyDescent="0.75">
      <c r="A1465" s="71"/>
      <c r="B1465" s="71"/>
      <c r="C1465" s="71"/>
      <c r="D1465" s="71"/>
      <c r="E1465" s="71"/>
      <c r="F1465" s="71"/>
      <c r="G1465" s="71"/>
      <c r="H1465" s="71"/>
      <c r="I1465" s="71"/>
      <c r="J1465" s="71"/>
      <c r="K1465" s="71"/>
      <c r="L1465" s="71"/>
      <c r="M1465" s="71"/>
      <c r="N1465" s="71"/>
      <c r="O1465" s="71"/>
      <c r="T1465" s="71"/>
      <c r="U1465" s="71"/>
      <c r="V1465" s="71"/>
      <c r="W1465" s="71"/>
      <c r="X1465" s="71"/>
      <c r="Y1465" s="71"/>
      <c r="Z1465" s="71"/>
      <c r="AA1465" s="71"/>
      <c r="AB1465" s="71"/>
      <c r="AC1465" s="71"/>
      <c r="AD1465" s="71"/>
      <c r="AE1465" s="71"/>
      <c r="AF1465" s="71"/>
      <c r="AG1465" s="71"/>
      <c r="AH1465" s="71"/>
      <c r="AI1465" s="71"/>
      <c r="AJ1465" s="71"/>
      <c r="AK1465" s="71"/>
      <c r="AL1465" s="71"/>
      <c r="AM1465" s="71"/>
      <c r="AN1465" s="71"/>
      <c r="AO1465" s="71"/>
      <c r="AP1465" s="71"/>
    </row>
    <row r="1466" spans="1:42" x14ac:dyDescent="0.75">
      <c r="A1466" s="71"/>
      <c r="B1466" s="71"/>
      <c r="C1466" s="71"/>
      <c r="D1466" s="71"/>
      <c r="E1466" s="71"/>
      <c r="F1466" s="71"/>
      <c r="G1466" s="71"/>
      <c r="H1466" s="71"/>
      <c r="I1466" s="71"/>
      <c r="J1466" s="71"/>
      <c r="K1466" s="71"/>
      <c r="L1466" s="71"/>
      <c r="M1466" s="71"/>
      <c r="N1466" s="71"/>
      <c r="O1466" s="71"/>
      <c r="T1466" s="71"/>
      <c r="U1466" s="71"/>
      <c r="V1466" s="71"/>
      <c r="W1466" s="71"/>
      <c r="X1466" s="71"/>
      <c r="Y1466" s="71"/>
      <c r="Z1466" s="71"/>
      <c r="AA1466" s="71"/>
      <c r="AB1466" s="71"/>
      <c r="AC1466" s="71"/>
      <c r="AD1466" s="71"/>
      <c r="AE1466" s="71"/>
      <c r="AF1466" s="71"/>
      <c r="AG1466" s="71"/>
      <c r="AH1466" s="71"/>
      <c r="AI1466" s="71"/>
      <c r="AJ1466" s="71"/>
      <c r="AK1466" s="71"/>
      <c r="AL1466" s="71"/>
      <c r="AM1466" s="71"/>
      <c r="AN1466" s="71"/>
      <c r="AO1466" s="71"/>
      <c r="AP1466" s="71"/>
    </row>
    <row r="1467" spans="1:42" x14ac:dyDescent="0.75">
      <c r="A1467" s="71"/>
      <c r="B1467" s="71"/>
      <c r="C1467" s="71"/>
      <c r="D1467" s="71"/>
      <c r="E1467" s="71"/>
      <c r="F1467" s="71"/>
      <c r="G1467" s="71"/>
      <c r="H1467" s="71"/>
      <c r="I1467" s="71"/>
      <c r="J1467" s="71"/>
      <c r="K1467" s="71"/>
      <c r="L1467" s="71"/>
      <c r="M1467" s="71"/>
      <c r="N1467" s="71"/>
      <c r="O1467" s="71"/>
      <c r="T1467" s="71"/>
      <c r="U1467" s="71"/>
      <c r="V1467" s="71"/>
      <c r="W1467" s="71"/>
      <c r="X1467" s="71"/>
      <c r="Y1467" s="71"/>
      <c r="Z1467" s="71"/>
      <c r="AA1467" s="71"/>
      <c r="AB1467" s="71"/>
      <c r="AC1467" s="71"/>
      <c r="AD1467" s="71"/>
      <c r="AE1467" s="71"/>
      <c r="AF1467" s="71"/>
      <c r="AG1467" s="71"/>
      <c r="AH1467" s="71"/>
      <c r="AI1467" s="71"/>
      <c r="AJ1467" s="71"/>
      <c r="AK1467" s="71"/>
      <c r="AL1467" s="71"/>
      <c r="AM1467" s="71"/>
      <c r="AN1467" s="71"/>
      <c r="AO1467" s="71"/>
      <c r="AP1467" s="71"/>
    </row>
    <row r="1468" spans="1:42" x14ac:dyDescent="0.75">
      <c r="A1468" s="71"/>
      <c r="B1468" s="71"/>
      <c r="C1468" s="71"/>
      <c r="D1468" s="71"/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T1468" s="71"/>
      <c r="U1468" s="71"/>
      <c r="V1468" s="71"/>
      <c r="W1468" s="71"/>
      <c r="X1468" s="71"/>
      <c r="Y1468" s="71"/>
      <c r="Z1468" s="71"/>
      <c r="AA1468" s="71"/>
      <c r="AB1468" s="71"/>
      <c r="AC1468" s="71"/>
      <c r="AD1468" s="71"/>
      <c r="AE1468" s="71"/>
      <c r="AF1468" s="71"/>
      <c r="AG1468" s="71"/>
      <c r="AH1468" s="71"/>
      <c r="AI1468" s="71"/>
      <c r="AJ1468" s="71"/>
      <c r="AK1468" s="71"/>
      <c r="AL1468" s="71"/>
      <c r="AM1468" s="71"/>
      <c r="AN1468" s="71"/>
      <c r="AO1468" s="71"/>
      <c r="AP1468" s="71"/>
    </row>
    <row r="1469" spans="1:42" x14ac:dyDescent="0.75">
      <c r="A1469" s="71"/>
      <c r="B1469" s="71"/>
      <c r="C1469" s="71"/>
      <c r="D1469" s="71"/>
      <c r="E1469" s="71"/>
      <c r="F1469" s="71"/>
      <c r="G1469" s="71"/>
      <c r="H1469" s="71"/>
      <c r="I1469" s="71"/>
      <c r="J1469" s="71"/>
      <c r="K1469" s="71"/>
      <c r="L1469" s="71"/>
      <c r="M1469" s="71"/>
      <c r="N1469" s="71"/>
      <c r="O1469" s="71"/>
      <c r="T1469" s="71"/>
      <c r="U1469" s="71"/>
      <c r="V1469" s="71"/>
      <c r="W1469" s="71"/>
      <c r="X1469" s="71"/>
      <c r="Y1469" s="71"/>
      <c r="Z1469" s="71"/>
      <c r="AA1469" s="71"/>
      <c r="AB1469" s="71"/>
      <c r="AC1469" s="71"/>
      <c r="AD1469" s="71"/>
      <c r="AE1469" s="71"/>
      <c r="AF1469" s="71"/>
      <c r="AG1469" s="71"/>
      <c r="AH1469" s="71"/>
      <c r="AI1469" s="71"/>
      <c r="AJ1469" s="71"/>
      <c r="AK1469" s="71"/>
      <c r="AL1469" s="71"/>
      <c r="AM1469" s="71"/>
      <c r="AN1469" s="71"/>
      <c r="AO1469" s="71"/>
      <c r="AP1469" s="71"/>
    </row>
    <row r="1470" spans="1:42" x14ac:dyDescent="0.75">
      <c r="A1470" s="71"/>
      <c r="B1470" s="71"/>
      <c r="C1470" s="71"/>
      <c r="D1470" s="71"/>
      <c r="E1470" s="71"/>
      <c r="F1470" s="71"/>
      <c r="G1470" s="71"/>
      <c r="H1470" s="71"/>
      <c r="I1470" s="71"/>
      <c r="J1470" s="71"/>
      <c r="K1470" s="71"/>
      <c r="L1470" s="71"/>
      <c r="M1470" s="71"/>
      <c r="N1470" s="71"/>
      <c r="O1470" s="71"/>
      <c r="T1470" s="71"/>
      <c r="U1470" s="71"/>
      <c r="V1470" s="71"/>
      <c r="W1470" s="71"/>
      <c r="X1470" s="71"/>
      <c r="Y1470" s="71"/>
      <c r="Z1470" s="71"/>
      <c r="AA1470" s="71"/>
      <c r="AB1470" s="71"/>
      <c r="AC1470" s="71"/>
      <c r="AD1470" s="71"/>
      <c r="AE1470" s="71"/>
      <c r="AF1470" s="71"/>
      <c r="AG1470" s="71"/>
      <c r="AH1470" s="71"/>
      <c r="AI1470" s="71"/>
      <c r="AJ1470" s="71"/>
      <c r="AK1470" s="71"/>
      <c r="AL1470" s="71"/>
      <c r="AM1470" s="71"/>
      <c r="AN1470" s="71"/>
      <c r="AO1470" s="71"/>
      <c r="AP1470" s="71"/>
    </row>
    <row r="1471" spans="1:42" x14ac:dyDescent="0.75">
      <c r="A1471" s="71"/>
      <c r="B1471" s="71"/>
      <c r="C1471" s="71"/>
      <c r="D1471" s="71"/>
      <c r="E1471" s="71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T1471" s="71"/>
      <c r="U1471" s="71"/>
      <c r="V1471" s="71"/>
      <c r="W1471" s="71"/>
      <c r="X1471" s="71"/>
      <c r="Y1471" s="71"/>
      <c r="Z1471" s="71"/>
      <c r="AA1471" s="71"/>
      <c r="AB1471" s="71"/>
      <c r="AC1471" s="71"/>
      <c r="AD1471" s="71"/>
      <c r="AE1471" s="71"/>
      <c r="AF1471" s="71"/>
      <c r="AG1471" s="71"/>
      <c r="AH1471" s="71"/>
      <c r="AI1471" s="71"/>
      <c r="AJ1471" s="71"/>
      <c r="AK1471" s="71"/>
      <c r="AL1471" s="71"/>
      <c r="AM1471" s="71"/>
      <c r="AN1471" s="71"/>
      <c r="AO1471" s="71"/>
      <c r="AP1471" s="71"/>
    </row>
    <row r="1472" spans="1:42" x14ac:dyDescent="0.75">
      <c r="A1472" s="71"/>
      <c r="B1472" s="71"/>
      <c r="C1472" s="71"/>
      <c r="D1472" s="71"/>
      <c r="E1472" s="71"/>
      <c r="F1472" s="71"/>
      <c r="G1472" s="71"/>
      <c r="H1472" s="71"/>
      <c r="I1472" s="71"/>
      <c r="J1472" s="71"/>
      <c r="K1472" s="71"/>
      <c r="L1472" s="71"/>
      <c r="M1472" s="71"/>
      <c r="N1472" s="71"/>
      <c r="O1472" s="71"/>
      <c r="T1472" s="71"/>
      <c r="U1472" s="71"/>
      <c r="V1472" s="71"/>
      <c r="W1472" s="71"/>
      <c r="X1472" s="71"/>
      <c r="Y1472" s="71"/>
      <c r="Z1472" s="71"/>
      <c r="AA1472" s="71"/>
      <c r="AB1472" s="71"/>
      <c r="AC1472" s="71"/>
      <c r="AD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</row>
    <row r="1473" spans="1:42" x14ac:dyDescent="0.75">
      <c r="A1473" s="71"/>
      <c r="B1473" s="71"/>
      <c r="C1473" s="71"/>
      <c r="D1473" s="71"/>
      <c r="E1473" s="71"/>
      <c r="F1473" s="71"/>
      <c r="G1473" s="71"/>
      <c r="H1473" s="71"/>
      <c r="I1473" s="71"/>
      <c r="J1473" s="71"/>
      <c r="K1473" s="71"/>
      <c r="L1473" s="71"/>
      <c r="M1473" s="71"/>
      <c r="N1473" s="71"/>
      <c r="O1473" s="71"/>
      <c r="T1473" s="71"/>
      <c r="U1473" s="71"/>
      <c r="V1473" s="71"/>
      <c r="W1473" s="71"/>
      <c r="X1473" s="71"/>
      <c r="Y1473" s="71"/>
      <c r="Z1473" s="71"/>
      <c r="AA1473" s="71"/>
      <c r="AB1473" s="71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</row>
    <row r="1474" spans="1:42" x14ac:dyDescent="0.75">
      <c r="A1474" s="71"/>
      <c r="B1474" s="71"/>
      <c r="C1474" s="71"/>
      <c r="D1474" s="71"/>
      <c r="E1474" s="71"/>
      <c r="F1474" s="71"/>
      <c r="G1474" s="71"/>
      <c r="H1474" s="71"/>
      <c r="I1474" s="71"/>
      <c r="J1474" s="71"/>
      <c r="K1474" s="71"/>
      <c r="L1474" s="71"/>
      <c r="M1474" s="71"/>
      <c r="N1474" s="71"/>
      <c r="O1474" s="71"/>
      <c r="T1474" s="71"/>
      <c r="U1474" s="71"/>
      <c r="V1474" s="71"/>
      <c r="W1474" s="71"/>
      <c r="X1474" s="71"/>
      <c r="Y1474" s="71"/>
      <c r="Z1474" s="71"/>
      <c r="AA1474" s="71"/>
      <c r="AB1474" s="71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</row>
    <row r="1475" spans="1:42" x14ac:dyDescent="0.75">
      <c r="A1475" s="71"/>
      <c r="B1475" s="71"/>
      <c r="C1475" s="71"/>
      <c r="D1475" s="71"/>
      <c r="E1475" s="71"/>
      <c r="F1475" s="71"/>
      <c r="G1475" s="71"/>
      <c r="H1475" s="71"/>
      <c r="I1475" s="71"/>
      <c r="J1475" s="71"/>
      <c r="K1475" s="71"/>
      <c r="L1475" s="71"/>
      <c r="M1475" s="71"/>
      <c r="N1475" s="71"/>
      <c r="O1475" s="71"/>
      <c r="T1475" s="71"/>
      <c r="U1475" s="71"/>
      <c r="V1475" s="71"/>
      <c r="W1475" s="71"/>
      <c r="X1475" s="71"/>
      <c r="Y1475" s="71"/>
      <c r="Z1475" s="71"/>
      <c r="AA1475" s="71"/>
      <c r="AB1475" s="71"/>
      <c r="AC1475" s="71"/>
      <c r="AD1475" s="71"/>
      <c r="AE1475" s="71"/>
      <c r="AF1475" s="71"/>
      <c r="AG1475" s="71"/>
      <c r="AH1475" s="71"/>
      <c r="AI1475" s="71"/>
      <c r="AJ1475" s="71"/>
      <c r="AK1475" s="71"/>
      <c r="AL1475" s="71"/>
      <c r="AM1475" s="71"/>
      <c r="AN1475" s="71"/>
      <c r="AO1475" s="71"/>
      <c r="AP1475" s="71"/>
    </row>
    <row r="1476" spans="1:42" x14ac:dyDescent="0.75">
      <c r="A1476" s="71"/>
      <c r="B1476" s="71"/>
      <c r="C1476" s="71"/>
      <c r="D1476" s="71"/>
      <c r="E1476" s="71"/>
      <c r="F1476" s="71"/>
      <c r="G1476" s="71"/>
      <c r="H1476" s="71"/>
      <c r="I1476" s="71"/>
      <c r="J1476" s="71"/>
      <c r="K1476" s="71"/>
      <c r="L1476" s="71"/>
      <c r="M1476" s="71"/>
      <c r="N1476" s="71"/>
      <c r="O1476" s="71"/>
      <c r="T1476" s="71"/>
      <c r="U1476" s="71"/>
      <c r="V1476" s="71"/>
      <c r="W1476" s="71"/>
      <c r="X1476" s="71"/>
      <c r="Y1476" s="71"/>
      <c r="Z1476" s="71"/>
      <c r="AA1476" s="71"/>
      <c r="AB1476" s="71"/>
      <c r="AC1476" s="71"/>
      <c r="AD1476" s="71"/>
      <c r="AE1476" s="71"/>
      <c r="AF1476" s="71"/>
      <c r="AG1476" s="71"/>
      <c r="AH1476" s="71"/>
      <c r="AI1476" s="71"/>
      <c r="AJ1476" s="71"/>
      <c r="AK1476" s="71"/>
      <c r="AL1476" s="71"/>
      <c r="AM1476" s="71"/>
      <c r="AN1476" s="71"/>
      <c r="AO1476" s="71"/>
      <c r="AP1476" s="71"/>
    </row>
    <row r="1477" spans="1:42" x14ac:dyDescent="0.75">
      <c r="A1477" s="71"/>
      <c r="B1477" s="71"/>
      <c r="C1477" s="71"/>
      <c r="D1477" s="71"/>
      <c r="E1477" s="71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T1477" s="71"/>
      <c r="U1477" s="71"/>
      <c r="V1477" s="71"/>
      <c r="W1477" s="71"/>
      <c r="X1477" s="71"/>
      <c r="Y1477" s="71"/>
      <c r="Z1477" s="71"/>
      <c r="AA1477" s="71"/>
      <c r="AB1477" s="71"/>
      <c r="AC1477" s="71"/>
      <c r="AD1477" s="71"/>
      <c r="AE1477" s="71"/>
      <c r="AF1477" s="71"/>
      <c r="AG1477" s="71"/>
      <c r="AH1477" s="71"/>
      <c r="AI1477" s="71"/>
      <c r="AJ1477" s="71"/>
      <c r="AK1477" s="71"/>
      <c r="AL1477" s="71"/>
      <c r="AM1477" s="71"/>
      <c r="AN1477" s="71"/>
      <c r="AO1477" s="71"/>
      <c r="AP1477" s="71"/>
    </row>
    <row r="1478" spans="1:42" x14ac:dyDescent="0.75">
      <c r="A1478" s="71"/>
      <c r="B1478" s="71"/>
      <c r="C1478" s="71"/>
      <c r="D1478" s="71"/>
      <c r="E1478" s="71"/>
      <c r="F1478" s="71"/>
      <c r="G1478" s="71"/>
      <c r="H1478" s="71"/>
      <c r="I1478" s="71"/>
      <c r="J1478" s="71"/>
      <c r="K1478" s="71"/>
      <c r="L1478" s="71"/>
      <c r="M1478" s="71"/>
      <c r="N1478" s="71"/>
      <c r="O1478" s="71"/>
      <c r="T1478" s="71"/>
      <c r="U1478" s="71"/>
      <c r="V1478" s="71"/>
      <c r="W1478" s="71"/>
      <c r="X1478" s="71"/>
      <c r="Y1478" s="71"/>
      <c r="Z1478" s="71"/>
      <c r="AA1478" s="71"/>
      <c r="AB1478" s="71"/>
      <c r="AC1478" s="71"/>
      <c r="AD1478" s="71"/>
      <c r="AE1478" s="71"/>
      <c r="AF1478" s="71"/>
      <c r="AG1478" s="71"/>
      <c r="AH1478" s="71"/>
      <c r="AI1478" s="71"/>
      <c r="AJ1478" s="71"/>
      <c r="AK1478" s="71"/>
      <c r="AL1478" s="71"/>
      <c r="AM1478" s="71"/>
      <c r="AN1478" s="71"/>
      <c r="AO1478" s="71"/>
      <c r="AP1478" s="71"/>
    </row>
    <row r="1479" spans="1:42" x14ac:dyDescent="0.75">
      <c r="A1479" s="71"/>
      <c r="B1479" s="71"/>
      <c r="C1479" s="71"/>
      <c r="D1479" s="71"/>
      <c r="E1479" s="71"/>
      <c r="F1479" s="71"/>
      <c r="G1479" s="71"/>
      <c r="H1479" s="71"/>
      <c r="I1479" s="71"/>
      <c r="J1479" s="71"/>
      <c r="K1479" s="71"/>
      <c r="L1479" s="71"/>
      <c r="M1479" s="71"/>
      <c r="N1479" s="71"/>
      <c r="O1479" s="71"/>
      <c r="T1479" s="71"/>
      <c r="U1479" s="71"/>
      <c r="V1479" s="71"/>
      <c r="W1479" s="71"/>
      <c r="X1479" s="71"/>
      <c r="Y1479" s="71"/>
      <c r="Z1479" s="71"/>
      <c r="AA1479" s="71"/>
      <c r="AB1479" s="71"/>
      <c r="AC1479" s="71"/>
      <c r="AD1479" s="71"/>
      <c r="AE1479" s="71"/>
      <c r="AF1479" s="71"/>
      <c r="AG1479" s="71"/>
      <c r="AH1479" s="71"/>
      <c r="AI1479" s="71"/>
      <c r="AJ1479" s="71"/>
      <c r="AK1479" s="71"/>
      <c r="AL1479" s="71"/>
      <c r="AM1479" s="71"/>
      <c r="AN1479" s="71"/>
      <c r="AO1479" s="71"/>
      <c r="AP1479" s="71"/>
    </row>
    <row r="1480" spans="1:42" x14ac:dyDescent="0.75">
      <c r="A1480" s="71"/>
      <c r="B1480" s="71"/>
      <c r="C1480" s="71"/>
      <c r="D1480" s="71"/>
      <c r="E1480" s="71"/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T1480" s="71"/>
      <c r="U1480" s="71"/>
      <c r="V1480" s="71"/>
      <c r="W1480" s="71"/>
      <c r="X1480" s="71"/>
      <c r="Y1480" s="71"/>
      <c r="Z1480" s="71"/>
      <c r="AA1480" s="71"/>
      <c r="AB1480" s="71"/>
      <c r="AC1480" s="71"/>
      <c r="AD1480" s="71"/>
      <c r="AE1480" s="71"/>
      <c r="AF1480" s="71"/>
      <c r="AG1480" s="71"/>
      <c r="AH1480" s="71"/>
      <c r="AI1480" s="71"/>
      <c r="AJ1480" s="71"/>
      <c r="AK1480" s="71"/>
      <c r="AL1480" s="71"/>
      <c r="AM1480" s="71"/>
      <c r="AN1480" s="71"/>
      <c r="AO1480" s="71"/>
      <c r="AP1480" s="71"/>
    </row>
    <row r="1481" spans="1:42" x14ac:dyDescent="0.75">
      <c r="A1481" s="71"/>
      <c r="B1481" s="71"/>
      <c r="C1481" s="71"/>
      <c r="D1481" s="71"/>
      <c r="E1481" s="71"/>
      <c r="F1481" s="71"/>
      <c r="G1481" s="71"/>
      <c r="H1481" s="71"/>
      <c r="I1481" s="71"/>
      <c r="J1481" s="71"/>
      <c r="K1481" s="71"/>
      <c r="L1481" s="71"/>
      <c r="M1481" s="71"/>
      <c r="N1481" s="71"/>
      <c r="O1481" s="71"/>
      <c r="T1481" s="71"/>
      <c r="U1481" s="71"/>
      <c r="V1481" s="71"/>
      <c r="W1481" s="71"/>
      <c r="X1481" s="71"/>
      <c r="Y1481" s="71"/>
      <c r="Z1481" s="71"/>
      <c r="AA1481" s="71"/>
      <c r="AB1481" s="71"/>
      <c r="AC1481" s="71"/>
      <c r="AD1481" s="71"/>
      <c r="AE1481" s="71"/>
      <c r="AF1481" s="71"/>
      <c r="AG1481" s="71"/>
      <c r="AH1481" s="71"/>
      <c r="AI1481" s="71"/>
      <c r="AJ1481" s="71"/>
      <c r="AK1481" s="71"/>
      <c r="AL1481" s="71"/>
      <c r="AM1481" s="71"/>
      <c r="AN1481" s="71"/>
      <c r="AO1481" s="71"/>
      <c r="AP1481" s="71"/>
    </row>
    <row r="1482" spans="1:42" x14ac:dyDescent="0.75">
      <c r="A1482" s="71"/>
      <c r="B1482" s="71"/>
      <c r="C1482" s="71"/>
      <c r="D1482" s="71"/>
      <c r="E1482" s="71"/>
      <c r="F1482" s="71"/>
      <c r="G1482" s="71"/>
      <c r="H1482" s="71"/>
      <c r="I1482" s="71"/>
      <c r="J1482" s="71"/>
      <c r="K1482" s="71"/>
      <c r="L1482" s="71"/>
      <c r="M1482" s="71"/>
      <c r="N1482" s="71"/>
      <c r="O1482" s="71"/>
      <c r="T1482" s="71"/>
      <c r="U1482" s="71"/>
      <c r="V1482" s="71"/>
      <c r="W1482" s="71"/>
      <c r="X1482" s="71"/>
      <c r="Y1482" s="71"/>
      <c r="Z1482" s="71"/>
      <c r="AA1482" s="71"/>
      <c r="AB1482" s="71"/>
      <c r="AC1482" s="71"/>
      <c r="AD1482" s="71"/>
      <c r="AE1482" s="71"/>
      <c r="AF1482" s="71"/>
      <c r="AG1482" s="71"/>
      <c r="AH1482" s="71"/>
      <c r="AI1482" s="71"/>
      <c r="AJ1482" s="71"/>
      <c r="AK1482" s="71"/>
      <c r="AL1482" s="71"/>
      <c r="AM1482" s="71"/>
      <c r="AN1482" s="71"/>
      <c r="AO1482" s="71"/>
      <c r="AP1482" s="71"/>
    </row>
    <row r="1483" spans="1:42" x14ac:dyDescent="0.75">
      <c r="A1483" s="71"/>
      <c r="B1483" s="71"/>
      <c r="C1483" s="71"/>
      <c r="D1483" s="71"/>
      <c r="E1483" s="71"/>
      <c r="F1483" s="71"/>
      <c r="G1483" s="71"/>
      <c r="H1483" s="71"/>
      <c r="I1483" s="71"/>
      <c r="J1483" s="71"/>
      <c r="K1483" s="71"/>
      <c r="L1483" s="71"/>
      <c r="M1483" s="71"/>
      <c r="N1483" s="71"/>
      <c r="O1483" s="71"/>
      <c r="T1483" s="71"/>
      <c r="U1483" s="71"/>
      <c r="V1483" s="71"/>
      <c r="W1483" s="71"/>
      <c r="X1483" s="71"/>
      <c r="Y1483" s="71"/>
      <c r="Z1483" s="71"/>
      <c r="AA1483" s="71"/>
      <c r="AB1483" s="71"/>
      <c r="AC1483" s="71"/>
      <c r="AD1483" s="71"/>
      <c r="AE1483" s="71"/>
      <c r="AF1483" s="71"/>
      <c r="AG1483" s="71"/>
      <c r="AH1483" s="71"/>
      <c r="AI1483" s="71"/>
      <c r="AJ1483" s="71"/>
      <c r="AK1483" s="71"/>
      <c r="AL1483" s="71"/>
      <c r="AM1483" s="71"/>
      <c r="AN1483" s="71"/>
      <c r="AO1483" s="71"/>
      <c r="AP1483" s="71"/>
    </row>
    <row r="1484" spans="1:42" x14ac:dyDescent="0.75">
      <c r="A1484" s="71"/>
      <c r="B1484" s="71"/>
      <c r="C1484" s="71"/>
      <c r="D1484" s="71"/>
      <c r="E1484" s="71"/>
      <c r="F1484" s="71"/>
      <c r="G1484" s="71"/>
      <c r="H1484" s="71"/>
      <c r="I1484" s="71"/>
      <c r="J1484" s="71"/>
      <c r="K1484" s="71"/>
      <c r="L1484" s="71"/>
      <c r="M1484" s="71"/>
      <c r="N1484" s="71"/>
      <c r="O1484" s="71"/>
      <c r="T1484" s="71"/>
      <c r="U1484" s="71"/>
      <c r="V1484" s="71"/>
      <c r="W1484" s="71"/>
      <c r="X1484" s="71"/>
      <c r="Y1484" s="71"/>
      <c r="Z1484" s="71"/>
      <c r="AA1484" s="71"/>
      <c r="AB1484" s="71"/>
      <c r="AC1484" s="71"/>
      <c r="AD1484" s="71"/>
      <c r="AE1484" s="71"/>
      <c r="AF1484" s="71"/>
      <c r="AG1484" s="71"/>
      <c r="AH1484" s="71"/>
      <c r="AI1484" s="71"/>
      <c r="AJ1484" s="71"/>
      <c r="AK1484" s="71"/>
      <c r="AL1484" s="71"/>
      <c r="AM1484" s="71"/>
      <c r="AN1484" s="71"/>
      <c r="AO1484" s="71"/>
      <c r="AP1484" s="71"/>
    </row>
    <row r="1485" spans="1:42" x14ac:dyDescent="0.75">
      <c r="A1485" s="71"/>
      <c r="B1485" s="71"/>
      <c r="C1485" s="71"/>
      <c r="D1485" s="71"/>
      <c r="E1485" s="71"/>
      <c r="F1485" s="71"/>
      <c r="G1485" s="71"/>
      <c r="H1485" s="71"/>
      <c r="I1485" s="71"/>
      <c r="J1485" s="71"/>
      <c r="K1485" s="71"/>
      <c r="L1485" s="71"/>
      <c r="M1485" s="71"/>
      <c r="N1485" s="71"/>
      <c r="O1485" s="71"/>
      <c r="T1485" s="71"/>
      <c r="U1485" s="71"/>
      <c r="V1485" s="71"/>
      <c r="W1485" s="71"/>
      <c r="X1485" s="71"/>
      <c r="Y1485" s="71"/>
      <c r="Z1485" s="71"/>
      <c r="AA1485" s="71"/>
      <c r="AB1485" s="71"/>
      <c r="AC1485" s="71"/>
      <c r="AD1485" s="71"/>
      <c r="AE1485" s="71"/>
      <c r="AF1485" s="71"/>
      <c r="AG1485" s="71"/>
      <c r="AH1485" s="71"/>
      <c r="AI1485" s="71"/>
      <c r="AJ1485" s="71"/>
      <c r="AK1485" s="71"/>
      <c r="AL1485" s="71"/>
      <c r="AM1485" s="71"/>
      <c r="AN1485" s="71"/>
      <c r="AO1485" s="71"/>
      <c r="AP1485" s="71"/>
    </row>
    <row r="1486" spans="1:42" x14ac:dyDescent="0.75">
      <c r="A1486" s="71"/>
      <c r="B1486" s="71"/>
      <c r="C1486" s="71"/>
      <c r="D1486" s="71"/>
      <c r="E1486" s="71"/>
      <c r="F1486" s="71"/>
      <c r="G1486" s="71"/>
      <c r="H1486" s="71"/>
      <c r="I1486" s="71"/>
      <c r="J1486" s="71"/>
      <c r="K1486" s="71"/>
      <c r="L1486" s="71"/>
      <c r="M1486" s="71"/>
      <c r="N1486" s="71"/>
      <c r="O1486" s="71"/>
      <c r="T1486" s="71"/>
      <c r="U1486" s="71"/>
      <c r="V1486" s="71"/>
      <c r="W1486" s="71"/>
      <c r="X1486" s="71"/>
      <c r="Y1486" s="71"/>
      <c r="Z1486" s="71"/>
      <c r="AA1486" s="71"/>
      <c r="AB1486" s="71"/>
      <c r="AC1486" s="71"/>
      <c r="AD1486" s="71"/>
      <c r="AE1486" s="71"/>
      <c r="AF1486" s="71"/>
      <c r="AG1486" s="71"/>
      <c r="AH1486" s="71"/>
      <c r="AI1486" s="71"/>
      <c r="AJ1486" s="71"/>
      <c r="AK1486" s="71"/>
      <c r="AL1486" s="71"/>
      <c r="AM1486" s="71"/>
      <c r="AN1486" s="71"/>
      <c r="AO1486" s="71"/>
      <c r="AP1486" s="71"/>
    </row>
    <row r="1487" spans="1:42" x14ac:dyDescent="0.75">
      <c r="A1487" s="71"/>
      <c r="B1487" s="71"/>
      <c r="C1487" s="71"/>
      <c r="D1487" s="71"/>
      <c r="E1487" s="71"/>
      <c r="F1487" s="71"/>
      <c r="G1487" s="71"/>
      <c r="H1487" s="71"/>
      <c r="I1487" s="71"/>
      <c r="J1487" s="71"/>
      <c r="K1487" s="71"/>
      <c r="L1487" s="71"/>
      <c r="M1487" s="71"/>
      <c r="N1487" s="71"/>
      <c r="O1487" s="71"/>
      <c r="T1487" s="71"/>
      <c r="U1487" s="71"/>
      <c r="V1487" s="71"/>
      <c r="W1487" s="71"/>
      <c r="X1487" s="71"/>
      <c r="Y1487" s="71"/>
      <c r="Z1487" s="71"/>
      <c r="AA1487" s="71"/>
      <c r="AB1487" s="71"/>
      <c r="AC1487" s="71"/>
      <c r="AD1487" s="71"/>
      <c r="AE1487" s="71"/>
      <c r="AF1487" s="71"/>
      <c r="AG1487" s="71"/>
      <c r="AH1487" s="71"/>
      <c r="AI1487" s="71"/>
      <c r="AJ1487" s="71"/>
      <c r="AK1487" s="71"/>
      <c r="AL1487" s="71"/>
      <c r="AM1487" s="71"/>
      <c r="AN1487" s="71"/>
      <c r="AO1487" s="71"/>
      <c r="AP1487" s="71"/>
    </row>
    <row r="1488" spans="1:42" x14ac:dyDescent="0.75">
      <c r="A1488" s="71"/>
      <c r="B1488" s="71"/>
      <c r="C1488" s="71"/>
      <c r="D1488" s="71"/>
      <c r="E1488" s="71"/>
      <c r="F1488" s="71"/>
      <c r="G1488" s="71"/>
      <c r="H1488" s="71"/>
      <c r="I1488" s="71"/>
      <c r="J1488" s="71"/>
      <c r="K1488" s="71"/>
      <c r="L1488" s="71"/>
      <c r="M1488" s="71"/>
      <c r="N1488" s="71"/>
      <c r="O1488" s="71"/>
      <c r="T1488" s="71"/>
      <c r="U1488" s="71"/>
      <c r="V1488" s="71"/>
      <c r="W1488" s="71"/>
      <c r="X1488" s="71"/>
      <c r="Y1488" s="71"/>
      <c r="Z1488" s="71"/>
      <c r="AA1488" s="71"/>
      <c r="AB1488" s="71"/>
      <c r="AC1488" s="71"/>
      <c r="AD1488" s="71"/>
      <c r="AE1488" s="71"/>
      <c r="AF1488" s="71"/>
      <c r="AG1488" s="71"/>
      <c r="AH1488" s="71"/>
      <c r="AI1488" s="71"/>
      <c r="AJ1488" s="71"/>
      <c r="AK1488" s="71"/>
      <c r="AL1488" s="71"/>
      <c r="AM1488" s="71"/>
      <c r="AN1488" s="71"/>
      <c r="AO1488" s="71"/>
      <c r="AP1488" s="71"/>
    </row>
    <row r="1489" spans="1:42" x14ac:dyDescent="0.75">
      <c r="A1489" s="71"/>
      <c r="B1489" s="71"/>
      <c r="C1489" s="71"/>
      <c r="D1489" s="71"/>
      <c r="E1489" s="71"/>
      <c r="F1489" s="71"/>
      <c r="G1489" s="71"/>
      <c r="H1489" s="71"/>
      <c r="I1489" s="71"/>
      <c r="J1489" s="71"/>
      <c r="K1489" s="71"/>
      <c r="L1489" s="71"/>
      <c r="M1489" s="71"/>
      <c r="N1489" s="71"/>
      <c r="O1489" s="71"/>
      <c r="T1489" s="71"/>
      <c r="U1489" s="71"/>
      <c r="V1489" s="71"/>
      <c r="W1489" s="71"/>
      <c r="X1489" s="71"/>
      <c r="Y1489" s="71"/>
      <c r="Z1489" s="71"/>
      <c r="AA1489" s="71"/>
      <c r="AB1489" s="71"/>
      <c r="AC1489" s="71"/>
      <c r="AD1489" s="71"/>
      <c r="AE1489" s="71"/>
      <c r="AF1489" s="71"/>
      <c r="AG1489" s="71"/>
      <c r="AH1489" s="71"/>
      <c r="AI1489" s="71"/>
      <c r="AJ1489" s="71"/>
      <c r="AK1489" s="71"/>
      <c r="AL1489" s="71"/>
      <c r="AM1489" s="71"/>
      <c r="AN1489" s="71"/>
      <c r="AO1489" s="71"/>
      <c r="AP1489" s="71"/>
    </row>
    <row r="1490" spans="1:42" x14ac:dyDescent="0.75">
      <c r="A1490" s="71"/>
      <c r="B1490" s="71"/>
      <c r="C1490" s="71"/>
      <c r="D1490" s="71"/>
      <c r="E1490" s="71"/>
      <c r="F1490" s="71"/>
      <c r="G1490" s="71"/>
      <c r="H1490" s="71"/>
      <c r="I1490" s="71"/>
      <c r="J1490" s="71"/>
      <c r="K1490" s="71"/>
      <c r="L1490" s="71"/>
      <c r="M1490" s="71"/>
      <c r="N1490" s="71"/>
      <c r="O1490" s="71"/>
      <c r="T1490" s="71"/>
      <c r="U1490" s="71"/>
      <c r="V1490" s="71"/>
      <c r="W1490" s="71"/>
      <c r="X1490" s="71"/>
      <c r="Y1490" s="71"/>
      <c r="Z1490" s="71"/>
      <c r="AA1490" s="71"/>
      <c r="AB1490" s="71"/>
      <c r="AC1490" s="71"/>
      <c r="AD1490" s="71"/>
      <c r="AE1490" s="71"/>
      <c r="AF1490" s="71"/>
      <c r="AG1490" s="71"/>
      <c r="AH1490" s="71"/>
      <c r="AI1490" s="71"/>
      <c r="AJ1490" s="71"/>
      <c r="AK1490" s="71"/>
      <c r="AL1490" s="71"/>
      <c r="AM1490" s="71"/>
      <c r="AN1490" s="71"/>
      <c r="AO1490" s="71"/>
      <c r="AP1490" s="71"/>
    </row>
    <row r="1491" spans="1:42" x14ac:dyDescent="0.75">
      <c r="A1491" s="71"/>
      <c r="B1491" s="71"/>
      <c r="C1491" s="71"/>
      <c r="D1491" s="71"/>
      <c r="E1491" s="71"/>
      <c r="F1491" s="71"/>
      <c r="G1491" s="71"/>
      <c r="H1491" s="71"/>
      <c r="I1491" s="71"/>
      <c r="J1491" s="71"/>
      <c r="K1491" s="71"/>
      <c r="L1491" s="71"/>
      <c r="M1491" s="71"/>
      <c r="N1491" s="71"/>
      <c r="O1491" s="71"/>
      <c r="T1491" s="71"/>
      <c r="U1491" s="71"/>
      <c r="V1491" s="71"/>
      <c r="W1491" s="71"/>
      <c r="X1491" s="71"/>
      <c r="Y1491" s="71"/>
      <c r="Z1491" s="71"/>
      <c r="AA1491" s="71"/>
      <c r="AB1491" s="71"/>
      <c r="AC1491" s="71"/>
      <c r="AD1491" s="71"/>
      <c r="AE1491" s="71"/>
      <c r="AF1491" s="71"/>
      <c r="AG1491" s="71"/>
      <c r="AH1491" s="71"/>
      <c r="AI1491" s="71"/>
      <c r="AJ1491" s="71"/>
      <c r="AK1491" s="71"/>
      <c r="AL1491" s="71"/>
      <c r="AM1491" s="71"/>
      <c r="AN1491" s="71"/>
      <c r="AO1491" s="71"/>
      <c r="AP1491" s="71"/>
    </row>
    <row r="1492" spans="1:42" x14ac:dyDescent="0.75">
      <c r="A1492" s="71"/>
      <c r="B1492" s="71"/>
      <c r="C1492" s="71"/>
      <c r="D1492" s="71"/>
      <c r="E1492" s="71"/>
      <c r="F1492" s="71"/>
      <c r="G1492" s="71"/>
      <c r="H1492" s="71"/>
      <c r="I1492" s="71"/>
      <c r="J1492" s="71"/>
      <c r="K1492" s="71"/>
      <c r="L1492" s="71"/>
      <c r="M1492" s="71"/>
      <c r="N1492" s="71"/>
      <c r="O1492" s="71"/>
      <c r="T1492" s="71"/>
      <c r="U1492" s="71"/>
      <c r="V1492" s="71"/>
      <c r="W1492" s="71"/>
      <c r="X1492" s="71"/>
      <c r="Y1492" s="71"/>
      <c r="Z1492" s="71"/>
      <c r="AA1492" s="71"/>
      <c r="AB1492" s="71"/>
      <c r="AC1492" s="71"/>
      <c r="AD1492" s="71"/>
      <c r="AE1492" s="71"/>
      <c r="AF1492" s="71"/>
      <c r="AG1492" s="71"/>
      <c r="AH1492" s="71"/>
      <c r="AI1492" s="71"/>
      <c r="AJ1492" s="71"/>
      <c r="AK1492" s="71"/>
      <c r="AL1492" s="71"/>
      <c r="AM1492" s="71"/>
      <c r="AN1492" s="71"/>
      <c r="AO1492" s="71"/>
      <c r="AP1492" s="71"/>
    </row>
    <row r="1493" spans="1:42" x14ac:dyDescent="0.75">
      <c r="A1493" s="71"/>
      <c r="B1493" s="71"/>
      <c r="C1493" s="71"/>
      <c r="D1493" s="71"/>
      <c r="E1493" s="71"/>
      <c r="F1493" s="71"/>
      <c r="G1493" s="71"/>
      <c r="H1493" s="71"/>
      <c r="I1493" s="71"/>
      <c r="J1493" s="71"/>
      <c r="K1493" s="71"/>
      <c r="L1493" s="71"/>
      <c r="M1493" s="71"/>
      <c r="N1493" s="71"/>
      <c r="O1493" s="71"/>
      <c r="T1493" s="71"/>
      <c r="U1493" s="71"/>
      <c r="V1493" s="71"/>
      <c r="W1493" s="71"/>
      <c r="X1493" s="71"/>
      <c r="Y1493" s="71"/>
      <c r="Z1493" s="71"/>
      <c r="AA1493" s="71"/>
      <c r="AB1493" s="71"/>
      <c r="AC1493" s="71"/>
      <c r="AD1493" s="71"/>
      <c r="AE1493" s="71"/>
      <c r="AF1493" s="71"/>
      <c r="AG1493" s="71"/>
      <c r="AH1493" s="71"/>
      <c r="AI1493" s="71"/>
      <c r="AJ1493" s="71"/>
      <c r="AK1493" s="71"/>
      <c r="AL1493" s="71"/>
      <c r="AM1493" s="71"/>
      <c r="AN1493" s="71"/>
      <c r="AO1493" s="71"/>
      <c r="AP1493" s="71"/>
    </row>
    <row r="1494" spans="1:42" x14ac:dyDescent="0.75">
      <c r="A1494" s="71"/>
      <c r="B1494" s="71"/>
      <c r="C1494" s="71"/>
      <c r="D1494" s="71"/>
      <c r="E1494" s="71"/>
      <c r="F1494" s="71"/>
      <c r="G1494" s="71"/>
      <c r="H1494" s="71"/>
      <c r="I1494" s="71"/>
      <c r="J1494" s="71"/>
      <c r="K1494" s="71"/>
      <c r="L1494" s="71"/>
      <c r="M1494" s="71"/>
      <c r="N1494" s="71"/>
      <c r="O1494" s="71"/>
      <c r="T1494" s="71"/>
      <c r="U1494" s="71"/>
      <c r="V1494" s="71"/>
      <c r="W1494" s="71"/>
      <c r="X1494" s="71"/>
      <c r="Y1494" s="71"/>
      <c r="Z1494" s="71"/>
      <c r="AA1494" s="71"/>
      <c r="AB1494" s="71"/>
      <c r="AC1494" s="71"/>
      <c r="AD1494" s="71"/>
      <c r="AE1494" s="71"/>
      <c r="AF1494" s="71"/>
      <c r="AG1494" s="71"/>
      <c r="AH1494" s="71"/>
      <c r="AI1494" s="71"/>
      <c r="AJ1494" s="71"/>
      <c r="AK1494" s="71"/>
      <c r="AL1494" s="71"/>
      <c r="AM1494" s="71"/>
      <c r="AN1494" s="71"/>
      <c r="AO1494" s="71"/>
      <c r="AP1494" s="71"/>
    </row>
    <row r="1495" spans="1:42" x14ac:dyDescent="0.75">
      <c r="A1495" s="71"/>
      <c r="B1495" s="71"/>
      <c r="C1495" s="71"/>
      <c r="D1495" s="71"/>
      <c r="E1495" s="71"/>
      <c r="F1495" s="71"/>
      <c r="G1495" s="71"/>
      <c r="H1495" s="71"/>
      <c r="I1495" s="71"/>
      <c r="J1495" s="71"/>
      <c r="K1495" s="71"/>
      <c r="L1495" s="71"/>
      <c r="M1495" s="71"/>
      <c r="N1495" s="71"/>
      <c r="O1495" s="71"/>
      <c r="T1495" s="71"/>
      <c r="U1495" s="71"/>
      <c r="V1495" s="71"/>
      <c r="W1495" s="71"/>
      <c r="X1495" s="71"/>
      <c r="Y1495" s="71"/>
      <c r="Z1495" s="71"/>
      <c r="AA1495" s="71"/>
      <c r="AB1495" s="71"/>
      <c r="AC1495" s="71"/>
      <c r="AD1495" s="71"/>
      <c r="AE1495" s="71"/>
      <c r="AF1495" s="71"/>
      <c r="AG1495" s="71"/>
      <c r="AH1495" s="71"/>
      <c r="AI1495" s="71"/>
      <c r="AJ1495" s="71"/>
      <c r="AK1495" s="71"/>
      <c r="AL1495" s="71"/>
      <c r="AM1495" s="71"/>
      <c r="AN1495" s="71"/>
      <c r="AO1495" s="71"/>
      <c r="AP1495" s="71"/>
    </row>
    <row r="1496" spans="1:42" x14ac:dyDescent="0.75">
      <c r="A1496" s="71"/>
      <c r="B1496" s="71"/>
      <c r="C1496" s="71"/>
      <c r="D1496" s="71"/>
      <c r="E1496" s="71"/>
      <c r="F1496" s="71"/>
      <c r="G1496" s="71"/>
      <c r="H1496" s="71"/>
      <c r="I1496" s="71"/>
      <c r="J1496" s="71"/>
      <c r="K1496" s="71"/>
      <c r="L1496" s="71"/>
      <c r="M1496" s="71"/>
      <c r="N1496" s="71"/>
      <c r="O1496" s="71"/>
      <c r="T1496" s="71"/>
      <c r="U1496" s="71"/>
      <c r="V1496" s="71"/>
      <c r="W1496" s="71"/>
      <c r="X1496" s="71"/>
      <c r="Y1496" s="71"/>
      <c r="Z1496" s="71"/>
      <c r="AA1496" s="71"/>
      <c r="AB1496" s="71"/>
      <c r="AC1496" s="71"/>
      <c r="AD1496" s="71"/>
      <c r="AE1496" s="71"/>
      <c r="AF1496" s="71"/>
      <c r="AG1496" s="71"/>
      <c r="AH1496" s="71"/>
      <c r="AI1496" s="71"/>
      <c r="AJ1496" s="71"/>
      <c r="AK1496" s="71"/>
      <c r="AL1496" s="71"/>
      <c r="AM1496" s="71"/>
      <c r="AN1496" s="71"/>
      <c r="AO1496" s="71"/>
      <c r="AP1496" s="71"/>
    </row>
    <row r="1497" spans="1:42" x14ac:dyDescent="0.75">
      <c r="A1497" s="71"/>
      <c r="B1497" s="71"/>
      <c r="C1497" s="71"/>
      <c r="D1497" s="71"/>
      <c r="E1497" s="71"/>
      <c r="F1497" s="71"/>
      <c r="G1497" s="71"/>
      <c r="H1497" s="71"/>
      <c r="I1497" s="71"/>
      <c r="J1497" s="71"/>
      <c r="K1497" s="71"/>
      <c r="L1497" s="71"/>
      <c r="M1497" s="71"/>
      <c r="N1497" s="71"/>
      <c r="O1497" s="71"/>
      <c r="T1497" s="71"/>
      <c r="U1497" s="71"/>
      <c r="V1497" s="71"/>
      <c r="W1497" s="71"/>
      <c r="X1497" s="71"/>
      <c r="Y1497" s="71"/>
      <c r="Z1497" s="71"/>
      <c r="AA1497" s="71"/>
      <c r="AB1497" s="71"/>
      <c r="AC1497" s="71"/>
      <c r="AD1497" s="71"/>
      <c r="AE1497" s="71"/>
      <c r="AF1497" s="71"/>
      <c r="AG1497" s="71"/>
      <c r="AH1497" s="71"/>
      <c r="AI1497" s="71"/>
      <c r="AJ1497" s="71"/>
      <c r="AK1497" s="71"/>
      <c r="AL1497" s="71"/>
      <c r="AM1497" s="71"/>
      <c r="AN1497" s="71"/>
      <c r="AO1497" s="71"/>
      <c r="AP1497" s="71"/>
    </row>
    <row r="1498" spans="1:42" x14ac:dyDescent="0.75">
      <c r="A1498" s="71"/>
      <c r="B1498" s="71"/>
      <c r="C1498" s="71"/>
      <c r="D1498" s="71"/>
      <c r="E1498" s="71"/>
      <c r="F1498" s="71"/>
      <c r="G1498" s="71"/>
      <c r="H1498" s="71"/>
      <c r="I1498" s="71"/>
      <c r="J1498" s="71"/>
      <c r="K1498" s="71"/>
      <c r="L1498" s="71"/>
      <c r="M1498" s="71"/>
      <c r="N1498" s="71"/>
      <c r="O1498" s="71"/>
      <c r="T1498" s="71"/>
      <c r="U1498" s="71"/>
      <c r="V1498" s="71"/>
      <c r="W1498" s="71"/>
      <c r="X1498" s="71"/>
      <c r="Y1498" s="71"/>
      <c r="Z1498" s="71"/>
      <c r="AA1498" s="71"/>
      <c r="AB1498" s="71"/>
      <c r="AC1498" s="71"/>
      <c r="AD1498" s="71"/>
      <c r="AE1498" s="71"/>
      <c r="AF1498" s="71"/>
      <c r="AG1498" s="71"/>
      <c r="AH1498" s="71"/>
      <c r="AI1498" s="71"/>
      <c r="AJ1498" s="71"/>
      <c r="AK1498" s="71"/>
      <c r="AL1498" s="71"/>
      <c r="AM1498" s="71"/>
      <c r="AN1498" s="71"/>
      <c r="AO1498" s="71"/>
      <c r="AP1498" s="71"/>
    </row>
    <row r="1499" spans="1:42" x14ac:dyDescent="0.75">
      <c r="A1499" s="71"/>
      <c r="B1499" s="71"/>
      <c r="C1499" s="71"/>
      <c r="D1499" s="71"/>
      <c r="E1499" s="71"/>
      <c r="F1499" s="71"/>
      <c r="G1499" s="71"/>
      <c r="H1499" s="71"/>
      <c r="I1499" s="71"/>
      <c r="J1499" s="71"/>
      <c r="K1499" s="71"/>
      <c r="L1499" s="71"/>
      <c r="M1499" s="71"/>
      <c r="N1499" s="71"/>
      <c r="O1499" s="71"/>
      <c r="T1499" s="71"/>
      <c r="U1499" s="71"/>
      <c r="V1499" s="71"/>
      <c r="W1499" s="71"/>
      <c r="X1499" s="71"/>
      <c r="Y1499" s="71"/>
      <c r="Z1499" s="71"/>
      <c r="AA1499" s="71"/>
      <c r="AB1499" s="71"/>
      <c r="AC1499" s="71"/>
      <c r="AD1499" s="71"/>
      <c r="AE1499" s="71"/>
      <c r="AF1499" s="71"/>
      <c r="AG1499" s="71"/>
      <c r="AH1499" s="71"/>
      <c r="AI1499" s="71"/>
      <c r="AJ1499" s="71"/>
      <c r="AK1499" s="71"/>
      <c r="AL1499" s="71"/>
      <c r="AM1499" s="71"/>
      <c r="AN1499" s="71"/>
      <c r="AO1499" s="71"/>
      <c r="AP1499" s="71"/>
    </row>
    <row r="1500" spans="1:42" x14ac:dyDescent="0.75">
      <c r="A1500" s="71"/>
      <c r="B1500" s="71"/>
      <c r="C1500" s="71"/>
      <c r="D1500" s="71"/>
      <c r="E1500" s="71"/>
      <c r="F1500" s="71"/>
      <c r="G1500" s="71"/>
      <c r="H1500" s="71"/>
      <c r="I1500" s="71"/>
      <c r="J1500" s="71"/>
      <c r="K1500" s="71"/>
      <c r="L1500" s="71"/>
      <c r="M1500" s="71"/>
      <c r="N1500" s="71"/>
      <c r="O1500" s="71"/>
      <c r="T1500" s="71"/>
      <c r="U1500" s="71"/>
      <c r="V1500" s="71"/>
      <c r="W1500" s="71"/>
      <c r="X1500" s="71"/>
      <c r="Y1500" s="71"/>
      <c r="Z1500" s="71"/>
      <c r="AA1500" s="71"/>
      <c r="AB1500" s="71"/>
      <c r="AC1500" s="71"/>
      <c r="AD1500" s="71"/>
      <c r="AE1500" s="71"/>
      <c r="AF1500" s="71"/>
      <c r="AG1500" s="71"/>
      <c r="AH1500" s="71"/>
      <c r="AI1500" s="71"/>
      <c r="AJ1500" s="71"/>
      <c r="AK1500" s="71"/>
      <c r="AL1500" s="71"/>
      <c r="AM1500" s="71"/>
      <c r="AN1500" s="71"/>
      <c r="AO1500" s="71"/>
      <c r="AP1500" s="71"/>
    </row>
    <row r="1501" spans="1:42" x14ac:dyDescent="0.75">
      <c r="A1501" s="71"/>
      <c r="B1501" s="71"/>
      <c r="C1501" s="71"/>
      <c r="D1501" s="71"/>
      <c r="E1501" s="71"/>
      <c r="F1501" s="71"/>
      <c r="G1501" s="71"/>
      <c r="H1501" s="71"/>
      <c r="I1501" s="71"/>
      <c r="J1501" s="71"/>
      <c r="K1501" s="71"/>
      <c r="L1501" s="71"/>
      <c r="M1501" s="71"/>
      <c r="N1501" s="71"/>
      <c r="O1501" s="71"/>
      <c r="T1501" s="71"/>
      <c r="U1501" s="71"/>
      <c r="V1501" s="71"/>
      <c r="W1501" s="71"/>
      <c r="X1501" s="71"/>
      <c r="Y1501" s="71"/>
      <c r="Z1501" s="71"/>
      <c r="AA1501" s="71"/>
      <c r="AB1501" s="71"/>
      <c r="AC1501" s="71"/>
      <c r="AD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</row>
    <row r="1502" spans="1:42" x14ac:dyDescent="0.75">
      <c r="A1502" s="71"/>
      <c r="B1502" s="71"/>
      <c r="C1502" s="71"/>
      <c r="D1502" s="71"/>
      <c r="E1502" s="71"/>
      <c r="F1502" s="71"/>
      <c r="G1502" s="71"/>
      <c r="H1502" s="71"/>
      <c r="I1502" s="71"/>
      <c r="J1502" s="71"/>
      <c r="K1502" s="71"/>
      <c r="L1502" s="71"/>
      <c r="M1502" s="71"/>
      <c r="N1502" s="71"/>
      <c r="O1502" s="71"/>
      <c r="T1502" s="71"/>
      <c r="U1502" s="71"/>
      <c r="V1502" s="71"/>
      <c r="W1502" s="71"/>
      <c r="X1502" s="71"/>
      <c r="Y1502" s="71"/>
      <c r="Z1502" s="71"/>
      <c r="AA1502" s="71"/>
      <c r="AB1502" s="71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</row>
    <row r="1503" spans="1:42" x14ac:dyDescent="0.75">
      <c r="A1503" s="71"/>
      <c r="B1503" s="71"/>
      <c r="C1503" s="71"/>
      <c r="D1503" s="71"/>
      <c r="E1503" s="71"/>
      <c r="F1503" s="71"/>
      <c r="G1503" s="71"/>
      <c r="H1503" s="71"/>
      <c r="I1503" s="71"/>
      <c r="J1503" s="71"/>
      <c r="K1503" s="71"/>
      <c r="L1503" s="71"/>
      <c r="M1503" s="71"/>
      <c r="N1503" s="71"/>
      <c r="O1503" s="71"/>
      <c r="T1503" s="71"/>
      <c r="U1503" s="71"/>
      <c r="V1503" s="71"/>
      <c r="W1503" s="71"/>
      <c r="X1503" s="71"/>
      <c r="Y1503" s="71"/>
      <c r="Z1503" s="71"/>
      <c r="AA1503" s="71"/>
      <c r="AB1503" s="71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</row>
    <row r="1504" spans="1:42" x14ac:dyDescent="0.75">
      <c r="A1504" s="71"/>
      <c r="B1504" s="71"/>
      <c r="C1504" s="71"/>
      <c r="D1504" s="71"/>
      <c r="E1504" s="71"/>
      <c r="F1504" s="71"/>
      <c r="G1504" s="71"/>
      <c r="H1504" s="71"/>
      <c r="I1504" s="71"/>
      <c r="J1504" s="71"/>
      <c r="K1504" s="71"/>
      <c r="L1504" s="71"/>
      <c r="M1504" s="71"/>
      <c r="N1504" s="71"/>
      <c r="O1504" s="71"/>
      <c r="T1504" s="71"/>
      <c r="U1504" s="71"/>
      <c r="V1504" s="71"/>
      <c r="W1504" s="71"/>
      <c r="X1504" s="71"/>
      <c r="Y1504" s="71"/>
      <c r="Z1504" s="71"/>
      <c r="AA1504" s="71"/>
      <c r="AB1504" s="71"/>
      <c r="AC1504" s="71"/>
      <c r="AD1504" s="71"/>
      <c r="AE1504" s="71"/>
      <c r="AF1504" s="71"/>
      <c r="AG1504" s="71"/>
      <c r="AH1504" s="71"/>
      <c r="AI1504" s="71"/>
      <c r="AJ1504" s="71"/>
      <c r="AK1504" s="71"/>
      <c r="AL1504" s="71"/>
      <c r="AM1504" s="71"/>
      <c r="AN1504" s="71"/>
      <c r="AO1504" s="71"/>
      <c r="AP1504" s="71"/>
    </row>
    <row r="1505" spans="1:42" x14ac:dyDescent="0.75">
      <c r="A1505" s="71"/>
      <c r="B1505" s="71"/>
      <c r="C1505" s="71"/>
      <c r="D1505" s="71"/>
      <c r="E1505" s="71"/>
      <c r="F1505" s="71"/>
      <c r="G1505" s="71"/>
      <c r="H1505" s="71"/>
      <c r="I1505" s="71"/>
      <c r="J1505" s="71"/>
      <c r="K1505" s="71"/>
      <c r="L1505" s="71"/>
      <c r="M1505" s="71"/>
      <c r="N1505" s="71"/>
      <c r="O1505" s="71"/>
      <c r="T1505" s="71"/>
      <c r="U1505" s="71"/>
      <c r="V1505" s="71"/>
      <c r="W1505" s="71"/>
      <c r="X1505" s="71"/>
      <c r="Y1505" s="71"/>
      <c r="Z1505" s="71"/>
      <c r="AA1505" s="71"/>
      <c r="AB1505" s="71"/>
      <c r="AC1505" s="71"/>
      <c r="AD1505" s="71"/>
      <c r="AE1505" s="71"/>
      <c r="AF1505" s="71"/>
      <c r="AG1505" s="71"/>
      <c r="AH1505" s="71"/>
      <c r="AI1505" s="71"/>
      <c r="AJ1505" s="71"/>
      <c r="AK1505" s="71"/>
      <c r="AL1505" s="71"/>
      <c r="AM1505" s="71"/>
      <c r="AN1505" s="71"/>
      <c r="AO1505" s="71"/>
      <c r="AP1505" s="71"/>
    </row>
    <row r="1506" spans="1:42" x14ac:dyDescent="0.75">
      <c r="A1506" s="71"/>
      <c r="B1506" s="71"/>
      <c r="C1506" s="71"/>
      <c r="D1506" s="71"/>
      <c r="E1506" s="71"/>
      <c r="F1506" s="71"/>
      <c r="G1506" s="71"/>
      <c r="H1506" s="71"/>
      <c r="I1506" s="71"/>
      <c r="J1506" s="71"/>
      <c r="K1506" s="71"/>
      <c r="L1506" s="71"/>
      <c r="M1506" s="71"/>
      <c r="N1506" s="71"/>
      <c r="O1506" s="71"/>
      <c r="T1506" s="71"/>
      <c r="U1506" s="71"/>
      <c r="V1506" s="71"/>
      <c r="W1506" s="71"/>
      <c r="X1506" s="71"/>
      <c r="Y1506" s="71"/>
      <c r="Z1506" s="71"/>
      <c r="AA1506" s="71"/>
      <c r="AB1506" s="71"/>
      <c r="AC1506" s="71"/>
      <c r="AD1506" s="71"/>
      <c r="AE1506" s="71"/>
      <c r="AF1506" s="71"/>
      <c r="AG1506" s="71"/>
      <c r="AH1506" s="71"/>
      <c r="AI1506" s="71"/>
      <c r="AJ1506" s="71"/>
      <c r="AK1506" s="71"/>
      <c r="AL1506" s="71"/>
      <c r="AM1506" s="71"/>
      <c r="AN1506" s="71"/>
      <c r="AO1506" s="71"/>
      <c r="AP1506" s="71"/>
    </row>
    <row r="1507" spans="1:42" x14ac:dyDescent="0.75">
      <c r="A1507" s="71"/>
      <c r="B1507" s="71"/>
      <c r="C1507" s="71"/>
      <c r="D1507" s="71"/>
      <c r="E1507" s="71"/>
      <c r="F1507" s="71"/>
      <c r="G1507" s="71"/>
      <c r="H1507" s="71"/>
      <c r="I1507" s="71"/>
      <c r="J1507" s="71"/>
      <c r="K1507" s="71"/>
      <c r="L1507" s="71"/>
      <c r="M1507" s="71"/>
      <c r="N1507" s="71"/>
      <c r="O1507" s="71"/>
      <c r="T1507" s="71"/>
      <c r="U1507" s="71"/>
      <c r="V1507" s="71"/>
      <c r="W1507" s="71"/>
      <c r="X1507" s="71"/>
      <c r="Y1507" s="71"/>
      <c r="Z1507" s="71"/>
      <c r="AA1507" s="71"/>
      <c r="AB1507" s="71"/>
      <c r="AC1507" s="71"/>
      <c r="AD1507" s="71"/>
      <c r="AE1507" s="71"/>
      <c r="AF1507" s="71"/>
      <c r="AG1507" s="71"/>
      <c r="AH1507" s="71"/>
      <c r="AI1507" s="71"/>
      <c r="AJ1507" s="71"/>
      <c r="AK1507" s="71"/>
      <c r="AL1507" s="71"/>
      <c r="AM1507" s="71"/>
      <c r="AN1507" s="71"/>
      <c r="AO1507" s="71"/>
      <c r="AP1507" s="71"/>
    </row>
    <row r="1508" spans="1:42" x14ac:dyDescent="0.75">
      <c r="A1508" s="71"/>
      <c r="B1508" s="71"/>
      <c r="C1508" s="71"/>
      <c r="D1508" s="71"/>
      <c r="E1508" s="71"/>
      <c r="F1508" s="71"/>
      <c r="G1508" s="71"/>
      <c r="H1508" s="71"/>
      <c r="I1508" s="71"/>
      <c r="J1508" s="71"/>
      <c r="K1508" s="71"/>
      <c r="L1508" s="71"/>
      <c r="M1508" s="71"/>
      <c r="N1508" s="71"/>
      <c r="O1508" s="71"/>
      <c r="T1508" s="71"/>
      <c r="U1508" s="71"/>
      <c r="V1508" s="71"/>
      <c r="W1508" s="71"/>
      <c r="X1508" s="71"/>
      <c r="Y1508" s="71"/>
      <c r="Z1508" s="71"/>
      <c r="AA1508" s="71"/>
      <c r="AB1508" s="71"/>
      <c r="AC1508" s="71"/>
      <c r="AD1508" s="71"/>
      <c r="AE1508" s="71"/>
      <c r="AF1508" s="71"/>
      <c r="AG1508" s="71"/>
      <c r="AH1508" s="71"/>
      <c r="AI1508" s="71"/>
      <c r="AJ1508" s="71"/>
      <c r="AK1508" s="71"/>
      <c r="AL1508" s="71"/>
      <c r="AM1508" s="71"/>
      <c r="AN1508" s="71"/>
      <c r="AO1508" s="71"/>
      <c r="AP1508" s="71"/>
    </row>
    <row r="1509" spans="1:42" x14ac:dyDescent="0.75">
      <c r="A1509" s="71"/>
      <c r="B1509" s="71"/>
      <c r="C1509" s="71"/>
      <c r="D1509" s="71"/>
      <c r="E1509" s="71"/>
      <c r="F1509" s="71"/>
      <c r="G1509" s="71"/>
      <c r="H1509" s="71"/>
      <c r="I1509" s="71"/>
      <c r="J1509" s="71"/>
      <c r="K1509" s="71"/>
      <c r="L1509" s="71"/>
      <c r="M1509" s="71"/>
      <c r="N1509" s="71"/>
      <c r="O1509" s="71"/>
      <c r="T1509" s="71"/>
      <c r="U1509" s="71"/>
      <c r="V1509" s="71"/>
      <c r="W1509" s="71"/>
      <c r="X1509" s="71"/>
      <c r="Y1509" s="71"/>
      <c r="Z1509" s="71"/>
      <c r="AA1509" s="71"/>
      <c r="AB1509" s="71"/>
      <c r="AC1509" s="71"/>
      <c r="AD1509" s="71"/>
      <c r="AE1509" s="71"/>
      <c r="AF1509" s="71"/>
      <c r="AG1509" s="71"/>
      <c r="AH1509" s="71"/>
      <c r="AI1509" s="71"/>
      <c r="AJ1509" s="71"/>
      <c r="AK1509" s="71"/>
      <c r="AL1509" s="71"/>
      <c r="AM1509" s="71"/>
      <c r="AN1509" s="71"/>
      <c r="AO1509" s="71"/>
      <c r="AP1509" s="71"/>
    </row>
    <row r="1510" spans="1:42" x14ac:dyDescent="0.75">
      <c r="A1510" s="71"/>
      <c r="B1510" s="71"/>
      <c r="C1510" s="71"/>
      <c r="D1510" s="71"/>
      <c r="E1510" s="71"/>
      <c r="F1510" s="71"/>
      <c r="G1510" s="71"/>
      <c r="H1510" s="71"/>
      <c r="I1510" s="71"/>
      <c r="J1510" s="71"/>
      <c r="K1510" s="71"/>
      <c r="L1510" s="71"/>
      <c r="M1510" s="71"/>
      <c r="N1510" s="71"/>
      <c r="O1510" s="71"/>
      <c r="T1510" s="71"/>
      <c r="U1510" s="71"/>
      <c r="V1510" s="71"/>
      <c r="W1510" s="71"/>
      <c r="X1510" s="71"/>
      <c r="Y1510" s="71"/>
      <c r="Z1510" s="71"/>
      <c r="AA1510" s="71"/>
      <c r="AB1510" s="71"/>
      <c r="AC1510" s="71"/>
      <c r="AD1510" s="71"/>
      <c r="AE1510" s="71"/>
      <c r="AF1510" s="71"/>
      <c r="AG1510" s="71"/>
      <c r="AH1510" s="71"/>
      <c r="AI1510" s="71"/>
      <c r="AJ1510" s="71"/>
      <c r="AK1510" s="71"/>
      <c r="AL1510" s="71"/>
      <c r="AM1510" s="71"/>
      <c r="AN1510" s="71"/>
      <c r="AO1510" s="71"/>
      <c r="AP1510" s="71"/>
    </row>
    <row r="1511" spans="1:42" x14ac:dyDescent="0.75">
      <c r="A1511" s="71"/>
      <c r="B1511" s="71"/>
      <c r="C1511" s="71"/>
      <c r="D1511" s="71"/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T1511" s="71"/>
      <c r="U1511" s="71"/>
      <c r="V1511" s="71"/>
      <c r="W1511" s="71"/>
      <c r="X1511" s="71"/>
      <c r="Y1511" s="71"/>
      <c r="Z1511" s="71"/>
      <c r="AA1511" s="71"/>
      <c r="AB1511" s="71"/>
      <c r="AC1511" s="71"/>
      <c r="AD1511" s="71"/>
      <c r="AE1511" s="71"/>
      <c r="AF1511" s="71"/>
      <c r="AG1511" s="71"/>
      <c r="AH1511" s="71"/>
      <c r="AI1511" s="71"/>
      <c r="AJ1511" s="71"/>
      <c r="AK1511" s="71"/>
      <c r="AL1511" s="71"/>
      <c r="AM1511" s="71"/>
      <c r="AN1511" s="71"/>
      <c r="AO1511" s="71"/>
      <c r="AP1511" s="71"/>
    </row>
    <row r="1512" spans="1:42" x14ac:dyDescent="0.75">
      <c r="A1512" s="71"/>
      <c r="B1512" s="71"/>
      <c r="C1512" s="71"/>
      <c r="D1512" s="71"/>
      <c r="E1512" s="71"/>
      <c r="F1512" s="71"/>
      <c r="G1512" s="71"/>
      <c r="H1512" s="71"/>
      <c r="I1512" s="71"/>
      <c r="J1512" s="71"/>
      <c r="K1512" s="71"/>
      <c r="L1512" s="71"/>
      <c r="M1512" s="71"/>
      <c r="N1512" s="71"/>
      <c r="O1512" s="71"/>
      <c r="T1512" s="71"/>
      <c r="U1512" s="71"/>
      <c r="V1512" s="71"/>
      <c r="W1512" s="71"/>
      <c r="X1512" s="71"/>
      <c r="Y1512" s="71"/>
      <c r="Z1512" s="71"/>
      <c r="AA1512" s="71"/>
      <c r="AB1512" s="71"/>
      <c r="AC1512" s="71"/>
      <c r="AD1512" s="71"/>
      <c r="AE1512" s="71"/>
      <c r="AF1512" s="71"/>
      <c r="AG1512" s="71"/>
      <c r="AH1512" s="71"/>
      <c r="AI1512" s="71"/>
      <c r="AJ1512" s="71"/>
      <c r="AK1512" s="71"/>
      <c r="AL1512" s="71"/>
      <c r="AM1512" s="71"/>
      <c r="AN1512" s="71"/>
      <c r="AO1512" s="71"/>
      <c r="AP1512" s="71"/>
    </row>
    <row r="1513" spans="1:42" x14ac:dyDescent="0.75">
      <c r="A1513" s="71"/>
      <c r="B1513" s="71"/>
      <c r="C1513" s="71"/>
      <c r="D1513" s="71"/>
      <c r="E1513" s="71"/>
      <c r="F1513" s="71"/>
      <c r="G1513" s="71"/>
      <c r="H1513" s="71"/>
      <c r="I1513" s="71"/>
      <c r="J1513" s="71"/>
      <c r="K1513" s="71"/>
      <c r="L1513" s="71"/>
      <c r="M1513" s="71"/>
      <c r="N1513" s="71"/>
      <c r="O1513" s="71"/>
      <c r="T1513" s="71"/>
      <c r="U1513" s="71"/>
      <c r="V1513" s="71"/>
      <c r="W1513" s="71"/>
      <c r="X1513" s="71"/>
      <c r="Y1513" s="71"/>
      <c r="Z1513" s="71"/>
      <c r="AA1513" s="71"/>
      <c r="AB1513" s="71"/>
      <c r="AC1513" s="71"/>
      <c r="AD1513" s="71"/>
      <c r="AE1513" s="71"/>
      <c r="AF1513" s="71"/>
      <c r="AG1513" s="71"/>
      <c r="AH1513" s="71"/>
      <c r="AI1513" s="71"/>
      <c r="AJ1513" s="71"/>
      <c r="AK1513" s="71"/>
      <c r="AL1513" s="71"/>
      <c r="AM1513" s="71"/>
      <c r="AN1513" s="71"/>
      <c r="AO1513" s="71"/>
      <c r="AP1513" s="71"/>
    </row>
    <row r="1514" spans="1:42" x14ac:dyDescent="0.75">
      <c r="A1514" s="71"/>
      <c r="B1514" s="71"/>
      <c r="C1514" s="71"/>
      <c r="D1514" s="71"/>
      <c r="E1514" s="71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T1514" s="71"/>
      <c r="U1514" s="71"/>
      <c r="V1514" s="71"/>
      <c r="W1514" s="71"/>
      <c r="X1514" s="71"/>
      <c r="Y1514" s="71"/>
      <c r="Z1514" s="71"/>
      <c r="AA1514" s="71"/>
      <c r="AB1514" s="71"/>
      <c r="AC1514" s="71"/>
      <c r="AD1514" s="71"/>
      <c r="AE1514" s="71"/>
      <c r="AF1514" s="71"/>
      <c r="AG1514" s="71"/>
      <c r="AH1514" s="71"/>
      <c r="AI1514" s="71"/>
      <c r="AJ1514" s="71"/>
      <c r="AK1514" s="71"/>
      <c r="AL1514" s="71"/>
      <c r="AM1514" s="71"/>
      <c r="AN1514" s="71"/>
      <c r="AO1514" s="71"/>
      <c r="AP1514" s="71"/>
    </row>
    <row r="1515" spans="1:42" x14ac:dyDescent="0.75">
      <c r="A1515" s="71"/>
      <c r="B1515" s="71"/>
      <c r="C1515" s="71"/>
      <c r="D1515" s="71"/>
      <c r="E1515" s="71"/>
      <c r="F1515" s="71"/>
      <c r="G1515" s="71"/>
      <c r="H1515" s="71"/>
      <c r="I1515" s="71"/>
      <c r="J1515" s="71"/>
      <c r="K1515" s="71"/>
      <c r="L1515" s="71"/>
      <c r="M1515" s="71"/>
      <c r="N1515" s="71"/>
      <c r="O1515" s="71"/>
      <c r="T1515" s="71"/>
      <c r="U1515" s="71"/>
      <c r="V1515" s="71"/>
      <c r="W1515" s="71"/>
      <c r="X1515" s="71"/>
      <c r="Y1515" s="71"/>
      <c r="Z1515" s="71"/>
      <c r="AA1515" s="71"/>
      <c r="AB1515" s="71"/>
      <c r="AC1515" s="71"/>
      <c r="AD1515" s="71"/>
      <c r="AE1515" s="71"/>
      <c r="AF1515" s="71"/>
      <c r="AG1515" s="71"/>
      <c r="AH1515" s="71"/>
      <c r="AI1515" s="71"/>
      <c r="AJ1515" s="71"/>
      <c r="AK1515" s="71"/>
      <c r="AL1515" s="71"/>
      <c r="AM1515" s="71"/>
      <c r="AN1515" s="71"/>
      <c r="AO1515" s="71"/>
      <c r="AP1515" s="71"/>
    </row>
    <row r="1516" spans="1:42" x14ac:dyDescent="0.75">
      <c r="A1516" s="71"/>
      <c r="B1516" s="71"/>
      <c r="C1516" s="71"/>
      <c r="D1516" s="71"/>
      <c r="E1516" s="71"/>
      <c r="F1516" s="71"/>
      <c r="G1516" s="71"/>
      <c r="H1516" s="71"/>
      <c r="I1516" s="71"/>
      <c r="J1516" s="71"/>
      <c r="K1516" s="71"/>
      <c r="L1516" s="71"/>
      <c r="M1516" s="71"/>
      <c r="N1516" s="71"/>
      <c r="O1516" s="71"/>
      <c r="T1516" s="71"/>
      <c r="U1516" s="71"/>
      <c r="V1516" s="71"/>
      <c r="W1516" s="71"/>
      <c r="X1516" s="71"/>
      <c r="Y1516" s="71"/>
      <c r="Z1516" s="71"/>
      <c r="AA1516" s="71"/>
      <c r="AB1516" s="71"/>
      <c r="AC1516" s="71"/>
      <c r="AD1516" s="71"/>
      <c r="AE1516" s="71"/>
      <c r="AF1516" s="71"/>
      <c r="AG1516" s="71"/>
      <c r="AH1516" s="71"/>
      <c r="AI1516" s="71"/>
      <c r="AJ1516" s="71"/>
      <c r="AK1516" s="71"/>
      <c r="AL1516" s="71"/>
      <c r="AM1516" s="71"/>
      <c r="AN1516" s="71"/>
      <c r="AO1516" s="71"/>
      <c r="AP1516" s="71"/>
    </row>
    <row r="1517" spans="1:42" x14ac:dyDescent="0.75">
      <c r="A1517" s="71"/>
      <c r="B1517" s="71"/>
      <c r="C1517" s="71"/>
      <c r="D1517" s="71"/>
      <c r="E1517" s="71"/>
      <c r="F1517" s="71"/>
      <c r="G1517" s="71"/>
      <c r="H1517" s="71"/>
      <c r="I1517" s="71"/>
      <c r="J1517" s="71"/>
      <c r="K1517" s="71"/>
      <c r="L1517" s="71"/>
      <c r="M1517" s="71"/>
      <c r="N1517" s="71"/>
      <c r="O1517" s="71"/>
      <c r="T1517" s="71"/>
      <c r="U1517" s="71"/>
      <c r="V1517" s="71"/>
      <c r="W1517" s="71"/>
      <c r="X1517" s="71"/>
      <c r="Y1517" s="71"/>
      <c r="Z1517" s="71"/>
      <c r="AA1517" s="71"/>
      <c r="AB1517" s="71"/>
      <c r="AC1517" s="71"/>
      <c r="AD1517" s="71"/>
      <c r="AE1517" s="71"/>
      <c r="AF1517" s="71"/>
      <c r="AG1517" s="71"/>
      <c r="AH1517" s="71"/>
      <c r="AI1517" s="71"/>
      <c r="AJ1517" s="71"/>
      <c r="AK1517" s="71"/>
      <c r="AL1517" s="71"/>
      <c r="AM1517" s="71"/>
      <c r="AN1517" s="71"/>
      <c r="AO1517" s="71"/>
      <c r="AP1517" s="71"/>
    </row>
    <row r="1518" spans="1:42" x14ac:dyDescent="0.75">
      <c r="A1518" s="71"/>
      <c r="B1518" s="71"/>
      <c r="C1518" s="71"/>
      <c r="D1518" s="71"/>
      <c r="E1518" s="71"/>
      <c r="F1518" s="71"/>
      <c r="G1518" s="71"/>
      <c r="H1518" s="71"/>
      <c r="I1518" s="71"/>
      <c r="J1518" s="71"/>
      <c r="K1518" s="71"/>
      <c r="L1518" s="71"/>
      <c r="M1518" s="71"/>
      <c r="N1518" s="71"/>
      <c r="O1518" s="71"/>
      <c r="T1518" s="71"/>
      <c r="U1518" s="71"/>
      <c r="V1518" s="71"/>
      <c r="W1518" s="71"/>
      <c r="X1518" s="71"/>
      <c r="Y1518" s="71"/>
      <c r="Z1518" s="71"/>
      <c r="AA1518" s="71"/>
      <c r="AB1518" s="71"/>
      <c r="AC1518" s="71"/>
      <c r="AD1518" s="71"/>
      <c r="AE1518" s="71"/>
      <c r="AF1518" s="71"/>
      <c r="AG1518" s="71"/>
      <c r="AH1518" s="71"/>
      <c r="AI1518" s="71"/>
      <c r="AJ1518" s="71"/>
      <c r="AK1518" s="71"/>
      <c r="AL1518" s="71"/>
      <c r="AM1518" s="71"/>
      <c r="AN1518" s="71"/>
      <c r="AO1518" s="71"/>
      <c r="AP1518" s="71"/>
    </row>
    <row r="1519" spans="1:42" x14ac:dyDescent="0.75">
      <c r="A1519" s="71"/>
      <c r="B1519" s="71"/>
      <c r="C1519" s="71"/>
      <c r="D1519" s="71"/>
      <c r="E1519" s="71"/>
      <c r="F1519" s="71"/>
      <c r="G1519" s="71"/>
      <c r="H1519" s="71"/>
      <c r="I1519" s="71"/>
      <c r="J1519" s="71"/>
      <c r="K1519" s="71"/>
      <c r="L1519" s="71"/>
      <c r="M1519" s="71"/>
      <c r="N1519" s="71"/>
      <c r="O1519" s="71"/>
      <c r="T1519" s="71"/>
      <c r="U1519" s="71"/>
      <c r="V1519" s="71"/>
      <c r="W1519" s="71"/>
      <c r="X1519" s="71"/>
      <c r="Y1519" s="71"/>
      <c r="Z1519" s="71"/>
      <c r="AA1519" s="71"/>
      <c r="AB1519" s="71"/>
      <c r="AC1519" s="71"/>
      <c r="AD1519" s="71"/>
      <c r="AE1519" s="71"/>
      <c r="AF1519" s="71"/>
      <c r="AG1519" s="71"/>
      <c r="AH1519" s="71"/>
      <c r="AI1519" s="71"/>
      <c r="AJ1519" s="71"/>
      <c r="AK1519" s="71"/>
      <c r="AL1519" s="71"/>
      <c r="AM1519" s="71"/>
      <c r="AN1519" s="71"/>
      <c r="AO1519" s="71"/>
      <c r="AP1519" s="71"/>
    </row>
    <row r="1520" spans="1:42" x14ac:dyDescent="0.75">
      <c r="A1520" s="71"/>
      <c r="B1520" s="71"/>
      <c r="C1520" s="71"/>
      <c r="D1520" s="71"/>
      <c r="E1520" s="71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T1520" s="71"/>
      <c r="U1520" s="71"/>
      <c r="V1520" s="71"/>
      <c r="W1520" s="71"/>
      <c r="X1520" s="71"/>
      <c r="Y1520" s="71"/>
      <c r="Z1520" s="71"/>
      <c r="AA1520" s="71"/>
      <c r="AB1520" s="71"/>
      <c r="AC1520" s="71"/>
      <c r="AD1520" s="71"/>
      <c r="AE1520" s="71"/>
      <c r="AF1520" s="71"/>
      <c r="AG1520" s="71"/>
      <c r="AH1520" s="71"/>
      <c r="AI1520" s="71"/>
      <c r="AJ1520" s="71"/>
      <c r="AK1520" s="71"/>
      <c r="AL1520" s="71"/>
      <c r="AM1520" s="71"/>
      <c r="AN1520" s="71"/>
      <c r="AO1520" s="71"/>
      <c r="AP1520" s="71"/>
    </row>
    <row r="1521" spans="1:42" x14ac:dyDescent="0.75">
      <c r="A1521" s="71"/>
      <c r="B1521" s="71"/>
      <c r="C1521" s="71"/>
      <c r="D1521" s="71"/>
      <c r="E1521" s="71"/>
      <c r="F1521" s="71"/>
      <c r="G1521" s="71"/>
      <c r="H1521" s="71"/>
      <c r="I1521" s="71"/>
      <c r="J1521" s="71"/>
      <c r="K1521" s="71"/>
      <c r="L1521" s="71"/>
      <c r="M1521" s="71"/>
      <c r="N1521" s="71"/>
      <c r="O1521" s="71"/>
      <c r="T1521" s="71"/>
      <c r="U1521" s="71"/>
      <c r="V1521" s="71"/>
      <c r="W1521" s="71"/>
      <c r="X1521" s="71"/>
      <c r="Y1521" s="71"/>
      <c r="Z1521" s="71"/>
      <c r="AA1521" s="71"/>
      <c r="AB1521" s="71"/>
      <c r="AC1521" s="71"/>
      <c r="AD1521" s="71"/>
      <c r="AE1521" s="71"/>
      <c r="AF1521" s="71"/>
      <c r="AG1521" s="71"/>
      <c r="AH1521" s="71"/>
      <c r="AI1521" s="71"/>
      <c r="AJ1521" s="71"/>
      <c r="AK1521" s="71"/>
      <c r="AL1521" s="71"/>
      <c r="AM1521" s="71"/>
      <c r="AN1521" s="71"/>
      <c r="AO1521" s="71"/>
      <c r="AP1521" s="71"/>
    </row>
    <row r="1522" spans="1:42" x14ac:dyDescent="0.75">
      <c r="A1522" s="71"/>
      <c r="B1522" s="71"/>
      <c r="C1522" s="71"/>
      <c r="D1522" s="71"/>
      <c r="E1522" s="71"/>
      <c r="F1522" s="71"/>
      <c r="G1522" s="71"/>
      <c r="H1522" s="71"/>
      <c r="I1522" s="71"/>
      <c r="J1522" s="71"/>
      <c r="K1522" s="71"/>
      <c r="L1522" s="71"/>
      <c r="M1522" s="71"/>
      <c r="N1522" s="71"/>
      <c r="O1522" s="71"/>
      <c r="T1522" s="71"/>
      <c r="U1522" s="71"/>
      <c r="V1522" s="71"/>
      <c r="W1522" s="71"/>
      <c r="X1522" s="71"/>
      <c r="Y1522" s="71"/>
      <c r="Z1522" s="71"/>
      <c r="AA1522" s="71"/>
      <c r="AB1522" s="71"/>
      <c r="AC1522" s="71"/>
      <c r="AD1522" s="71"/>
      <c r="AE1522" s="71"/>
      <c r="AF1522" s="71"/>
      <c r="AG1522" s="71"/>
      <c r="AH1522" s="71"/>
      <c r="AI1522" s="71"/>
      <c r="AJ1522" s="71"/>
      <c r="AK1522" s="71"/>
      <c r="AL1522" s="71"/>
      <c r="AM1522" s="71"/>
      <c r="AN1522" s="71"/>
      <c r="AO1522" s="71"/>
      <c r="AP1522" s="71"/>
    </row>
    <row r="1523" spans="1:42" x14ac:dyDescent="0.75">
      <c r="A1523" s="71"/>
      <c r="B1523" s="71"/>
      <c r="C1523" s="71"/>
      <c r="D1523" s="71"/>
      <c r="E1523" s="71"/>
      <c r="F1523" s="71"/>
      <c r="G1523" s="71"/>
      <c r="H1523" s="71"/>
      <c r="I1523" s="71"/>
      <c r="J1523" s="71"/>
      <c r="K1523" s="71"/>
      <c r="L1523" s="71"/>
      <c r="M1523" s="71"/>
      <c r="N1523" s="71"/>
      <c r="O1523" s="71"/>
      <c r="T1523" s="71"/>
      <c r="U1523" s="71"/>
      <c r="V1523" s="71"/>
      <c r="W1523" s="71"/>
      <c r="X1523" s="71"/>
      <c r="Y1523" s="71"/>
      <c r="Z1523" s="71"/>
      <c r="AA1523" s="71"/>
      <c r="AB1523" s="71"/>
      <c r="AC1523" s="71"/>
      <c r="AD1523" s="71"/>
      <c r="AE1523" s="71"/>
      <c r="AF1523" s="71"/>
      <c r="AG1523" s="71"/>
      <c r="AH1523" s="71"/>
      <c r="AI1523" s="71"/>
      <c r="AJ1523" s="71"/>
      <c r="AK1523" s="71"/>
      <c r="AL1523" s="71"/>
      <c r="AM1523" s="71"/>
      <c r="AN1523" s="71"/>
      <c r="AO1523" s="71"/>
      <c r="AP1523" s="71"/>
    </row>
    <row r="1524" spans="1:42" x14ac:dyDescent="0.75">
      <c r="A1524" s="71"/>
      <c r="B1524" s="71"/>
      <c r="C1524" s="71"/>
      <c r="D1524" s="71"/>
      <c r="E1524" s="71"/>
      <c r="F1524" s="71"/>
      <c r="G1524" s="71"/>
      <c r="H1524" s="71"/>
      <c r="I1524" s="71"/>
      <c r="J1524" s="71"/>
      <c r="K1524" s="71"/>
      <c r="L1524" s="71"/>
      <c r="M1524" s="71"/>
      <c r="N1524" s="71"/>
      <c r="O1524" s="71"/>
      <c r="T1524" s="71"/>
      <c r="U1524" s="71"/>
      <c r="V1524" s="71"/>
      <c r="W1524" s="71"/>
      <c r="X1524" s="71"/>
      <c r="Y1524" s="71"/>
      <c r="Z1524" s="71"/>
      <c r="AA1524" s="71"/>
      <c r="AB1524" s="71"/>
      <c r="AC1524" s="71"/>
      <c r="AD1524" s="71"/>
      <c r="AE1524" s="71"/>
      <c r="AF1524" s="71"/>
      <c r="AG1524" s="71"/>
      <c r="AH1524" s="71"/>
      <c r="AI1524" s="71"/>
      <c r="AJ1524" s="71"/>
      <c r="AK1524" s="71"/>
      <c r="AL1524" s="71"/>
      <c r="AM1524" s="71"/>
      <c r="AN1524" s="71"/>
      <c r="AO1524" s="71"/>
      <c r="AP1524" s="71"/>
    </row>
    <row r="1525" spans="1:42" x14ac:dyDescent="0.75">
      <c r="A1525" s="71"/>
      <c r="B1525" s="71"/>
      <c r="C1525" s="71"/>
      <c r="D1525" s="71"/>
      <c r="E1525" s="71"/>
      <c r="F1525" s="71"/>
      <c r="G1525" s="71"/>
      <c r="H1525" s="71"/>
      <c r="I1525" s="71"/>
      <c r="J1525" s="71"/>
      <c r="K1525" s="71"/>
      <c r="L1525" s="71"/>
      <c r="M1525" s="71"/>
      <c r="N1525" s="71"/>
      <c r="O1525" s="71"/>
      <c r="T1525" s="71"/>
      <c r="U1525" s="71"/>
      <c r="V1525" s="71"/>
      <c r="W1525" s="71"/>
      <c r="X1525" s="71"/>
      <c r="Y1525" s="71"/>
      <c r="Z1525" s="71"/>
      <c r="AA1525" s="71"/>
      <c r="AB1525" s="71"/>
      <c r="AC1525" s="71"/>
      <c r="AD1525" s="71"/>
      <c r="AE1525" s="71"/>
      <c r="AF1525" s="71"/>
      <c r="AG1525" s="71"/>
      <c r="AH1525" s="71"/>
      <c r="AI1525" s="71"/>
      <c r="AJ1525" s="71"/>
      <c r="AK1525" s="71"/>
      <c r="AL1525" s="71"/>
      <c r="AM1525" s="71"/>
      <c r="AN1525" s="71"/>
      <c r="AO1525" s="71"/>
      <c r="AP1525" s="71"/>
    </row>
    <row r="1526" spans="1:42" x14ac:dyDescent="0.75">
      <c r="A1526" s="71"/>
      <c r="B1526" s="71"/>
      <c r="C1526" s="71"/>
      <c r="D1526" s="71"/>
      <c r="E1526" s="71"/>
      <c r="F1526" s="71"/>
      <c r="G1526" s="71"/>
      <c r="H1526" s="71"/>
      <c r="I1526" s="71"/>
      <c r="J1526" s="71"/>
      <c r="K1526" s="71"/>
      <c r="L1526" s="71"/>
      <c r="M1526" s="71"/>
      <c r="N1526" s="71"/>
      <c r="O1526" s="71"/>
      <c r="T1526" s="71"/>
      <c r="U1526" s="71"/>
      <c r="V1526" s="71"/>
      <c r="W1526" s="71"/>
      <c r="X1526" s="71"/>
      <c r="Y1526" s="71"/>
      <c r="Z1526" s="71"/>
      <c r="AA1526" s="71"/>
      <c r="AB1526" s="71"/>
      <c r="AC1526" s="71"/>
      <c r="AD1526" s="71"/>
      <c r="AE1526" s="71"/>
      <c r="AF1526" s="71"/>
      <c r="AG1526" s="71"/>
      <c r="AH1526" s="71"/>
      <c r="AI1526" s="71"/>
      <c r="AJ1526" s="71"/>
      <c r="AK1526" s="71"/>
      <c r="AL1526" s="71"/>
      <c r="AM1526" s="71"/>
      <c r="AN1526" s="71"/>
      <c r="AO1526" s="71"/>
      <c r="AP1526" s="71"/>
    </row>
    <row r="1527" spans="1:42" x14ac:dyDescent="0.75">
      <c r="A1527" s="71"/>
      <c r="B1527" s="71"/>
      <c r="C1527" s="71"/>
      <c r="D1527" s="71"/>
      <c r="E1527" s="71"/>
      <c r="F1527" s="71"/>
      <c r="G1527" s="71"/>
      <c r="H1527" s="71"/>
      <c r="I1527" s="71"/>
      <c r="J1527" s="71"/>
      <c r="K1527" s="71"/>
      <c r="L1527" s="71"/>
      <c r="M1527" s="71"/>
      <c r="N1527" s="71"/>
      <c r="O1527" s="71"/>
      <c r="T1527" s="71"/>
      <c r="U1527" s="71"/>
      <c r="V1527" s="71"/>
      <c r="W1527" s="71"/>
      <c r="X1527" s="71"/>
      <c r="Y1527" s="71"/>
      <c r="Z1527" s="71"/>
      <c r="AA1527" s="71"/>
      <c r="AB1527" s="71"/>
      <c r="AC1527" s="71"/>
      <c r="AD1527" s="71"/>
      <c r="AE1527" s="71"/>
      <c r="AF1527" s="71"/>
      <c r="AG1527" s="71"/>
      <c r="AH1527" s="71"/>
      <c r="AI1527" s="71"/>
      <c r="AJ1527" s="71"/>
      <c r="AK1527" s="71"/>
      <c r="AL1527" s="71"/>
      <c r="AM1527" s="71"/>
      <c r="AN1527" s="71"/>
      <c r="AO1527" s="71"/>
      <c r="AP1527" s="71"/>
    </row>
    <row r="1528" spans="1:42" x14ac:dyDescent="0.75">
      <c r="A1528" s="71"/>
      <c r="B1528" s="71"/>
      <c r="C1528" s="71"/>
      <c r="D1528" s="71"/>
      <c r="E1528" s="71"/>
      <c r="F1528" s="71"/>
      <c r="G1528" s="71"/>
      <c r="H1528" s="71"/>
      <c r="I1528" s="71"/>
      <c r="J1528" s="71"/>
      <c r="K1528" s="71"/>
      <c r="L1528" s="71"/>
      <c r="M1528" s="71"/>
      <c r="N1528" s="71"/>
      <c r="O1528" s="71"/>
      <c r="T1528" s="71"/>
      <c r="U1528" s="71"/>
      <c r="V1528" s="71"/>
      <c r="W1528" s="71"/>
      <c r="X1528" s="71"/>
      <c r="Y1528" s="71"/>
      <c r="Z1528" s="71"/>
      <c r="AA1528" s="71"/>
      <c r="AB1528" s="71"/>
      <c r="AC1528" s="71"/>
      <c r="AD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</row>
    <row r="1529" spans="1:42" x14ac:dyDescent="0.75">
      <c r="A1529" s="71"/>
      <c r="B1529" s="71"/>
      <c r="C1529" s="71"/>
      <c r="D1529" s="71"/>
      <c r="E1529" s="71"/>
      <c r="F1529" s="71"/>
      <c r="G1529" s="71"/>
      <c r="H1529" s="71"/>
      <c r="I1529" s="71"/>
      <c r="J1529" s="71"/>
      <c r="K1529" s="71"/>
      <c r="L1529" s="71"/>
      <c r="M1529" s="71"/>
      <c r="N1529" s="71"/>
      <c r="O1529" s="71"/>
      <c r="T1529" s="71"/>
      <c r="U1529" s="71"/>
      <c r="V1529" s="71"/>
      <c r="W1529" s="71"/>
      <c r="X1529" s="71"/>
      <c r="Y1529" s="71"/>
      <c r="Z1529" s="71"/>
      <c r="AA1529" s="71"/>
      <c r="AB1529" s="71"/>
      <c r="AC1529" s="71"/>
      <c r="AD1529" s="71"/>
      <c r="AE1529" s="71"/>
      <c r="AF1529" s="71"/>
      <c r="AG1529" s="71"/>
      <c r="AH1529" s="71"/>
      <c r="AI1529" s="71"/>
      <c r="AJ1529" s="71"/>
      <c r="AK1529" s="71"/>
      <c r="AL1529" s="71"/>
      <c r="AM1529" s="71"/>
      <c r="AN1529" s="71"/>
      <c r="AO1529" s="71"/>
      <c r="AP1529" s="71"/>
    </row>
    <row r="1530" spans="1:42" x14ac:dyDescent="0.75">
      <c r="A1530" s="71"/>
      <c r="B1530" s="71"/>
      <c r="C1530" s="71"/>
      <c r="D1530" s="71"/>
      <c r="E1530" s="71"/>
      <c r="F1530" s="71"/>
      <c r="G1530" s="71"/>
      <c r="H1530" s="71"/>
      <c r="I1530" s="71"/>
      <c r="J1530" s="71"/>
      <c r="K1530" s="71"/>
      <c r="L1530" s="71"/>
      <c r="M1530" s="71"/>
      <c r="N1530" s="71"/>
      <c r="O1530" s="71"/>
      <c r="T1530" s="71"/>
      <c r="U1530" s="71"/>
      <c r="V1530" s="71"/>
      <c r="W1530" s="71"/>
      <c r="X1530" s="71"/>
      <c r="Y1530" s="71"/>
      <c r="Z1530" s="71"/>
      <c r="AA1530" s="71"/>
      <c r="AB1530" s="71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</row>
    <row r="1531" spans="1:42" x14ac:dyDescent="0.75">
      <c r="A1531" s="71"/>
      <c r="B1531" s="71"/>
      <c r="C1531" s="71"/>
      <c r="D1531" s="71"/>
      <c r="E1531" s="71"/>
      <c r="F1531" s="71"/>
      <c r="G1531" s="71"/>
      <c r="H1531" s="71"/>
      <c r="I1531" s="71"/>
      <c r="J1531" s="71"/>
      <c r="K1531" s="71"/>
      <c r="L1531" s="71"/>
      <c r="M1531" s="71"/>
      <c r="N1531" s="71"/>
      <c r="O1531" s="71"/>
      <c r="T1531" s="71"/>
      <c r="U1531" s="71"/>
      <c r="V1531" s="71"/>
      <c r="W1531" s="71"/>
      <c r="X1531" s="71"/>
      <c r="Y1531" s="71"/>
      <c r="Z1531" s="71"/>
      <c r="AA1531" s="71"/>
      <c r="AB1531" s="71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</row>
    <row r="1532" spans="1:42" x14ac:dyDescent="0.75">
      <c r="A1532" s="71"/>
      <c r="B1532" s="71"/>
      <c r="C1532" s="71"/>
      <c r="D1532" s="71"/>
      <c r="E1532" s="71"/>
      <c r="F1532" s="71"/>
      <c r="G1532" s="71"/>
      <c r="H1532" s="71"/>
      <c r="I1532" s="71"/>
      <c r="J1532" s="71"/>
      <c r="K1532" s="71"/>
      <c r="L1532" s="71"/>
      <c r="M1532" s="71"/>
      <c r="N1532" s="71"/>
      <c r="O1532" s="71"/>
      <c r="T1532" s="71"/>
      <c r="U1532" s="71"/>
      <c r="V1532" s="71"/>
      <c r="W1532" s="71"/>
      <c r="X1532" s="71"/>
      <c r="Y1532" s="71"/>
      <c r="Z1532" s="71"/>
      <c r="AA1532" s="71"/>
      <c r="AB1532" s="71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</row>
    <row r="1533" spans="1:42" x14ac:dyDescent="0.75">
      <c r="A1533" s="71"/>
      <c r="B1533" s="71"/>
      <c r="C1533" s="71"/>
      <c r="D1533" s="71"/>
      <c r="E1533" s="71"/>
      <c r="F1533" s="71"/>
      <c r="G1533" s="71"/>
      <c r="H1533" s="71"/>
      <c r="I1533" s="71"/>
      <c r="J1533" s="71"/>
      <c r="K1533" s="71"/>
      <c r="L1533" s="71"/>
      <c r="M1533" s="71"/>
      <c r="N1533" s="71"/>
      <c r="O1533" s="71"/>
      <c r="T1533" s="71"/>
      <c r="U1533" s="71"/>
      <c r="V1533" s="71"/>
      <c r="W1533" s="71"/>
      <c r="X1533" s="71"/>
      <c r="Y1533" s="71"/>
      <c r="Z1533" s="71"/>
      <c r="AA1533" s="71"/>
      <c r="AB1533" s="71"/>
      <c r="AC1533" s="71"/>
      <c r="AD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</row>
    <row r="1534" spans="1:42" x14ac:dyDescent="0.75">
      <c r="A1534" s="71"/>
      <c r="B1534" s="71"/>
      <c r="C1534" s="71"/>
      <c r="D1534" s="71"/>
      <c r="E1534" s="71"/>
      <c r="F1534" s="71"/>
      <c r="G1534" s="71"/>
      <c r="H1534" s="71"/>
      <c r="I1534" s="71"/>
      <c r="J1534" s="71"/>
      <c r="K1534" s="71"/>
      <c r="L1534" s="71"/>
      <c r="M1534" s="71"/>
      <c r="N1534" s="71"/>
      <c r="O1534" s="71"/>
      <c r="T1534" s="71"/>
      <c r="U1534" s="71"/>
      <c r="V1534" s="71"/>
      <c r="W1534" s="71"/>
      <c r="X1534" s="71"/>
      <c r="Y1534" s="71"/>
      <c r="Z1534" s="71"/>
      <c r="AA1534" s="71"/>
      <c r="AB1534" s="71"/>
      <c r="AC1534" s="71"/>
      <c r="AD1534" s="71"/>
      <c r="AE1534" s="71"/>
      <c r="AF1534" s="71"/>
      <c r="AG1534" s="71"/>
      <c r="AH1534" s="71"/>
      <c r="AI1534" s="71"/>
      <c r="AJ1534" s="71"/>
      <c r="AK1534" s="71"/>
      <c r="AL1534" s="71"/>
      <c r="AM1534" s="71"/>
      <c r="AN1534" s="71"/>
      <c r="AO1534" s="71"/>
      <c r="AP1534" s="71"/>
    </row>
    <row r="1535" spans="1:42" x14ac:dyDescent="0.75">
      <c r="A1535" s="71"/>
      <c r="B1535" s="71"/>
      <c r="C1535" s="71"/>
      <c r="D1535" s="71"/>
      <c r="E1535" s="71"/>
      <c r="F1535" s="71"/>
      <c r="G1535" s="71"/>
      <c r="H1535" s="71"/>
      <c r="I1535" s="71"/>
      <c r="J1535" s="71"/>
      <c r="K1535" s="71"/>
      <c r="L1535" s="71"/>
      <c r="M1535" s="71"/>
      <c r="N1535" s="71"/>
      <c r="O1535" s="71"/>
      <c r="T1535" s="71"/>
      <c r="U1535" s="71"/>
      <c r="V1535" s="71"/>
      <c r="W1535" s="71"/>
      <c r="X1535" s="71"/>
      <c r="Y1535" s="71"/>
      <c r="Z1535" s="71"/>
      <c r="AA1535" s="71"/>
      <c r="AB1535" s="71"/>
      <c r="AC1535" s="71"/>
      <c r="AD1535" s="71"/>
      <c r="AE1535" s="71"/>
      <c r="AF1535" s="71"/>
      <c r="AG1535" s="71"/>
      <c r="AH1535" s="71"/>
      <c r="AI1535" s="71"/>
      <c r="AJ1535" s="71"/>
      <c r="AK1535" s="71"/>
      <c r="AL1535" s="71"/>
      <c r="AM1535" s="71"/>
      <c r="AN1535" s="71"/>
      <c r="AO1535" s="71"/>
      <c r="AP1535" s="71"/>
    </row>
    <row r="1536" spans="1:42" x14ac:dyDescent="0.75">
      <c r="A1536" s="71"/>
      <c r="B1536" s="71"/>
      <c r="C1536" s="71"/>
      <c r="D1536" s="71"/>
      <c r="E1536" s="71"/>
      <c r="F1536" s="71"/>
      <c r="G1536" s="71"/>
      <c r="H1536" s="71"/>
      <c r="I1536" s="71"/>
      <c r="J1536" s="71"/>
      <c r="K1536" s="71"/>
      <c r="L1536" s="71"/>
      <c r="M1536" s="71"/>
      <c r="N1536" s="71"/>
      <c r="O1536" s="71"/>
      <c r="T1536" s="71"/>
      <c r="U1536" s="71"/>
      <c r="V1536" s="71"/>
      <c r="W1536" s="71"/>
      <c r="X1536" s="71"/>
      <c r="Y1536" s="71"/>
      <c r="Z1536" s="71"/>
      <c r="AA1536" s="71"/>
      <c r="AB1536" s="71"/>
      <c r="AC1536" s="71"/>
      <c r="AD1536" s="71"/>
      <c r="AE1536" s="71"/>
      <c r="AF1536" s="71"/>
      <c r="AG1536" s="71"/>
      <c r="AH1536" s="71"/>
      <c r="AI1536" s="71"/>
      <c r="AJ1536" s="71"/>
      <c r="AK1536" s="71"/>
      <c r="AL1536" s="71"/>
      <c r="AM1536" s="71"/>
      <c r="AN1536" s="71"/>
      <c r="AO1536" s="71"/>
      <c r="AP1536" s="71"/>
    </row>
    <row r="1537" spans="1:42" x14ac:dyDescent="0.75">
      <c r="A1537" s="71"/>
      <c r="B1537" s="71"/>
      <c r="C1537" s="71"/>
      <c r="D1537" s="71"/>
      <c r="E1537" s="71"/>
      <c r="F1537" s="71"/>
      <c r="G1537" s="71"/>
      <c r="H1537" s="71"/>
      <c r="I1537" s="71"/>
      <c r="J1537" s="71"/>
      <c r="K1537" s="71"/>
      <c r="L1537" s="71"/>
      <c r="M1537" s="71"/>
      <c r="N1537" s="71"/>
      <c r="O1537" s="71"/>
      <c r="T1537" s="71"/>
      <c r="U1537" s="71"/>
      <c r="V1537" s="71"/>
      <c r="W1537" s="71"/>
      <c r="X1537" s="71"/>
      <c r="Y1537" s="71"/>
      <c r="Z1537" s="71"/>
      <c r="AA1537" s="71"/>
      <c r="AB1537" s="71"/>
      <c r="AC1537" s="71"/>
      <c r="AD1537" s="71"/>
      <c r="AE1537" s="71"/>
      <c r="AF1537" s="71"/>
      <c r="AG1537" s="71"/>
      <c r="AH1537" s="71"/>
      <c r="AI1537" s="71"/>
      <c r="AJ1537" s="71"/>
      <c r="AK1537" s="71"/>
      <c r="AL1537" s="71"/>
      <c r="AM1537" s="71"/>
      <c r="AN1537" s="71"/>
      <c r="AO1537" s="71"/>
      <c r="AP1537" s="71"/>
    </row>
    <row r="1538" spans="1:42" x14ac:dyDescent="0.75">
      <c r="A1538" s="71"/>
      <c r="B1538" s="71"/>
      <c r="C1538" s="71"/>
      <c r="D1538" s="71"/>
      <c r="E1538" s="71"/>
      <c r="F1538" s="71"/>
      <c r="G1538" s="71"/>
      <c r="H1538" s="71"/>
      <c r="I1538" s="71"/>
      <c r="J1538" s="71"/>
      <c r="K1538" s="71"/>
      <c r="L1538" s="71"/>
      <c r="M1538" s="71"/>
      <c r="N1538" s="71"/>
      <c r="O1538" s="71"/>
      <c r="T1538" s="71"/>
      <c r="U1538" s="71"/>
      <c r="V1538" s="71"/>
      <c r="W1538" s="71"/>
      <c r="X1538" s="71"/>
      <c r="Y1538" s="71"/>
      <c r="Z1538" s="71"/>
      <c r="AA1538" s="71"/>
      <c r="AB1538" s="71"/>
      <c r="AC1538" s="71"/>
      <c r="AD1538" s="71"/>
      <c r="AE1538" s="71"/>
      <c r="AF1538" s="71"/>
      <c r="AG1538" s="71"/>
      <c r="AH1538" s="71"/>
      <c r="AI1538" s="71"/>
      <c r="AJ1538" s="71"/>
      <c r="AK1538" s="71"/>
      <c r="AL1538" s="71"/>
      <c r="AM1538" s="71"/>
      <c r="AN1538" s="71"/>
      <c r="AO1538" s="71"/>
      <c r="AP1538" s="71"/>
    </row>
    <row r="1539" spans="1:42" x14ac:dyDescent="0.75">
      <c r="A1539" s="71"/>
      <c r="B1539" s="71"/>
      <c r="C1539" s="71"/>
      <c r="D1539" s="71"/>
      <c r="E1539" s="71"/>
      <c r="F1539" s="71"/>
      <c r="G1539" s="71"/>
      <c r="H1539" s="71"/>
      <c r="I1539" s="71"/>
      <c r="J1539" s="71"/>
      <c r="K1539" s="71"/>
      <c r="L1539" s="71"/>
      <c r="M1539" s="71"/>
      <c r="N1539" s="71"/>
      <c r="O1539" s="71"/>
      <c r="T1539" s="71"/>
      <c r="U1539" s="71"/>
      <c r="V1539" s="71"/>
      <c r="W1539" s="71"/>
      <c r="X1539" s="71"/>
      <c r="Y1539" s="71"/>
      <c r="Z1539" s="71"/>
      <c r="AA1539" s="71"/>
      <c r="AB1539" s="71"/>
      <c r="AC1539" s="71"/>
      <c r="AD1539" s="71"/>
      <c r="AE1539" s="71"/>
      <c r="AF1539" s="71"/>
      <c r="AG1539" s="71"/>
      <c r="AH1539" s="71"/>
      <c r="AI1539" s="71"/>
      <c r="AJ1539" s="71"/>
      <c r="AK1539" s="71"/>
      <c r="AL1539" s="71"/>
      <c r="AM1539" s="71"/>
      <c r="AN1539" s="71"/>
      <c r="AO1539" s="71"/>
      <c r="AP1539" s="71"/>
    </row>
    <row r="1540" spans="1:42" x14ac:dyDescent="0.75">
      <c r="A1540" s="71"/>
      <c r="B1540" s="71"/>
      <c r="C1540" s="71"/>
      <c r="D1540" s="71"/>
      <c r="E1540" s="71"/>
      <c r="F1540" s="71"/>
      <c r="G1540" s="71"/>
      <c r="H1540" s="71"/>
      <c r="I1540" s="71"/>
      <c r="J1540" s="71"/>
      <c r="K1540" s="71"/>
      <c r="L1540" s="71"/>
      <c r="M1540" s="71"/>
      <c r="N1540" s="71"/>
      <c r="O1540" s="71"/>
      <c r="T1540" s="71"/>
      <c r="U1540" s="71"/>
      <c r="V1540" s="71"/>
      <c r="W1540" s="71"/>
      <c r="X1540" s="71"/>
      <c r="Y1540" s="71"/>
      <c r="Z1540" s="71"/>
      <c r="AA1540" s="71"/>
      <c r="AB1540" s="71"/>
      <c r="AC1540" s="71"/>
      <c r="AD1540" s="71"/>
      <c r="AE1540" s="71"/>
      <c r="AF1540" s="71"/>
      <c r="AG1540" s="71"/>
      <c r="AH1540" s="71"/>
      <c r="AI1540" s="71"/>
      <c r="AJ1540" s="71"/>
      <c r="AK1540" s="71"/>
      <c r="AL1540" s="71"/>
      <c r="AM1540" s="71"/>
      <c r="AN1540" s="71"/>
      <c r="AO1540" s="71"/>
      <c r="AP1540" s="71"/>
    </row>
    <row r="1541" spans="1:42" x14ac:dyDescent="0.75">
      <c r="A1541" s="71"/>
      <c r="B1541" s="71"/>
      <c r="C1541" s="71"/>
      <c r="D1541" s="71"/>
      <c r="E1541" s="71"/>
      <c r="F1541" s="71"/>
      <c r="G1541" s="71"/>
      <c r="H1541" s="71"/>
      <c r="I1541" s="71"/>
      <c r="J1541" s="71"/>
      <c r="K1541" s="71"/>
      <c r="L1541" s="71"/>
      <c r="M1541" s="71"/>
      <c r="N1541" s="71"/>
      <c r="O1541" s="71"/>
      <c r="T1541" s="71"/>
      <c r="U1541" s="71"/>
      <c r="V1541" s="71"/>
      <c r="W1541" s="71"/>
      <c r="X1541" s="71"/>
      <c r="Y1541" s="71"/>
      <c r="Z1541" s="71"/>
      <c r="AA1541" s="71"/>
      <c r="AB1541" s="71"/>
      <c r="AC1541" s="71"/>
      <c r="AD1541" s="71"/>
      <c r="AE1541" s="71"/>
      <c r="AF1541" s="71"/>
      <c r="AG1541" s="71"/>
      <c r="AH1541" s="71"/>
      <c r="AI1541" s="71"/>
      <c r="AJ1541" s="71"/>
      <c r="AK1541" s="71"/>
      <c r="AL1541" s="71"/>
      <c r="AM1541" s="71"/>
      <c r="AN1541" s="71"/>
      <c r="AO1541" s="71"/>
      <c r="AP1541" s="71"/>
    </row>
    <row r="1542" spans="1:42" x14ac:dyDescent="0.75">
      <c r="A1542" s="71"/>
      <c r="B1542" s="71"/>
      <c r="C1542" s="71"/>
      <c r="D1542" s="71"/>
      <c r="E1542" s="71"/>
      <c r="F1542" s="71"/>
      <c r="G1542" s="71"/>
      <c r="H1542" s="71"/>
      <c r="I1542" s="71"/>
      <c r="J1542" s="71"/>
      <c r="K1542" s="71"/>
      <c r="L1542" s="71"/>
      <c r="M1542" s="71"/>
      <c r="N1542" s="71"/>
      <c r="O1542" s="71"/>
      <c r="T1542" s="71"/>
      <c r="U1542" s="71"/>
      <c r="V1542" s="71"/>
      <c r="W1542" s="71"/>
      <c r="X1542" s="71"/>
      <c r="Y1542" s="71"/>
      <c r="Z1542" s="71"/>
      <c r="AA1542" s="71"/>
      <c r="AB1542" s="71"/>
      <c r="AC1542" s="71"/>
      <c r="AD1542" s="71"/>
      <c r="AE1542" s="71"/>
      <c r="AF1542" s="71"/>
      <c r="AG1542" s="71"/>
      <c r="AH1542" s="71"/>
      <c r="AI1542" s="71"/>
      <c r="AJ1542" s="71"/>
      <c r="AK1542" s="71"/>
      <c r="AL1542" s="71"/>
      <c r="AM1542" s="71"/>
      <c r="AN1542" s="71"/>
      <c r="AO1542" s="71"/>
      <c r="AP1542" s="71"/>
    </row>
    <row r="1543" spans="1:42" x14ac:dyDescent="0.75">
      <c r="A1543" s="71"/>
      <c r="B1543" s="71"/>
      <c r="C1543" s="71"/>
      <c r="D1543" s="71"/>
      <c r="E1543" s="71"/>
      <c r="F1543" s="71"/>
      <c r="G1543" s="71"/>
      <c r="H1543" s="71"/>
      <c r="I1543" s="71"/>
      <c r="J1543" s="71"/>
      <c r="K1543" s="71"/>
      <c r="L1543" s="71"/>
      <c r="M1543" s="71"/>
      <c r="N1543" s="71"/>
      <c r="O1543" s="71"/>
      <c r="T1543" s="71"/>
      <c r="U1543" s="71"/>
      <c r="V1543" s="71"/>
      <c r="W1543" s="71"/>
      <c r="X1543" s="71"/>
      <c r="Y1543" s="71"/>
      <c r="Z1543" s="71"/>
      <c r="AA1543" s="71"/>
      <c r="AB1543" s="71"/>
      <c r="AC1543" s="71"/>
      <c r="AD1543" s="71"/>
      <c r="AE1543" s="71"/>
      <c r="AF1543" s="71"/>
      <c r="AG1543" s="71"/>
      <c r="AH1543" s="71"/>
      <c r="AI1543" s="71"/>
      <c r="AJ1543" s="71"/>
      <c r="AK1543" s="71"/>
      <c r="AL1543" s="71"/>
      <c r="AM1543" s="71"/>
      <c r="AN1543" s="71"/>
      <c r="AO1543" s="71"/>
      <c r="AP1543" s="71"/>
    </row>
    <row r="1544" spans="1:42" x14ac:dyDescent="0.75">
      <c r="A1544" s="71"/>
      <c r="B1544" s="71"/>
      <c r="C1544" s="71"/>
      <c r="D1544" s="71"/>
      <c r="E1544" s="71"/>
      <c r="F1544" s="71"/>
      <c r="G1544" s="71"/>
      <c r="H1544" s="71"/>
      <c r="I1544" s="71"/>
      <c r="J1544" s="71"/>
      <c r="K1544" s="71"/>
      <c r="L1544" s="71"/>
      <c r="M1544" s="71"/>
      <c r="N1544" s="71"/>
      <c r="O1544" s="71"/>
      <c r="T1544" s="71"/>
      <c r="U1544" s="71"/>
      <c r="V1544" s="71"/>
      <c r="W1544" s="71"/>
      <c r="X1544" s="71"/>
      <c r="Y1544" s="71"/>
      <c r="Z1544" s="71"/>
      <c r="AA1544" s="71"/>
      <c r="AB1544" s="71"/>
      <c r="AC1544" s="71"/>
      <c r="AD1544" s="71"/>
      <c r="AE1544" s="71"/>
      <c r="AF1544" s="71"/>
      <c r="AG1544" s="71"/>
      <c r="AH1544" s="71"/>
      <c r="AI1544" s="71"/>
      <c r="AJ1544" s="71"/>
      <c r="AK1544" s="71"/>
      <c r="AL1544" s="71"/>
      <c r="AM1544" s="71"/>
      <c r="AN1544" s="71"/>
      <c r="AO1544" s="71"/>
      <c r="AP1544" s="71"/>
    </row>
    <row r="1545" spans="1:42" x14ac:dyDescent="0.75">
      <c r="A1545" s="71"/>
      <c r="B1545" s="71"/>
      <c r="C1545" s="71"/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T1545" s="71"/>
      <c r="U1545" s="71"/>
      <c r="V1545" s="71"/>
      <c r="W1545" s="71"/>
      <c r="X1545" s="71"/>
      <c r="Y1545" s="71"/>
      <c r="Z1545" s="71"/>
      <c r="AA1545" s="71"/>
      <c r="AB1545" s="71"/>
      <c r="AC1545" s="71"/>
      <c r="AD1545" s="71"/>
      <c r="AE1545" s="71"/>
      <c r="AF1545" s="71"/>
      <c r="AG1545" s="71"/>
      <c r="AH1545" s="71"/>
      <c r="AI1545" s="71"/>
      <c r="AJ1545" s="71"/>
      <c r="AK1545" s="71"/>
      <c r="AL1545" s="71"/>
      <c r="AM1545" s="71"/>
      <c r="AN1545" s="71"/>
      <c r="AO1545" s="71"/>
      <c r="AP1545" s="71"/>
    </row>
    <row r="1546" spans="1:42" x14ac:dyDescent="0.75">
      <c r="A1546" s="71"/>
      <c r="B1546" s="71"/>
      <c r="C1546" s="71"/>
      <c r="D1546" s="71"/>
      <c r="E1546" s="71"/>
      <c r="F1546" s="71"/>
      <c r="G1546" s="71"/>
      <c r="H1546" s="71"/>
      <c r="I1546" s="71"/>
      <c r="J1546" s="71"/>
      <c r="K1546" s="71"/>
      <c r="L1546" s="71"/>
      <c r="M1546" s="71"/>
      <c r="N1546" s="71"/>
      <c r="O1546" s="71"/>
      <c r="T1546" s="71"/>
      <c r="U1546" s="71"/>
      <c r="V1546" s="71"/>
      <c r="W1546" s="71"/>
      <c r="X1546" s="71"/>
      <c r="Y1546" s="71"/>
      <c r="Z1546" s="71"/>
      <c r="AA1546" s="71"/>
      <c r="AB1546" s="71"/>
      <c r="AC1546" s="71"/>
      <c r="AD1546" s="71"/>
      <c r="AE1546" s="71"/>
      <c r="AF1546" s="71"/>
      <c r="AG1546" s="71"/>
      <c r="AH1546" s="71"/>
      <c r="AI1546" s="71"/>
      <c r="AJ1546" s="71"/>
      <c r="AK1546" s="71"/>
      <c r="AL1546" s="71"/>
      <c r="AM1546" s="71"/>
      <c r="AN1546" s="71"/>
      <c r="AO1546" s="71"/>
      <c r="AP1546" s="71"/>
    </row>
    <row r="1547" spans="1:42" x14ac:dyDescent="0.75">
      <c r="A1547" s="71"/>
      <c r="B1547" s="71"/>
      <c r="C1547" s="71"/>
      <c r="D1547" s="71"/>
      <c r="E1547" s="71"/>
      <c r="F1547" s="71"/>
      <c r="G1547" s="71"/>
      <c r="H1547" s="71"/>
      <c r="I1547" s="71"/>
      <c r="J1547" s="71"/>
      <c r="K1547" s="71"/>
      <c r="L1547" s="71"/>
      <c r="M1547" s="71"/>
      <c r="N1547" s="71"/>
      <c r="O1547" s="71"/>
      <c r="T1547" s="71"/>
      <c r="U1547" s="71"/>
      <c r="V1547" s="71"/>
      <c r="W1547" s="71"/>
      <c r="X1547" s="71"/>
      <c r="Y1547" s="71"/>
      <c r="Z1547" s="71"/>
      <c r="AA1547" s="71"/>
      <c r="AB1547" s="71"/>
      <c r="AC1547" s="71"/>
      <c r="AD1547" s="71"/>
      <c r="AE1547" s="71"/>
      <c r="AF1547" s="71"/>
      <c r="AG1547" s="71"/>
      <c r="AH1547" s="71"/>
      <c r="AI1547" s="71"/>
      <c r="AJ1547" s="71"/>
      <c r="AK1547" s="71"/>
      <c r="AL1547" s="71"/>
      <c r="AM1547" s="71"/>
      <c r="AN1547" s="71"/>
      <c r="AO1547" s="71"/>
      <c r="AP1547" s="71"/>
    </row>
    <row r="1548" spans="1:42" x14ac:dyDescent="0.75">
      <c r="A1548" s="71"/>
      <c r="B1548" s="71"/>
      <c r="C1548" s="71"/>
      <c r="D1548" s="71"/>
      <c r="E1548" s="71"/>
      <c r="F1548" s="71"/>
      <c r="G1548" s="71"/>
      <c r="H1548" s="71"/>
      <c r="I1548" s="71"/>
      <c r="J1548" s="71"/>
      <c r="K1548" s="71"/>
      <c r="L1548" s="71"/>
      <c r="M1548" s="71"/>
      <c r="N1548" s="71"/>
      <c r="O1548" s="71"/>
      <c r="T1548" s="71"/>
      <c r="U1548" s="71"/>
      <c r="V1548" s="71"/>
      <c r="W1548" s="71"/>
      <c r="X1548" s="71"/>
      <c r="Y1548" s="71"/>
      <c r="Z1548" s="71"/>
      <c r="AA1548" s="71"/>
      <c r="AB1548" s="71"/>
      <c r="AC1548" s="71"/>
      <c r="AD1548" s="71"/>
      <c r="AE1548" s="71"/>
      <c r="AF1548" s="71"/>
      <c r="AG1548" s="71"/>
      <c r="AH1548" s="71"/>
      <c r="AI1548" s="71"/>
      <c r="AJ1548" s="71"/>
      <c r="AK1548" s="71"/>
      <c r="AL1548" s="71"/>
      <c r="AM1548" s="71"/>
      <c r="AN1548" s="71"/>
      <c r="AO1548" s="71"/>
      <c r="AP1548" s="71"/>
    </row>
    <row r="1549" spans="1:42" x14ac:dyDescent="0.75">
      <c r="A1549" s="71"/>
      <c r="B1549" s="71"/>
      <c r="C1549" s="71"/>
      <c r="D1549" s="71"/>
      <c r="E1549" s="71"/>
      <c r="F1549" s="71"/>
      <c r="G1549" s="71"/>
      <c r="H1549" s="71"/>
      <c r="I1549" s="71"/>
      <c r="J1549" s="71"/>
      <c r="K1549" s="71"/>
      <c r="L1549" s="71"/>
      <c r="M1549" s="71"/>
      <c r="N1549" s="71"/>
      <c r="O1549" s="71"/>
      <c r="T1549" s="71"/>
      <c r="U1549" s="71"/>
      <c r="V1549" s="71"/>
      <c r="W1549" s="71"/>
      <c r="X1549" s="71"/>
      <c r="Y1549" s="71"/>
      <c r="Z1549" s="71"/>
      <c r="AA1549" s="71"/>
      <c r="AB1549" s="71"/>
      <c r="AC1549" s="71"/>
      <c r="AD1549" s="71"/>
      <c r="AE1549" s="71"/>
      <c r="AF1549" s="71"/>
      <c r="AG1549" s="71"/>
      <c r="AH1549" s="71"/>
      <c r="AI1549" s="71"/>
      <c r="AJ1549" s="71"/>
      <c r="AK1549" s="71"/>
      <c r="AL1549" s="71"/>
      <c r="AM1549" s="71"/>
      <c r="AN1549" s="71"/>
      <c r="AO1549" s="71"/>
      <c r="AP1549" s="71"/>
    </row>
    <row r="1550" spans="1:42" x14ac:dyDescent="0.75">
      <c r="A1550" s="71"/>
      <c r="B1550" s="71"/>
      <c r="C1550" s="71"/>
      <c r="D1550" s="71"/>
      <c r="E1550" s="71"/>
      <c r="F1550" s="71"/>
      <c r="G1550" s="71"/>
      <c r="H1550" s="71"/>
      <c r="I1550" s="71"/>
      <c r="J1550" s="71"/>
      <c r="K1550" s="71"/>
      <c r="L1550" s="71"/>
      <c r="M1550" s="71"/>
      <c r="N1550" s="71"/>
      <c r="O1550" s="71"/>
      <c r="T1550" s="71"/>
      <c r="U1550" s="71"/>
      <c r="V1550" s="71"/>
      <c r="W1550" s="71"/>
      <c r="X1550" s="71"/>
      <c r="Y1550" s="71"/>
      <c r="Z1550" s="71"/>
      <c r="AA1550" s="71"/>
      <c r="AB1550" s="71"/>
      <c r="AC1550" s="71"/>
      <c r="AD1550" s="71"/>
      <c r="AE1550" s="71"/>
      <c r="AF1550" s="71"/>
      <c r="AG1550" s="71"/>
      <c r="AH1550" s="71"/>
      <c r="AI1550" s="71"/>
      <c r="AJ1550" s="71"/>
      <c r="AK1550" s="71"/>
      <c r="AL1550" s="71"/>
      <c r="AM1550" s="71"/>
      <c r="AN1550" s="71"/>
      <c r="AO1550" s="71"/>
      <c r="AP1550" s="71"/>
    </row>
    <row r="1551" spans="1:42" x14ac:dyDescent="0.75">
      <c r="A1551" s="71"/>
      <c r="B1551" s="71"/>
      <c r="C1551" s="71"/>
      <c r="D1551" s="71"/>
      <c r="E1551" s="71"/>
      <c r="F1551" s="71"/>
      <c r="G1551" s="71"/>
      <c r="H1551" s="71"/>
      <c r="I1551" s="71"/>
      <c r="J1551" s="71"/>
      <c r="K1551" s="71"/>
      <c r="L1551" s="71"/>
      <c r="M1551" s="71"/>
      <c r="N1551" s="71"/>
      <c r="O1551" s="71"/>
      <c r="T1551" s="71"/>
      <c r="U1551" s="71"/>
      <c r="V1551" s="71"/>
      <c r="W1551" s="71"/>
      <c r="X1551" s="71"/>
      <c r="Y1551" s="71"/>
      <c r="Z1551" s="71"/>
      <c r="AA1551" s="71"/>
      <c r="AB1551" s="71"/>
      <c r="AC1551" s="71"/>
      <c r="AD1551" s="71"/>
      <c r="AE1551" s="71"/>
      <c r="AF1551" s="71"/>
      <c r="AG1551" s="71"/>
      <c r="AH1551" s="71"/>
      <c r="AI1551" s="71"/>
      <c r="AJ1551" s="71"/>
      <c r="AK1551" s="71"/>
      <c r="AL1551" s="71"/>
      <c r="AM1551" s="71"/>
      <c r="AN1551" s="71"/>
      <c r="AO1551" s="71"/>
      <c r="AP1551" s="71"/>
    </row>
    <row r="1552" spans="1:42" x14ac:dyDescent="0.75">
      <c r="A1552" s="71"/>
      <c r="B1552" s="71"/>
      <c r="C1552" s="71"/>
      <c r="D1552" s="71"/>
      <c r="E1552" s="71"/>
      <c r="F1552" s="71"/>
      <c r="G1552" s="71"/>
      <c r="H1552" s="71"/>
      <c r="I1552" s="71"/>
      <c r="J1552" s="71"/>
      <c r="K1552" s="71"/>
      <c r="L1552" s="71"/>
      <c r="M1552" s="71"/>
      <c r="N1552" s="71"/>
      <c r="O1552" s="71"/>
      <c r="T1552" s="71"/>
      <c r="U1552" s="71"/>
      <c r="V1552" s="71"/>
      <c r="W1552" s="71"/>
      <c r="X1552" s="71"/>
      <c r="Y1552" s="71"/>
      <c r="Z1552" s="71"/>
      <c r="AA1552" s="71"/>
      <c r="AB1552" s="71"/>
      <c r="AC1552" s="71"/>
      <c r="AD1552" s="71"/>
      <c r="AE1552" s="71"/>
      <c r="AF1552" s="71"/>
      <c r="AG1552" s="71"/>
      <c r="AH1552" s="71"/>
      <c r="AI1552" s="71"/>
      <c r="AJ1552" s="71"/>
      <c r="AK1552" s="71"/>
      <c r="AL1552" s="71"/>
      <c r="AM1552" s="71"/>
      <c r="AN1552" s="71"/>
      <c r="AO1552" s="71"/>
      <c r="AP1552" s="71"/>
    </row>
    <row r="1553" spans="1:42" x14ac:dyDescent="0.75">
      <c r="A1553" s="71"/>
      <c r="B1553" s="71"/>
      <c r="C1553" s="71"/>
      <c r="D1553" s="71"/>
      <c r="E1553" s="71"/>
      <c r="F1553" s="71"/>
      <c r="G1553" s="71"/>
      <c r="H1553" s="71"/>
      <c r="I1553" s="71"/>
      <c r="J1553" s="71"/>
      <c r="K1553" s="71"/>
      <c r="L1553" s="71"/>
      <c r="M1553" s="71"/>
      <c r="N1553" s="71"/>
      <c r="O1553" s="71"/>
      <c r="T1553" s="71"/>
      <c r="U1553" s="71"/>
      <c r="V1553" s="71"/>
      <c r="W1553" s="71"/>
      <c r="X1553" s="71"/>
      <c r="Y1553" s="71"/>
      <c r="Z1553" s="71"/>
      <c r="AA1553" s="71"/>
      <c r="AB1553" s="71"/>
      <c r="AC1553" s="71"/>
      <c r="AD1553" s="71"/>
      <c r="AE1553" s="71"/>
      <c r="AF1553" s="71"/>
      <c r="AG1553" s="71"/>
      <c r="AH1553" s="71"/>
      <c r="AI1553" s="71"/>
      <c r="AJ1553" s="71"/>
      <c r="AK1553" s="71"/>
      <c r="AL1553" s="71"/>
      <c r="AM1553" s="71"/>
      <c r="AN1553" s="71"/>
      <c r="AO1553" s="71"/>
      <c r="AP1553" s="71"/>
    </row>
    <row r="1554" spans="1:42" x14ac:dyDescent="0.75">
      <c r="A1554" s="71"/>
      <c r="B1554" s="71"/>
      <c r="C1554" s="71"/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T1554" s="71"/>
      <c r="U1554" s="71"/>
      <c r="V1554" s="71"/>
      <c r="W1554" s="71"/>
      <c r="X1554" s="71"/>
      <c r="Y1554" s="71"/>
      <c r="Z1554" s="71"/>
      <c r="AA1554" s="71"/>
      <c r="AB1554" s="71"/>
      <c r="AC1554" s="71"/>
      <c r="AD1554" s="71"/>
      <c r="AE1554" s="71"/>
      <c r="AF1554" s="71"/>
      <c r="AG1554" s="71"/>
      <c r="AH1554" s="71"/>
      <c r="AI1554" s="71"/>
      <c r="AJ1554" s="71"/>
      <c r="AK1554" s="71"/>
      <c r="AL1554" s="71"/>
      <c r="AM1554" s="71"/>
      <c r="AN1554" s="71"/>
      <c r="AO1554" s="71"/>
      <c r="AP1554" s="71"/>
    </row>
    <row r="1555" spans="1:42" x14ac:dyDescent="0.75">
      <c r="A1555" s="71"/>
      <c r="B1555" s="71"/>
      <c r="C1555" s="71"/>
      <c r="D1555" s="71"/>
      <c r="E1555" s="71"/>
      <c r="F1555" s="71"/>
      <c r="G1555" s="71"/>
      <c r="H1555" s="71"/>
      <c r="I1555" s="71"/>
      <c r="J1555" s="71"/>
      <c r="K1555" s="71"/>
      <c r="L1555" s="71"/>
      <c r="M1555" s="71"/>
      <c r="N1555" s="71"/>
      <c r="O1555" s="71"/>
      <c r="T1555" s="71"/>
      <c r="U1555" s="71"/>
      <c r="V1555" s="71"/>
      <c r="W1555" s="71"/>
      <c r="X1555" s="71"/>
      <c r="Y1555" s="71"/>
      <c r="Z1555" s="71"/>
      <c r="AA1555" s="71"/>
      <c r="AB1555" s="71"/>
      <c r="AC1555" s="71"/>
      <c r="AD1555" s="71"/>
      <c r="AE1555" s="71"/>
      <c r="AF1555" s="71"/>
      <c r="AG1555" s="71"/>
      <c r="AH1555" s="71"/>
      <c r="AI1555" s="71"/>
      <c r="AJ1555" s="71"/>
      <c r="AK1555" s="71"/>
      <c r="AL1555" s="71"/>
      <c r="AM1555" s="71"/>
      <c r="AN1555" s="71"/>
      <c r="AO1555" s="71"/>
      <c r="AP1555" s="71"/>
    </row>
    <row r="1556" spans="1:42" x14ac:dyDescent="0.75">
      <c r="A1556" s="71"/>
      <c r="B1556" s="71"/>
      <c r="C1556" s="71"/>
      <c r="D1556" s="71"/>
      <c r="E1556" s="71"/>
      <c r="F1556" s="71"/>
      <c r="G1556" s="71"/>
      <c r="H1556" s="71"/>
      <c r="I1556" s="71"/>
      <c r="J1556" s="71"/>
      <c r="K1556" s="71"/>
      <c r="L1556" s="71"/>
      <c r="M1556" s="71"/>
      <c r="N1556" s="71"/>
      <c r="O1556" s="71"/>
      <c r="T1556" s="71"/>
      <c r="U1556" s="71"/>
      <c r="V1556" s="71"/>
      <c r="W1556" s="71"/>
      <c r="X1556" s="71"/>
      <c r="Y1556" s="71"/>
      <c r="Z1556" s="71"/>
      <c r="AA1556" s="71"/>
      <c r="AB1556" s="71"/>
      <c r="AC1556" s="71"/>
      <c r="AD1556" s="71"/>
      <c r="AE1556" s="71"/>
      <c r="AF1556" s="71"/>
      <c r="AG1556" s="71"/>
      <c r="AH1556" s="71"/>
      <c r="AI1556" s="71"/>
      <c r="AJ1556" s="71"/>
      <c r="AK1556" s="71"/>
      <c r="AL1556" s="71"/>
      <c r="AM1556" s="71"/>
      <c r="AN1556" s="71"/>
      <c r="AO1556" s="71"/>
      <c r="AP1556" s="71"/>
    </row>
    <row r="1557" spans="1:42" x14ac:dyDescent="0.75">
      <c r="A1557" s="71"/>
      <c r="B1557" s="71"/>
      <c r="C1557" s="71"/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T1557" s="71"/>
      <c r="U1557" s="71"/>
      <c r="V1557" s="71"/>
      <c r="W1557" s="71"/>
      <c r="X1557" s="71"/>
      <c r="Y1557" s="71"/>
      <c r="Z1557" s="71"/>
      <c r="AA1557" s="71"/>
      <c r="AB1557" s="71"/>
      <c r="AC1557" s="71"/>
      <c r="AD1557" s="71"/>
      <c r="AE1557" s="71"/>
      <c r="AF1557" s="71"/>
      <c r="AG1557" s="71"/>
      <c r="AH1557" s="71"/>
      <c r="AI1557" s="71"/>
      <c r="AJ1557" s="71"/>
      <c r="AK1557" s="71"/>
      <c r="AL1557" s="71"/>
      <c r="AM1557" s="71"/>
      <c r="AN1557" s="71"/>
      <c r="AO1557" s="71"/>
      <c r="AP1557" s="71"/>
    </row>
    <row r="1558" spans="1:42" x14ac:dyDescent="0.75">
      <c r="A1558" s="71"/>
      <c r="B1558" s="71"/>
      <c r="C1558" s="71"/>
      <c r="D1558" s="71"/>
      <c r="E1558" s="71"/>
      <c r="F1558" s="71"/>
      <c r="G1558" s="71"/>
      <c r="H1558" s="71"/>
      <c r="I1558" s="71"/>
      <c r="J1558" s="71"/>
      <c r="K1558" s="71"/>
      <c r="L1558" s="71"/>
      <c r="M1558" s="71"/>
      <c r="N1558" s="71"/>
      <c r="O1558" s="71"/>
      <c r="T1558" s="71"/>
      <c r="U1558" s="71"/>
      <c r="V1558" s="71"/>
      <c r="W1558" s="71"/>
      <c r="X1558" s="71"/>
      <c r="Y1558" s="71"/>
      <c r="Z1558" s="71"/>
      <c r="AA1558" s="71"/>
      <c r="AB1558" s="71"/>
      <c r="AC1558" s="71"/>
      <c r="AD1558" s="71"/>
      <c r="AE1558" s="71"/>
      <c r="AF1558" s="71"/>
      <c r="AG1558" s="71"/>
      <c r="AH1558" s="71"/>
      <c r="AI1558" s="71"/>
      <c r="AJ1558" s="71"/>
      <c r="AK1558" s="71"/>
      <c r="AL1558" s="71"/>
      <c r="AM1558" s="71"/>
      <c r="AN1558" s="71"/>
      <c r="AO1558" s="71"/>
      <c r="AP1558" s="71"/>
    </row>
    <row r="1559" spans="1:42" x14ac:dyDescent="0.75">
      <c r="A1559" s="71"/>
      <c r="B1559" s="71"/>
      <c r="C1559" s="71"/>
      <c r="D1559" s="71"/>
      <c r="E1559" s="71"/>
      <c r="F1559" s="71"/>
      <c r="G1559" s="71"/>
      <c r="H1559" s="71"/>
      <c r="I1559" s="71"/>
      <c r="J1559" s="71"/>
      <c r="K1559" s="71"/>
      <c r="L1559" s="71"/>
      <c r="M1559" s="71"/>
      <c r="N1559" s="71"/>
      <c r="O1559" s="71"/>
      <c r="T1559" s="71"/>
      <c r="U1559" s="71"/>
      <c r="V1559" s="71"/>
      <c r="W1559" s="71"/>
      <c r="X1559" s="71"/>
      <c r="Y1559" s="71"/>
      <c r="Z1559" s="71"/>
      <c r="AA1559" s="71"/>
      <c r="AB1559" s="71"/>
      <c r="AC1559" s="71"/>
      <c r="AD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</row>
    <row r="1560" spans="1:42" x14ac:dyDescent="0.75">
      <c r="A1560" s="71"/>
      <c r="B1560" s="71"/>
      <c r="C1560" s="71"/>
      <c r="D1560" s="71"/>
      <c r="E1560" s="71"/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T1560" s="71"/>
      <c r="U1560" s="71"/>
      <c r="V1560" s="71"/>
      <c r="W1560" s="71"/>
      <c r="X1560" s="71"/>
      <c r="Y1560" s="71"/>
      <c r="Z1560" s="71"/>
      <c r="AA1560" s="71"/>
      <c r="AB1560" s="71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</row>
    <row r="1561" spans="1:42" x14ac:dyDescent="0.75">
      <c r="A1561" s="71"/>
      <c r="B1561" s="71"/>
      <c r="C1561" s="71"/>
      <c r="D1561" s="71"/>
      <c r="E1561" s="71"/>
      <c r="F1561" s="71"/>
      <c r="G1561" s="71"/>
      <c r="H1561" s="71"/>
      <c r="I1561" s="71"/>
      <c r="J1561" s="71"/>
      <c r="K1561" s="71"/>
      <c r="L1561" s="71"/>
      <c r="M1561" s="71"/>
      <c r="N1561" s="71"/>
      <c r="O1561" s="71"/>
      <c r="T1561" s="71"/>
      <c r="U1561" s="71"/>
      <c r="V1561" s="71"/>
      <c r="W1561" s="71"/>
      <c r="X1561" s="71"/>
      <c r="Y1561" s="71"/>
      <c r="Z1561" s="71"/>
      <c r="AA1561" s="71"/>
      <c r="AB1561" s="71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</row>
    <row r="1562" spans="1:42" x14ac:dyDescent="0.75">
      <c r="A1562" s="71"/>
      <c r="B1562" s="71"/>
      <c r="C1562" s="71"/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T1562" s="71"/>
      <c r="U1562" s="71"/>
      <c r="V1562" s="71"/>
      <c r="W1562" s="71"/>
      <c r="X1562" s="71"/>
      <c r="Y1562" s="71"/>
      <c r="Z1562" s="71"/>
      <c r="AA1562" s="71"/>
      <c r="AB1562" s="71"/>
      <c r="AC1562" s="71"/>
      <c r="AD1562" s="71"/>
      <c r="AE1562" s="71"/>
      <c r="AF1562" s="71"/>
      <c r="AG1562" s="71"/>
      <c r="AH1562" s="71"/>
      <c r="AI1562" s="71"/>
      <c r="AJ1562" s="71"/>
      <c r="AK1562" s="71"/>
      <c r="AL1562" s="71"/>
      <c r="AM1562" s="71"/>
      <c r="AN1562" s="71"/>
      <c r="AO1562" s="71"/>
      <c r="AP1562" s="71"/>
    </row>
    <row r="1563" spans="1:42" x14ac:dyDescent="0.75">
      <c r="A1563" s="71"/>
      <c r="B1563" s="71"/>
      <c r="C1563" s="71"/>
      <c r="D1563" s="71"/>
      <c r="E1563" s="71"/>
      <c r="F1563" s="71"/>
      <c r="G1563" s="71"/>
      <c r="H1563" s="71"/>
      <c r="I1563" s="71"/>
      <c r="J1563" s="71"/>
      <c r="K1563" s="71"/>
      <c r="L1563" s="71"/>
      <c r="M1563" s="71"/>
      <c r="N1563" s="71"/>
      <c r="O1563" s="71"/>
      <c r="T1563" s="71"/>
      <c r="U1563" s="71"/>
      <c r="V1563" s="71"/>
      <c r="W1563" s="71"/>
      <c r="X1563" s="71"/>
      <c r="Y1563" s="71"/>
      <c r="Z1563" s="71"/>
      <c r="AA1563" s="71"/>
      <c r="AB1563" s="71"/>
      <c r="AC1563" s="71"/>
      <c r="AD1563" s="71"/>
      <c r="AE1563" s="71"/>
      <c r="AF1563" s="71"/>
      <c r="AG1563" s="71"/>
      <c r="AH1563" s="71"/>
      <c r="AI1563" s="71"/>
      <c r="AJ1563" s="71"/>
      <c r="AK1563" s="71"/>
      <c r="AL1563" s="71"/>
      <c r="AM1563" s="71"/>
      <c r="AN1563" s="71"/>
      <c r="AO1563" s="71"/>
      <c r="AP1563" s="71"/>
    </row>
    <row r="1564" spans="1:42" x14ac:dyDescent="0.75">
      <c r="A1564" s="71"/>
      <c r="B1564" s="71"/>
      <c r="C1564" s="71"/>
      <c r="D1564" s="71"/>
      <c r="E1564" s="71"/>
      <c r="F1564" s="71"/>
      <c r="G1564" s="71"/>
      <c r="H1564" s="71"/>
      <c r="I1564" s="71"/>
      <c r="J1564" s="71"/>
      <c r="K1564" s="71"/>
      <c r="L1564" s="71"/>
      <c r="M1564" s="71"/>
      <c r="N1564" s="71"/>
      <c r="O1564" s="71"/>
      <c r="T1564" s="71"/>
      <c r="U1564" s="71"/>
      <c r="V1564" s="71"/>
      <c r="W1564" s="71"/>
      <c r="X1564" s="71"/>
      <c r="Y1564" s="71"/>
      <c r="Z1564" s="71"/>
      <c r="AA1564" s="71"/>
      <c r="AB1564" s="71"/>
      <c r="AC1564" s="71"/>
      <c r="AD1564" s="71"/>
      <c r="AE1564" s="71"/>
      <c r="AF1564" s="71"/>
      <c r="AG1564" s="71"/>
      <c r="AH1564" s="71"/>
      <c r="AI1564" s="71"/>
      <c r="AJ1564" s="71"/>
      <c r="AK1564" s="71"/>
      <c r="AL1564" s="71"/>
      <c r="AM1564" s="71"/>
      <c r="AN1564" s="71"/>
      <c r="AO1564" s="71"/>
      <c r="AP1564" s="71"/>
    </row>
    <row r="1565" spans="1:42" x14ac:dyDescent="0.75">
      <c r="A1565" s="71"/>
      <c r="B1565" s="71"/>
      <c r="C1565" s="71"/>
      <c r="D1565" s="71"/>
      <c r="E1565" s="71"/>
      <c r="F1565" s="71"/>
      <c r="G1565" s="71"/>
      <c r="H1565" s="71"/>
      <c r="I1565" s="71"/>
      <c r="J1565" s="71"/>
      <c r="K1565" s="71"/>
      <c r="L1565" s="71"/>
      <c r="M1565" s="71"/>
      <c r="N1565" s="71"/>
      <c r="O1565" s="71"/>
      <c r="T1565" s="71"/>
      <c r="U1565" s="71"/>
      <c r="V1565" s="71"/>
      <c r="W1565" s="71"/>
      <c r="X1565" s="71"/>
      <c r="Y1565" s="71"/>
      <c r="Z1565" s="71"/>
      <c r="AA1565" s="71"/>
      <c r="AB1565" s="71"/>
      <c r="AC1565" s="71"/>
      <c r="AD1565" s="71"/>
      <c r="AE1565" s="71"/>
      <c r="AF1565" s="71"/>
      <c r="AG1565" s="71"/>
      <c r="AH1565" s="71"/>
      <c r="AI1565" s="71"/>
      <c r="AJ1565" s="71"/>
      <c r="AK1565" s="71"/>
      <c r="AL1565" s="71"/>
      <c r="AM1565" s="71"/>
      <c r="AN1565" s="71"/>
      <c r="AO1565" s="71"/>
      <c r="AP1565" s="71"/>
    </row>
    <row r="1566" spans="1:42" x14ac:dyDescent="0.75">
      <c r="A1566" s="71"/>
      <c r="B1566" s="71"/>
      <c r="C1566" s="71"/>
      <c r="D1566" s="71"/>
      <c r="E1566" s="71"/>
      <c r="F1566" s="71"/>
      <c r="G1566" s="71"/>
      <c r="H1566" s="71"/>
      <c r="I1566" s="71"/>
      <c r="J1566" s="71"/>
      <c r="K1566" s="71"/>
      <c r="L1566" s="71"/>
      <c r="M1566" s="71"/>
      <c r="N1566" s="71"/>
      <c r="O1566" s="71"/>
      <c r="T1566" s="71"/>
      <c r="U1566" s="71"/>
      <c r="V1566" s="71"/>
      <c r="W1566" s="71"/>
      <c r="X1566" s="71"/>
      <c r="Y1566" s="71"/>
      <c r="Z1566" s="71"/>
      <c r="AA1566" s="71"/>
      <c r="AB1566" s="71"/>
      <c r="AC1566" s="71"/>
      <c r="AD1566" s="71"/>
      <c r="AE1566" s="71"/>
      <c r="AF1566" s="71"/>
      <c r="AG1566" s="71"/>
      <c r="AH1566" s="71"/>
      <c r="AI1566" s="71"/>
      <c r="AJ1566" s="71"/>
      <c r="AK1566" s="71"/>
      <c r="AL1566" s="71"/>
      <c r="AM1566" s="71"/>
      <c r="AN1566" s="71"/>
      <c r="AO1566" s="71"/>
      <c r="AP1566" s="71"/>
    </row>
    <row r="1567" spans="1:42" x14ac:dyDescent="0.75">
      <c r="A1567" s="71"/>
      <c r="B1567" s="71"/>
      <c r="C1567" s="71"/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T1567" s="71"/>
      <c r="U1567" s="71"/>
      <c r="V1567" s="71"/>
      <c r="W1567" s="71"/>
      <c r="X1567" s="71"/>
      <c r="Y1567" s="71"/>
      <c r="Z1567" s="71"/>
      <c r="AA1567" s="71"/>
      <c r="AB1567" s="71"/>
      <c r="AC1567" s="71"/>
      <c r="AD1567" s="71"/>
      <c r="AE1567" s="71"/>
      <c r="AF1567" s="71"/>
      <c r="AG1567" s="71"/>
      <c r="AH1567" s="71"/>
      <c r="AI1567" s="71"/>
      <c r="AJ1567" s="71"/>
      <c r="AK1567" s="71"/>
      <c r="AL1567" s="71"/>
      <c r="AM1567" s="71"/>
      <c r="AN1567" s="71"/>
      <c r="AO1567" s="71"/>
      <c r="AP1567" s="71"/>
    </row>
    <row r="1568" spans="1:42" x14ac:dyDescent="0.75">
      <c r="A1568" s="71"/>
      <c r="B1568" s="71"/>
      <c r="C1568" s="71"/>
      <c r="D1568" s="71"/>
      <c r="E1568" s="71"/>
      <c r="F1568" s="71"/>
      <c r="G1568" s="71"/>
      <c r="H1568" s="71"/>
      <c r="I1568" s="71"/>
      <c r="J1568" s="71"/>
      <c r="K1568" s="71"/>
      <c r="L1568" s="71"/>
      <c r="M1568" s="71"/>
      <c r="N1568" s="71"/>
      <c r="O1568" s="71"/>
      <c r="T1568" s="71"/>
      <c r="U1568" s="71"/>
      <c r="V1568" s="71"/>
      <c r="W1568" s="71"/>
      <c r="X1568" s="71"/>
      <c r="Y1568" s="71"/>
      <c r="Z1568" s="71"/>
      <c r="AA1568" s="71"/>
      <c r="AB1568" s="71"/>
      <c r="AC1568" s="71"/>
      <c r="AD1568" s="71"/>
      <c r="AE1568" s="71"/>
      <c r="AF1568" s="71"/>
      <c r="AG1568" s="71"/>
      <c r="AH1568" s="71"/>
      <c r="AI1568" s="71"/>
      <c r="AJ1568" s="71"/>
      <c r="AK1568" s="71"/>
      <c r="AL1568" s="71"/>
      <c r="AM1568" s="71"/>
      <c r="AN1568" s="71"/>
      <c r="AO1568" s="71"/>
      <c r="AP1568" s="71"/>
    </row>
    <row r="1569" spans="1:42" x14ac:dyDescent="0.75">
      <c r="A1569" s="71"/>
      <c r="B1569" s="71"/>
      <c r="C1569" s="71"/>
      <c r="D1569" s="71"/>
      <c r="E1569" s="71"/>
      <c r="F1569" s="71"/>
      <c r="G1569" s="71"/>
      <c r="H1569" s="71"/>
      <c r="I1569" s="71"/>
      <c r="J1569" s="71"/>
      <c r="K1569" s="71"/>
      <c r="L1569" s="71"/>
      <c r="M1569" s="71"/>
      <c r="N1569" s="71"/>
      <c r="O1569" s="71"/>
      <c r="T1569" s="71"/>
      <c r="U1569" s="71"/>
      <c r="V1569" s="71"/>
      <c r="W1569" s="71"/>
      <c r="X1569" s="71"/>
      <c r="Y1569" s="71"/>
      <c r="Z1569" s="71"/>
      <c r="AA1569" s="71"/>
      <c r="AB1569" s="71"/>
      <c r="AC1569" s="71"/>
      <c r="AD1569" s="71"/>
      <c r="AE1569" s="71"/>
      <c r="AF1569" s="71"/>
      <c r="AG1569" s="71"/>
      <c r="AH1569" s="71"/>
      <c r="AI1569" s="71"/>
      <c r="AJ1569" s="71"/>
      <c r="AK1569" s="71"/>
      <c r="AL1569" s="71"/>
      <c r="AM1569" s="71"/>
      <c r="AN1569" s="71"/>
      <c r="AO1569" s="71"/>
      <c r="AP1569" s="71"/>
    </row>
    <row r="1570" spans="1:42" x14ac:dyDescent="0.75">
      <c r="A1570" s="71"/>
      <c r="B1570" s="71"/>
      <c r="C1570" s="71"/>
      <c r="D1570" s="71"/>
      <c r="E1570" s="71"/>
      <c r="F1570" s="71"/>
      <c r="G1570" s="71"/>
      <c r="H1570" s="71"/>
      <c r="I1570" s="71"/>
      <c r="J1570" s="71"/>
      <c r="K1570" s="71"/>
      <c r="L1570" s="71"/>
      <c r="M1570" s="71"/>
      <c r="N1570" s="71"/>
      <c r="O1570" s="71"/>
      <c r="T1570" s="71"/>
      <c r="U1570" s="71"/>
      <c r="V1570" s="71"/>
      <c r="W1570" s="71"/>
      <c r="X1570" s="71"/>
      <c r="Y1570" s="71"/>
      <c r="Z1570" s="71"/>
      <c r="AA1570" s="71"/>
      <c r="AB1570" s="71"/>
      <c r="AC1570" s="71"/>
      <c r="AD1570" s="71"/>
      <c r="AE1570" s="71"/>
      <c r="AF1570" s="71"/>
      <c r="AG1570" s="71"/>
      <c r="AH1570" s="71"/>
      <c r="AI1570" s="71"/>
      <c r="AJ1570" s="71"/>
      <c r="AK1570" s="71"/>
      <c r="AL1570" s="71"/>
      <c r="AM1570" s="71"/>
      <c r="AN1570" s="71"/>
      <c r="AO1570" s="71"/>
      <c r="AP1570" s="71"/>
    </row>
    <row r="1571" spans="1:42" x14ac:dyDescent="0.75">
      <c r="A1571" s="71"/>
      <c r="B1571" s="71"/>
      <c r="C1571" s="71"/>
      <c r="D1571" s="71"/>
      <c r="E1571" s="71"/>
      <c r="F1571" s="71"/>
      <c r="G1571" s="71"/>
      <c r="H1571" s="71"/>
      <c r="I1571" s="71"/>
      <c r="J1571" s="71"/>
      <c r="K1571" s="71"/>
      <c r="L1571" s="71"/>
      <c r="M1571" s="71"/>
      <c r="N1571" s="71"/>
      <c r="O1571" s="71"/>
      <c r="T1571" s="71"/>
      <c r="U1571" s="71"/>
      <c r="V1571" s="71"/>
      <c r="W1571" s="71"/>
      <c r="X1571" s="71"/>
      <c r="Y1571" s="71"/>
      <c r="Z1571" s="71"/>
      <c r="AA1571" s="71"/>
      <c r="AB1571" s="71"/>
      <c r="AC1571" s="71"/>
      <c r="AD1571" s="71"/>
      <c r="AE1571" s="71"/>
      <c r="AF1571" s="71"/>
      <c r="AG1571" s="71"/>
      <c r="AH1571" s="71"/>
      <c r="AI1571" s="71"/>
      <c r="AJ1571" s="71"/>
      <c r="AK1571" s="71"/>
      <c r="AL1571" s="71"/>
      <c r="AM1571" s="71"/>
      <c r="AN1571" s="71"/>
      <c r="AO1571" s="71"/>
      <c r="AP1571" s="71"/>
    </row>
    <row r="1572" spans="1:42" x14ac:dyDescent="0.75">
      <c r="A1572" s="71"/>
      <c r="B1572" s="71"/>
      <c r="C1572" s="71"/>
      <c r="D1572" s="71"/>
      <c r="E1572" s="71"/>
      <c r="F1572" s="71"/>
      <c r="G1572" s="71"/>
      <c r="H1572" s="71"/>
      <c r="I1572" s="71"/>
      <c r="J1572" s="71"/>
      <c r="K1572" s="71"/>
      <c r="L1572" s="71"/>
      <c r="M1572" s="71"/>
      <c r="N1572" s="71"/>
      <c r="O1572" s="71"/>
      <c r="T1572" s="71"/>
      <c r="U1572" s="71"/>
      <c r="V1572" s="71"/>
      <c r="W1572" s="71"/>
      <c r="X1572" s="71"/>
      <c r="Y1572" s="71"/>
      <c r="Z1572" s="71"/>
      <c r="AA1572" s="71"/>
      <c r="AB1572" s="71"/>
      <c r="AC1572" s="71"/>
      <c r="AD1572" s="71"/>
      <c r="AE1572" s="71"/>
      <c r="AF1572" s="71"/>
      <c r="AG1572" s="71"/>
      <c r="AH1572" s="71"/>
      <c r="AI1572" s="71"/>
      <c r="AJ1572" s="71"/>
      <c r="AK1572" s="71"/>
      <c r="AL1572" s="71"/>
      <c r="AM1572" s="71"/>
      <c r="AN1572" s="71"/>
      <c r="AO1572" s="71"/>
      <c r="AP1572" s="71"/>
    </row>
    <row r="1573" spans="1:42" x14ac:dyDescent="0.75">
      <c r="A1573" s="71"/>
      <c r="B1573" s="71"/>
      <c r="C1573" s="71"/>
      <c r="D1573" s="71"/>
      <c r="E1573" s="71"/>
      <c r="F1573" s="71"/>
      <c r="G1573" s="71"/>
      <c r="H1573" s="71"/>
      <c r="I1573" s="71"/>
      <c r="J1573" s="71"/>
      <c r="K1573" s="71"/>
      <c r="L1573" s="71"/>
      <c r="M1573" s="71"/>
      <c r="N1573" s="71"/>
      <c r="O1573" s="71"/>
      <c r="T1573" s="71"/>
      <c r="U1573" s="71"/>
      <c r="V1573" s="71"/>
      <c r="W1573" s="71"/>
      <c r="X1573" s="71"/>
      <c r="Y1573" s="71"/>
      <c r="Z1573" s="71"/>
      <c r="AA1573" s="71"/>
      <c r="AB1573" s="71"/>
      <c r="AC1573" s="71"/>
      <c r="AD1573" s="71"/>
      <c r="AE1573" s="71"/>
      <c r="AF1573" s="71"/>
      <c r="AG1573" s="71"/>
      <c r="AH1573" s="71"/>
      <c r="AI1573" s="71"/>
      <c r="AJ1573" s="71"/>
      <c r="AK1573" s="71"/>
      <c r="AL1573" s="71"/>
      <c r="AM1573" s="71"/>
      <c r="AN1573" s="71"/>
      <c r="AO1573" s="71"/>
      <c r="AP1573" s="71"/>
    </row>
    <row r="1574" spans="1:42" x14ac:dyDescent="0.75">
      <c r="A1574" s="71"/>
      <c r="B1574" s="71"/>
      <c r="C1574" s="71"/>
      <c r="D1574" s="71"/>
      <c r="E1574" s="71"/>
      <c r="F1574" s="71"/>
      <c r="G1574" s="71"/>
      <c r="H1574" s="71"/>
      <c r="I1574" s="71"/>
      <c r="J1574" s="71"/>
      <c r="K1574" s="71"/>
      <c r="L1574" s="71"/>
      <c r="M1574" s="71"/>
      <c r="N1574" s="71"/>
      <c r="O1574" s="71"/>
      <c r="T1574" s="71"/>
      <c r="U1574" s="71"/>
      <c r="V1574" s="71"/>
      <c r="W1574" s="71"/>
      <c r="X1574" s="71"/>
      <c r="Y1574" s="71"/>
      <c r="Z1574" s="71"/>
      <c r="AA1574" s="71"/>
      <c r="AB1574" s="71"/>
      <c r="AC1574" s="71"/>
      <c r="AD1574" s="71"/>
      <c r="AE1574" s="71"/>
      <c r="AF1574" s="71"/>
      <c r="AG1574" s="71"/>
      <c r="AH1574" s="71"/>
      <c r="AI1574" s="71"/>
      <c r="AJ1574" s="71"/>
      <c r="AK1574" s="71"/>
      <c r="AL1574" s="71"/>
      <c r="AM1574" s="71"/>
      <c r="AN1574" s="71"/>
      <c r="AO1574" s="71"/>
      <c r="AP1574" s="71"/>
    </row>
    <row r="1575" spans="1:42" x14ac:dyDescent="0.75">
      <c r="A1575" s="71"/>
      <c r="B1575" s="71"/>
      <c r="C1575" s="71"/>
      <c r="D1575" s="71"/>
      <c r="E1575" s="71"/>
      <c r="F1575" s="71"/>
      <c r="G1575" s="71"/>
      <c r="H1575" s="71"/>
      <c r="I1575" s="71"/>
      <c r="J1575" s="71"/>
      <c r="K1575" s="71"/>
      <c r="L1575" s="71"/>
      <c r="M1575" s="71"/>
      <c r="N1575" s="71"/>
      <c r="O1575" s="71"/>
      <c r="T1575" s="71"/>
      <c r="U1575" s="71"/>
      <c r="V1575" s="71"/>
      <c r="W1575" s="71"/>
      <c r="X1575" s="71"/>
      <c r="Y1575" s="71"/>
      <c r="Z1575" s="71"/>
      <c r="AA1575" s="71"/>
      <c r="AB1575" s="71"/>
      <c r="AC1575" s="71"/>
      <c r="AD1575" s="71"/>
      <c r="AE1575" s="71"/>
      <c r="AF1575" s="71"/>
      <c r="AG1575" s="71"/>
      <c r="AH1575" s="71"/>
      <c r="AI1575" s="71"/>
      <c r="AJ1575" s="71"/>
      <c r="AK1575" s="71"/>
      <c r="AL1575" s="71"/>
      <c r="AM1575" s="71"/>
      <c r="AN1575" s="71"/>
      <c r="AO1575" s="71"/>
      <c r="AP1575" s="71"/>
    </row>
    <row r="1576" spans="1:42" x14ac:dyDescent="0.75">
      <c r="A1576" s="71"/>
      <c r="B1576" s="71"/>
      <c r="C1576" s="71"/>
      <c r="D1576" s="71"/>
      <c r="E1576" s="71"/>
      <c r="F1576" s="71"/>
      <c r="G1576" s="71"/>
      <c r="H1576" s="71"/>
      <c r="I1576" s="71"/>
      <c r="J1576" s="71"/>
      <c r="K1576" s="71"/>
      <c r="L1576" s="71"/>
      <c r="M1576" s="71"/>
      <c r="N1576" s="71"/>
      <c r="O1576" s="71"/>
      <c r="T1576" s="71"/>
      <c r="U1576" s="71"/>
      <c r="V1576" s="71"/>
      <c r="W1576" s="71"/>
      <c r="X1576" s="71"/>
      <c r="Y1576" s="71"/>
      <c r="Z1576" s="71"/>
      <c r="AA1576" s="71"/>
      <c r="AB1576" s="71"/>
      <c r="AC1576" s="71"/>
      <c r="AD1576" s="71"/>
      <c r="AE1576" s="71"/>
      <c r="AF1576" s="71"/>
      <c r="AG1576" s="71"/>
      <c r="AH1576" s="71"/>
      <c r="AI1576" s="71"/>
      <c r="AJ1576" s="71"/>
      <c r="AK1576" s="71"/>
      <c r="AL1576" s="71"/>
      <c r="AM1576" s="71"/>
      <c r="AN1576" s="71"/>
      <c r="AO1576" s="71"/>
      <c r="AP1576" s="71"/>
    </row>
    <row r="1577" spans="1:42" x14ac:dyDescent="0.75">
      <c r="A1577" s="71"/>
      <c r="B1577" s="71"/>
      <c r="C1577" s="71"/>
      <c r="D1577" s="71"/>
      <c r="E1577" s="71"/>
      <c r="F1577" s="71"/>
      <c r="G1577" s="71"/>
      <c r="H1577" s="71"/>
      <c r="I1577" s="71"/>
      <c r="J1577" s="71"/>
      <c r="K1577" s="71"/>
      <c r="L1577" s="71"/>
      <c r="M1577" s="71"/>
      <c r="N1577" s="71"/>
      <c r="O1577" s="71"/>
      <c r="T1577" s="71"/>
      <c r="U1577" s="71"/>
      <c r="V1577" s="71"/>
      <c r="W1577" s="71"/>
      <c r="X1577" s="71"/>
      <c r="Y1577" s="71"/>
      <c r="Z1577" s="71"/>
      <c r="AA1577" s="71"/>
      <c r="AB1577" s="71"/>
      <c r="AC1577" s="71"/>
      <c r="AD1577" s="71"/>
      <c r="AE1577" s="71"/>
      <c r="AF1577" s="71"/>
      <c r="AG1577" s="71"/>
      <c r="AH1577" s="71"/>
      <c r="AI1577" s="71"/>
      <c r="AJ1577" s="71"/>
      <c r="AK1577" s="71"/>
      <c r="AL1577" s="71"/>
      <c r="AM1577" s="71"/>
      <c r="AN1577" s="71"/>
      <c r="AO1577" s="71"/>
      <c r="AP1577" s="71"/>
    </row>
    <row r="1578" spans="1:42" x14ac:dyDescent="0.75">
      <c r="A1578" s="71"/>
      <c r="B1578" s="71"/>
      <c r="C1578" s="71"/>
      <c r="D1578" s="71"/>
      <c r="E1578" s="71"/>
      <c r="F1578" s="71"/>
      <c r="G1578" s="71"/>
      <c r="H1578" s="71"/>
      <c r="I1578" s="71"/>
      <c r="J1578" s="71"/>
      <c r="K1578" s="71"/>
      <c r="L1578" s="71"/>
      <c r="M1578" s="71"/>
      <c r="N1578" s="71"/>
      <c r="O1578" s="71"/>
      <c r="T1578" s="71"/>
      <c r="U1578" s="71"/>
      <c r="V1578" s="71"/>
      <c r="W1578" s="71"/>
      <c r="X1578" s="71"/>
      <c r="Y1578" s="71"/>
      <c r="Z1578" s="71"/>
      <c r="AA1578" s="71"/>
      <c r="AB1578" s="71"/>
      <c r="AC1578" s="71"/>
      <c r="AD1578" s="71"/>
      <c r="AE1578" s="71"/>
      <c r="AF1578" s="71"/>
      <c r="AG1578" s="71"/>
      <c r="AH1578" s="71"/>
      <c r="AI1578" s="71"/>
      <c r="AJ1578" s="71"/>
      <c r="AK1578" s="71"/>
      <c r="AL1578" s="71"/>
      <c r="AM1578" s="71"/>
      <c r="AN1578" s="71"/>
      <c r="AO1578" s="71"/>
      <c r="AP1578" s="71"/>
    </row>
    <row r="1579" spans="1:42" x14ac:dyDescent="0.75">
      <c r="A1579" s="71"/>
      <c r="B1579" s="71"/>
      <c r="C1579" s="71"/>
      <c r="D1579" s="71"/>
      <c r="E1579" s="71"/>
      <c r="F1579" s="71"/>
      <c r="G1579" s="71"/>
      <c r="H1579" s="71"/>
      <c r="I1579" s="71"/>
      <c r="J1579" s="71"/>
      <c r="K1579" s="71"/>
      <c r="L1579" s="71"/>
      <c r="M1579" s="71"/>
      <c r="N1579" s="71"/>
      <c r="O1579" s="71"/>
      <c r="T1579" s="71"/>
      <c r="U1579" s="71"/>
      <c r="V1579" s="71"/>
      <c r="W1579" s="71"/>
      <c r="X1579" s="71"/>
      <c r="Y1579" s="71"/>
      <c r="Z1579" s="71"/>
      <c r="AA1579" s="71"/>
      <c r="AB1579" s="71"/>
      <c r="AC1579" s="71"/>
      <c r="AD1579" s="71"/>
      <c r="AE1579" s="71"/>
      <c r="AF1579" s="71"/>
      <c r="AG1579" s="71"/>
      <c r="AH1579" s="71"/>
      <c r="AI1579" s="71"/>
      <c r="AJ1579" s="71"/>
      <c r="AK1579" s="71"/>
      <c r="AL1579" s="71"/>
      <c r="AM1579" s="71"/>
      <c r="AN1579" s="71"/>
      <c r="AO1579" s="71"/>
      <c r="AP1579" s="71"/>
    </row>
    <row r="1580" spans="1:42" x14ac:dyDescent="0.75">
      <c r="A1580" s="71"/>
      <c r="B1580" s="71"/>
      <c r="C1580" s="71"/>
      <c r="D1580" s="71"/>
      <c r="E1580" s="71"/>
      <c r="F1580" s="71"/>
      <c r="G1580" s="71"/>
      <c r="H1580" s="71"/>
      <c r="I1580" s="71"/>
      <c r="J1580" s="71"/>
      <c r="K1580" s="71"/>
      <c r="L1580" s="71"/>
      <c r="M1580" s="71"/>
      <c r="N1580" s="71"/>
      <c r="O1580" s="71"/>
      <c r="T1580" s="71"/>
      <c r="U1580" s="71"/>
      <c r="V1580" s="71"/>
      <c r="W1580" s="71"/>
      <c r="X1580" s="71"/>
      <c r="Y1580" s="71"/>
      <c r="Z1580" s="71"/>
      <c r="AA1580" s="71"/>
      <c r="AB1580" s="71"/>
      <c r="AC1580" s="71"/>
      <c r="AD1580" s="71"/>
      <c r="AE1580" s="71"/>
      <c r="AF1580" s="71"/>
      <c r="AG1580" s="71"/>
      <c r="AH1580" s="71"/>
      <c r="AI1580" s="71"/>
      <c r="AJ1580" s="71"/>
      <c r="AK1580" s="71"/>
      <c r="AL1580" s="71"/>
      <c r="AM1580" s="71"/>
      <c r="AN1580" s="71"/>
      <c r="AO1580" s="71"/>
      <c r="AP1580" s="71"/>
    </row>
    <row r="1581" spans="1:42" x14ac:dyDescent="0.75">
      <c r="A1581" s="71"/>
      <c r="B1581" s="71"/>
      <c r="C1581" s="71"/>
      <c r="D1581" s="71"/>
      <c r="E1581" s="71"/>
      <c r="F1581" s="71"/>
      <c r="G1581" s="71"/>
      <c r="H1581" s="71"/>
      <c r="I1581" s="71"/>
      <c r="J1581" s="71"/>
      <c r="K1581" s="71"/>
      <c r="L1581" s="71"/>
      <c r="M1581" s="71"/>
      <c r="N1581" s="71"/>
      <c r="O1581" s="71"/>
      <c r="T1581" s="71"/>
      <c r="U1581" s="71"/>
      <c r="V1581" s="71"/>
      <c r="W1581" s="71"/>
      <c r="X1581" s="71"/>
      <c r="Y1581" s="71"/>
      <c r="Z1581" s="71"/>
      <c r="AA1581" s="71"/>
      <c r="AB1581" s="71"/>
      <c r="AC1581" s="71"/>
      <c r="AD1581" s="71"/>
      <c r="AE1581" s="71"/>
      <c r="AF1581" s="71"/>
      <c r="AG1581" s="71"/>
      <c r="AH1581" s="71"/>
      <c r="AI1581" s="71"/>
      <c r="AJ1581" s="71"/>
      <c r="AK1581" s="71"/>
      <c r="AL1581" s="71"/>
      <c r="AM1581" s="71"/>
      <c r="AN1581" s="71"/>
      <c r="AO1581" s="71"/>
      <c r="AP1581" s="71"/>
    </row>
    <row r="1582" spans="1:42" x14ac:dyDescent="0.75">
      <c r="A1582" s="71"/>
      <c r="B1582" s="71"/>
      <c r="C1582" s="71"/>
      <c r="D1582" s="71"/>
      <c r="E1582" s="71"/>
      <c r="F1582" s="71"/>
      <c r="G1582" s="71"/>
      <c r="H1582" s="71"/>
      <c r="I1582" s="71"/>
      <c r="J1582" s="71"/>
      <c r="K1582" s="71"/>
      <c r="L1582" s="71"/>
      <c r="M1582" s="71"/>
      <c r="N1582" s="71"/>
      <c r="O1582" s="71"/>
      <c r="T1582" s="71"/>
      <c r="U1582" s="71"/>
      <c r="V1582" s="71"/>
      <c r="W1582" s="71"/>
      <c r="X1582" s="71"/>
      <c r="Y1582" s="71"/>
      <c r="Z1582" s="71"/>
      <c r="AA1582" s="71"/>
      <c r="AB1582" s="71"/>
      <c r="AC1582" s="71"/>
      <c r="AD1582" s="71"/>
      <c r="AE1582" s="71"/>
      <c r="AF1582" s="71"/>
      <c r="AG1582" s="71"/>
      <c r="AH1582" s="71"/>
      <c r="AI1582" s="71"/>
      <c r="AJ1582" s="71"/>
      <c r="AK1582" s="71"/>
      <c r="AL1582" s="71"/>
      <c r="AM1582" s="71"/>
      <c r="AN1582" s="71"/>
      <c r="AO1582" s="71"/>
      <c r="AP1582" s="71"/>
    </row>
    <row r="1583" spans="1:42" x14ac:dyDescent="0.75">
      <c r="A1583" s="71"/>
      <c r="B1583" s="71"/>
      <c r="C1583" s="71"/>
      <c r="D1583" s="71"/>
      <c r="E1583" s="71"/>
      <c r="F1583" s="71"/>
      <c r="G1583" s="71"/>
      <c r="H1583" s="71"/>
      <c r="I1583" s="71"/>
      <c r="J1583" s="71"/>
      <c r="K1583" s="71"/>
      <c r="L1583" s="71"/>
      <c r="M1583" s="71"/>
      <c r="N1583" s="71"/>
      <c r="O1583" s="71"/>
      <c r="T1583" s="71"/>
      <c r="U1583" s="71"/>
      <c r="V1583" s="71"/>
      <c r="W1583" s="71"/>
      <c r="X1583" s="71"/>
      <c r="Y1583" s="71"/>
      <c r="Z1583" s="71"/>
      <c r="AA1583" s="71"/>
      <c r="AB1583" s="71"/>
      <c r="AC1583" s="71"/>
      <c r="AD1583" s="71"/>
      <c r="AE1583" s="71"/>
      <c r="AF1583" s="71"/>
      <c r="AG1583" s="71"/>
      <c r="AH1583" s="71"/>
      <c r="AI1583" s="71"/>
      <c r="AJ1583" s="71"/>
      <c r="AK1583" s="71"/>
      <c r="AL1583" s="71"/>
      <c r="AM1583" s="71"/>
      <c r="AN1583" s="71"/>
      <c r="AO1583" s="71"/>
      <c r="AP1583" s="71"/>
    </row>
    <row r="1584" spans="1:42" x14ac:dyDescent="0.75">
      <c r="A1584" s="71"/>
      <c r="B1584" s="71"/>
      <c r="C1584" s="71"/>
      <c r="D1584" s="71"/>
      <c r="E1584" s="71"/>
      <c r="F1584" s="71"/>
      <c r="G1584" s="71"/>
      <c r="H1584" s="71"/>
      <c r="I1584" s="71"/>
      <c r="J1584" s="71"/>
      <c r="K1584" s="71"/>
      <c r="L1584" s="71"/>
      <c r="M1584" s="71"/>
      <c r="N1584" s="71"/>
      <c r="O1584" s="71"/>
      <c r="T1584" s="71"/>
      <c r="U1584" s="71"/>
      <c r="V1584" s="71"/>
      <c r="W1584" s="71"/>
      <c r="X1584" s="71"/>
      <c r="Y1584" s="71"/>
      <c r="Z1584" s="71"/>
      <c r="AA1584" s="71"/>
      <c r="AB1584" s="71"/>
      <c r="AC1584" s="71"/>
      <c r="AD1584" s="71"/>
      <c r="AE1584" s="71"/>
      <c r="AF1584" s="71"/>
      <c r="AG1584" s="71"/>
      <c r="AH1584" s="71"/>
      <c r="AI1584" s="71"/>
      <c r="AJ1584" s="71"/>
      <c r="AK1584" s="71"/>
      <c r="AL1584" s="71"/>
      <c r="AM1584" s="71"/>
      <c r="AN1584" s="71"/>
      <c r="AO1584" s="71"/>
      <c r="AP1584" s="71"/>
    </row>
    <row r="1585" spans="1:42" x14ac:dyDescent="0.75">
      <c r="A1585" s="71"/>
      <c r="B1585" s="71"/>
      <c r="C1585" s="71"/>
      <c r="D1585" s="71"/>
      <c r="E1585" s="71"/>
      <c r="F1585" s="71"/>
      <c r="G1585" s="71"/>
      <c r="H1585" s="71"/>
      <c r="I1585" s="71"/>
      <c r="J1585" s="71"/>
      <c r="K1585" s="71"/>
      <c r="L1585" s="71"/>
      <c r="M1585" s="71"/>
      <c r="N1585" s="71"/>
      <c r="O1585" s="71"/>
      <c r="T1585" s="71"/>
      <c r="U1585" s="71"/>
      <c r="V1585" s="71"/>
      <c r="W1585" s="71"/>
      <c r="X1585" s="71"/>
      <c r="Y1585" s="71"/>
      <c r="Z1585" s="71"/>
      <c r="AA1585" s="71"/>
      <c r="AB1585" s="71"/>
      <c r="AC1585" s="71"/>
      <c r="AD1585" s="71"/>
      <c r="AE1585" s="71"/>
      <c r="AF1585" s="71"/>
      <c r="AG1585" s="71"/>
      <c r="AH1585" s="71"/>
      <c r="AI1585" s="71"/>
      <c r="AJ1585" s="71"/>
      <c r="AK1585" s="71"/>
      <c r="AL1585" s="71"/>
      <c r="AM1585" s="71"/>
      <c r="AN1585" s="71"/>
      <c r="AO1585" s="71"/>
      <c r="AP1585" s="71"/>
    </row>
    <row r="1586" spans="1:42" x14ac:dyDescent="0.75">
      <c r="A1586" s="71"/>
      <c r="B1586" s="71"/>
      <c r="C1586" s="71"/>
      <c r="D1586" s="71"/>
      <c r="E1586" s="71"/>
      <c r="F1586" s="71"/>
      <c r="G1586" s="71"/>
      <c r="H1586" s="71"/>
      <c r="I1586" s="71"/>
      <c r="J1586" s="71"/>
      <c r="K1586" s="71"/>
      <c r="L1586" s="71"/>
      <c r="M1586" s="71"/>
      <c r="N1586" s="71"/>
      <c r="O1586" s="71"/>
      <c r="T1586" s="71"/>
      <c r="U1586" s="71"/>
      <c r="V1586" s="71"/>
      <c r="W1586" s="71"/>
      <c r="X1586" s="71"/>
      <c r="Y1586" s="71"/>
      <c r="Z1586" s="71"/>
      <c r="AA1586" s="71"/>
      <c r="AB1586" s="71"/>
      <c r="AC1586" s="71"/>
      <c r="AD1586" s="71"/>
      <c r="AE1586" s="71"/>
      <c r="AF1586" s="71"/>
      <c r="AG1586" s="71"/>
      <c r="AH1586" s="71"/>
      <c r="AI1586" s="71"/>
      <c r="AJ1586" s="71"/>
      <c r="AK1586" s="71"/>
      <c r="AL1586" s="71"/>
      <c r="AM1586" s="71"/>
      <c r="AN1586" s="71"/>
      <c r="AO1586" s="71"/>
      <c r="AP1586" s="71"/>
    </row>
    <row r="1587" spans="1:42" x14ac:dyDescent="0.75">
      <c r="A1587" s="71"/>
      <c r="B1587" s="71"/>
      <c r="C1587" s="71"/>
      <c r="D1587" s="71"/>
      <c r="E1587" s="71"/>
      <c r="F1587" s="71"/>
      <c r="G1587" s="71"/>
      <c r="H1587" s="71"/>
      <c r="I1587" s="71"/>
      <c r="J1587" s="71"/>
      <c r="K1587" s="71"/>
      <c r="L1587" s="71"/>
      <c r="M1587" s="71"/>
      <c r="N1587" s="71"/>
      <c r="O1587" s="71"/>
      <c r="T1587" s="71"/>
      <c r="U1587" s="71"/>
      <c r="V1587" s="71"/>
      <c r="W1587" s="71"/>
      <c r="X1587" s="71"/>
      <c r="Y1587" s="71"/>
      <c r="Z1587" s="71"/>
      <c r="AA1587" s="71"/>
      <c r="AB1587" s="71"/>
      <c r="AC1587" s="71"/>
      <c r="AD1587" s="71"/>
      <c r="AE1587" s="71"/>
      <c r="AF1587" s="71"/>
      <c r="AG1587" s="71"/>
      <c r="AH1587" s="71"/>
      <c r="AI1587" s="71"/>
      <c r="AJ1587" s="71"/>
      <c r="AK1587" s="71"/>
      <c r="AL1587" s="71"/>
      <c r="AM1587" s="71"/>
      <c r="AN1587" s="71"/>
      <c r="AO1587" s="71"/>
      <c r="AP1587" s="71"/>
    </row>
    <row r="1588" spans="1:42" x14ac:dyDescent="0.75">
      <c r="A1588" s="71"/>
      <c r="B1588" s="71"/>
      <c r="C1588" s="71"/>
      <c r="D1588" s="71"/>
      <c r="E1588" s="71"/>
      <c r="F1588" s="71"/>
      <c r="G1588" s="71"/>
      <c r="H1588" s="71"/>
      <c r="I1588" s="71"/>
      <c r="J1588" s="71"/>
      <c r="K1588" s="71"/>
      <c r="L1588" s="71"/>
      <c r="M1588" s="71"/>
      <c r="N1588" s="71"/>
      <c r="O1588" s="71"/>
      <c r="T1588" s="71"/>
      <c r="U1588" s="71"/>
      <c r="V1588" s="71"/>
      <c r="W1588" s="71"/>
      <c r="X1588" s="71"/>
      <c r="Y1588" s="71"/>
      <c r="Z1588" s="71"/>
      <c r="AA1588" s="71"/>
      <c r="AB1588" s="71"/>
      <c r="AC1588" s="71"/>
      <c r="AD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</row>
    <row r="1589" spans="1:42" x14ac:dyDescent="0.75">
      <c r="A1589" s="71"/>
      <c r="B1589" s="71"/>
      <c r="C1589" s="71"/>
      <c r="D1589" s="71"/>
      <c r="E1589" s="71"/>
      <c r="F1589" s="71"/>
      <c r="G1589" s="71"/>
      <c r="H1589" s="71"/>
      <c r="I1589" s="71"/>
      <c r="J1589" s="71"/>
      <c r="K1589" s="71"/>
      <c r="L1589" s="71"/>
      <c r="M1589" s="71"/>
      <c r="N1589" s="71"/>
      <c r="O1589" s="71"/>
      <c r="T1589" s="71"/>
      <c r="U1589" s="71"/>
      <c r="V1589" s="71"/>
      <c r="W1589" s="71"/>
      <c r="X1589" s="71"/>
      <c r="Y1589" s="71"/>
      <c r="Z1589" s="71"/>
      <c r="AA1589" s="71"/>
      <c r="AB1589" s="71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</row>
    <row r="1590" spans="1:42" x14ac:dyDescent="0.75">
      <c r="A1590" s="71"/>
      <c r="B1590" s="71"/>
      <c r="C1590" s="71"/>
      <c r="D1590" s="71"/>
      <c r="E1590" s="71"/>
      <c r="F1590" s="71"/>
      <c r="G1590" s="71"/>
      <c r="H1590" s="71"/>
      <c r="I1590" s="71"/>
      <c r="J1590" s="71"/>
      <c r="K1590" s="71"/>
      <c r="L1590" s="71"/>
      <c r="M1590" s="71"/>
      <c r="N1590" s="71"/>
      <c r="O1590" s="71"/>
      <c r="T1590" s="71"/>
      <c r="U1590" s="71"/>
      <c r="V1590" s="71"/>
      <c r="W1590" s="71"/>
      <c r="X1590" s="71"/>
      <c r="Y1590" s="71"/>
      <c r="Z1590" s="71"/>
      <c r="AA1590" s="71"/>
      <c r="AB1590" s="71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</row>
    <row r="1591" spans="1:42" x14ac:dyDescent="0.75">
      <c r="A1591" s="71"/>
      <c r="B1591" s="71"/>
      <c r="C1591" s="71"/>
      <c r="D1591" s="71"/>
      <c r="E1591" s="71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T1591" s="71"/>
      <c r="U1591" s="71"/>
      <c r="V1591" s="71"/>
      <c r="W1591" s="71"/>
      <c r="X1591" s="71"/>
      <c r="Y1591" s="71"/>
      <c r="Z1591" s="71"/>
      <c r="AA1591" s="71"/>
      <c r="AB1591" s="71"/>
      <c r="AC1591" s="71"/>
      <c r="AD1591" s="71"/>
      <c r="AE1591" s="71"/>
      <c r="AF1591" s="71"/>
      <c r="AG1591" s="71"/>
      <c r="AH1591" s="71"/>
      <c r="AI1591" s="71"/>
      <c r="AJ1591" s="71"/>
      <c r="AK1591" s="71"/>
      <c r="AL1591" s="71"/>
      <c r="AM1591" s="71"/>
      <c r="AN1591" s="71"/>
      <c r="AO1591" s="71"/>
      <c r="AP1591" s="71"/>
    </row>
    <row r="1592" spans="1:42" x14ac:dyDescent="0.75">
      <c r="A1592" s="71"/>
      <c r="B1592" s="71"/>
      <c r="C1592" s="71"/>
      <c r="D1592" s="71"/>
      <c r="E1592" s="71"/>
      <c r="F1592" s="71"/>
      <c r="G1592" s="71"/>
      <c r="H1592" s="71"/>
      <c r="I1592" s="71"/>
      <c r="J1592" s="71"/>
      <c r="K1592" s="71"/>
      <c r="L1592" s="71"/>
      <c r="M1592" s="71"/>
      <c r="N1592" s="71"/>
      <c r="O1592" s="71"/>
      <c r="T1592" s="71"/>
      <c r="U1592" s="71"/>
      <c r="V1592" s="71"/>
      <c r="W1592" s="71"/>
      <c r="X1592" s="71"/>
      <c r="Y1592" s="71"/>
      <c r="Z1592" s="71"/>
      <c r="AA1592" s="71"/>
      <c r="AB1592" s="71"/>
      <c r="AC1592" s="71"/>
      <c r="AD1592" s="71"/>
      <c r="AE1592" s="71"/>
      <c r="AF1592" s="71"/>
      <c r="AG1592" s="71"/>
      <c r="AH1592" s="71"/>
      <c r="AI1592" s="71"/>
      <c r="AJ1592" s="71"/>
      <c r="AK1592" s="71"/>
      <c r="AL1592" s="71"/>
      <c r="AM1592" s="71"/>
      <c r="AN1592" s="71"/>
      <c r="AO1592" s="71"/>
      <c r="AP1592" s="71"/>
    </row>
    <row r="1593" spans="1:42" x14ac:dyDescent="0.75">
      <c r="A1593" s="71"/>
      <c r="B1593" s="71"/>
      <c r="C1593" s="71"/>
      <c r="D1593" s="71"/>
      <c r="E1593" s="71"/>
      <c r="F1593" s="71"/>
      <c r="G1593" s="71"/>
      <c r="H1593" s="71"/>
      <c r="I1593" s="71"/>
      <c r="J1593" s="71"/>
      <c r="K1593" s="71"/>
      <c r="L1593" s="71"/>
      <c r="M1593" s="71"/>
      <c r="N1593" s="71"/>
      <c r="O1593" s="71"/>
      <c r="T1593" s="71"/>
      <c r="U1593" s="71"/>
      <c r="V1593" s="71"/>
      <c r="W1593" s="71"/>
      <c r="X1593" s="71"/>
      <c r="Y1593" s="71"/>
      <c r="Z1593" s="71"/>
      <c r="AA1593" s="71"/>
      <c r="AB1593" s="71"/>
      <c r="AC1593" s="71"/>
      <c r="AD1593" s="71"/>
      <c r="AE1593" s="71"/>
      <c r="AF1593" s="71"/>
      <c r="AG1593" s="71"/>
      <c r="AH1593" s="71"/>
      <c r="AI1593" s="71"/>
      <c r="AJ1593" s="71"/>
      <c r="AK1593" s="71"/>
      <c r="AL1593" s="71"/>
      <c r="AM1593" s="71"/>
      <c r="AN1593" s="71"/>
      <c r="AO1593" s="71"/>
      <c r="AP1593" s="71"/>
    </row>
    <row r="1594" spans="1:42" x14ac:dyDescent="0.75">
      <c r="A1594" s="71"/>
      <c r="B1594" s="71"/>
      <c r="C1594" s="71"/>
      <c r="D1594" s="71"/>
      <c r="E1594" s="71"/>
      <c r="F1594" s="71"/>
      <c r="G1594" s="71"/>
      <c r="H1594" s="71"/>
      <c r="I1594" s="71"/>
      <c r="J1594" s="71"/>
      <c r="K1594" s="71"/>
      <c r="L1594" s="71"/>
      <c r="M1594" s="71"/>
      <c r="N1594" s="71"/>
      <c r="O1594" s="71"/>
      <c r="T1594" s="71"/>
      <c r="U1594" s="71"/>
      <c r="V1594" s="71"/>
      <c r="W1594" s="71"/>
      <c r="X1594" s="71"/>
      <c r="Y1594" s="71"/>
      <c r="Z1594" s="71"/>
      <c r="AA1594" s="71"/>
      <c r="AB1594" s="71"/>
      <c r="AC1594" s="71"/>
      <c r="AD1594" s="71"/>
      <c r="AE1594" s="71"/>
      <c r="AF1594" s="71"/>
      <c r="AG1594" s="71"/>
      <c r="AH1594" s="71"/>
      <c r="AI1594" s="71"/>
      <c r="AJ1594" s="71"/>
      <c r="AK1594" s="71"/>
      <c r="AL1594" s="71"/>
      <c r="AM1594" s="71"/>
      <c r="AN1594" s="71"/>
      <c r="AO1594" s="71"/>
      <c r="AP1594" s="71"/>
    </row>
    <row r="1595" spans="1:42" x14ac:dyDescent="0.75">
      <c r="A1595" s="71"/>
      <c r="B1595" s="71"/>
      <c r="C1595" s="71"/>
      <c r="D1595" s="71"/>
      <c r="E1595" s="71"/>
      <c r="F1595" s="71"/>
      <c r="G1595" s="71"/>
      <c r="H1595" s="71"/>
      <c r="I1595" s="71"/>
      <c r="J1595" s="71"/>
      <c r="K1595" s="71"/>
      <c r="L1595" s="71"/>
      <c r="M1595" s="71"/>
      <c r="N1595" s="71"/>
      <c r="O1595" s="71"/>
      <c r="T1595" s="71"/>
      <c r="U1595" s="71"/>
      <c r="V1595" s="71"/>
      <c r="W1595" s="71"/>
      <c r="X1595" s="71"/>
      <c r="Y1595" s="71"/>
      <c r="Z1595" s="71"/>
      <c r="AA1595" s="71"/>
      <c r="AB1595" s="71"/>
      <c r="AC1595" s="71"/>
      <c r="AD1595" s="71"/>
      <c r="AE1595" s="71"/>
      <c r="AF1595" s="71"/>
      <c r="AG1595" s="71"/>
      <c r="AH1595" s="71"/>
      <c r="AI1595" s="71"/>
      <c r="AJ1595" s="71"/>
      <c r="AK1595" s="71"/>
      <c r="AL1595" s="71"/>
      <c r="AM1595" s="71"/>
      <c r="AN1595" s="71"/>
      <c r="AO1595" s="71"/>
      <c r="AP1595" s="71"/>
    </row>
    <row r="1596" spans="1:42" x14ac:dyDescent="0.75">
      <c r="A1596" s="71"/>
      <c r="B1596" s="71"/>
      <c r="C1596" s="71"/>
      <c r="D1596" s="71"/>
      <c r="E1596" s="71"/>
      <c r="F1596" s="71"/>
      <c r="G1596" s="71"/>
      <c r="H1596" s="71"/>
      <c r="I1596" s="71"/>
      <c r="J1596" s="71"/>
      <c r="K1596" s="71"/>
      <c r="L1596" s="71"/>
      <c r="M1596" s="71"/>
      <c r="N1596" s="71"/>
      <c r="O1596" s="71"/>
      <c r="T1596" s="71"/>
      <c r="U1596" s="71"/>
      <c r="V1596" s="71"/>
      <c r="W1596" s="71"/>
      <c r="X1596" s="71"/>
      <c r="Y1596" s="71"/>
      <c r="Z1596" s="71"/>
      <c r="AA1596" s="71"/>
      <c r="AB1596" s="71"/>
      <c r="AC1596" s="71"/>
      <c r="AD1596" s="71"/>
      <c r="AE1596" s="71"/>
      <c r="AF1596" s="71"/>
      <c r="AG1596" s="71"/>
      <c r="AH1596" s="71"/>
      <c r="AI1596" s="71"/>
      <c r="AJ1596" s="71"/>
      <c r="AK1596" s="71"/>
      <c r="AL1596" s="71"/>
      <c r="AM1596" s="71"/>
      <c r="AN1596" s="71"/>
      <c r="AO1596" s="71"/>
      <c r="AP1596" s="71"/>
    </row>
    <row r="1597" spans="1:42" x14ac:dyDescent="0.75">
      <c r="A1597" s="71"/>
      <c r="B1597" s="71"/>
      <c r="C1597" s="71"/>
      <c r="D1597" s="71"/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T1597" s="71"/>
      <c r="U1597" s="71"/>
      <c r="V1597" s="71"/>
      <c r="W1597" s="71"/>
      <c r="X1597" s="71"/>
      <c r="Y1597" s="71"/>
      <c r="Z1597" s="71"/>
      <c r="AA1597" s="71"/>
      <c r="AB1597" s="71"/>
      <c r="AC1597" s="71"/>
      <c r="AD1597" s="71"/>
      <c r="AE1597" s="71"/>
      <c r="AF1597" s="71"/>
      <c r="AG1597" s="71"/>
      <c r="AH1597" s="71"/>
      <c r="AI1597" s="71"/>
      <c r="AJ1597" s="71"/>
      <c r="AK1597" s="71"/>
      <c r="AL1597" s="71"/>
      <c r="AM1597" s="71"/>
      <c r="AN1597" s="71"/>
      <c r="AO1597" s="71"/>
      <c r="AP1597" s="71"/>
    </row>
    <row r="1598" spans="1:42" x14ac:dyDescent="0.75">
      <c r="A1598" s="71"/>
      <c r="B1598" s="71"/>
      <c r="C1598" s="71"/>
      <c r="D1598" s="71"/>
      <c r="E1598" s="71"/>
      <c r="F1598" s="71"/>
      <c r="G1598" s="71"/>
      <c r="H1598" s="71"/>
      <c r="I1598" s="71"/>
      <c r="J1598" s="71"/>
      <c r="K1598" s="71"/>
      <c r="L1598" s="71"/>
      <c r="M1598" s="71"/>
      <c r="N1598" s="71"/>
      <c r="O1598" s="71"/>
      <c r="T1598" s="71"/>
      <c r="U1598" s="71"/>
      <c r="V1598" s="71"/>
      <c r="W1598" s="71"/>
      <c r="X1598" s="71"/>
      <c r="Y1598" s="71"/>
      <c r="Z1598" s="71"/>
      <c r="AA1598" s="71"/>
      <c r="AB1598" s="71"/>
      <c r="AC1598" s="71"/>
      <c r="AD1598" s="71"/>
      <c r="AE1598" s="71"/>
      <c r="AF1598" s="71"/>
      <c r="AG1598" s="71"/>
      <c r="AH1598" s="71"/>
      <c r="AI1598" s="71"/>
      <c r="AJ1598" s="71"/>
      <c r="AK1598" s="71"/>
      <c r="AL1598" s="71"/>
      <c r="AM1598" s="71"/>
      <c r="AN1598" s="71"/>
      <c r="AO1598" s="71"/>
      <c r="AP1598" s="71"/>
    </row>
    <row r="1599" spans="1:42" x14ac:dyDescent="0.75">
      <c r="A1599" s="71"/>
      <c r="B1599" s="71"/>
      <c r="C1599" s="71"/>
      <c r="D1599" s="71"/>
      <c r="E1599" s="71"/>
      <c r="F1599" s="71"/>
      <c r="G1599" s="71"/>
      <c r="H1599" s="71"/>
      <c r="I1599" s="71"/>
      <c r="J1599" s="71"/>
      <c r="K1599" s="71"/>
      <c r="L1599" s="71"/>
      <c r="M1599" s="71"/>
      <c r="N1599" s="71"/>
      <c r="O1599" s="71"/>
      <c r="T1599" s="71"/>
      <c r="U1599" s="71"/>
      <c r="V1599" s="71"/>
      <c r="W1599" s="71"/>
      <c r="X1599" s="71"/>
      <c r="Y1599" s="71"/>
      <c r="Z1599" s="71"/>
      <c r="AA1599" s="71"/>
      <c r="AB1599" s="71"/>
      <c r="AC1599" s="71"/>
      <c r="AD1599" s="71"/>
      <c r="AE1599" s="71"/>
      <c r="AF1599" s="71"/>
      <c r="AG1599" s="71"/>
      <c r="AH1599" s="71"/>
      <c r="AI1599" s="71"/>
      <c r="AJ1599" s="71"/>
      <c r="AK1599" s="71"/>
      <c r="AL1599" s="71"/>
      <c r="AM1599" s="71"/>
      <c r="AN1599" s="71"/>
      <c r="AO1599" s="71"/>
      <c r="AP1599" s="71"/>
    </row>
    <row r="1600" spans="1:42" x14ac:dyDescent="0.75">
      <c r="A1600" s="71"/>
      <c r="B1600" s="71"/>
      <c r="C1600" s="71"/>
      <c r="D1600" s="71"/>
      <c r="E1600" s="71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T1600" s="71"/>
      <c r="U1600" s="71"/>
      <c r="V1600" s="71"/>
      <c r="W1600" s="71"/>
      <c r="X1600" s="71"/>
      <c r="Y1600" s="71"/>
      <c r="Z1600" s="71"/>
      <c r="AA1600" s="71"/>
      <c r="AB1600" s="71"/>
      <c r="AC1600" s="71"/>
      <c r="AD1600" s="71"/>
      <c r="AE1600" s="71"/>
      <c r="AF1600" s="71"/>
      <c r="AG1600" s="71"/>
      <c r="AH1600" s="71"/>
      <c r="AI1600" s="71"/>
      <c r="AJ1600" s="71"/>
      <c r="AK1600" s="71"/>
      <c r="AL1600" s="71"/>
      <c r="AM1600" s="71"/>
      <c r="AN1600" s="71"/>
      <c r="AO1600" s="71"/>
      <c r="AP1600" s="71"/>
    </row>
    <row r="1601" spans="1:42" x14ac:dyDescent="0.75">
      <c r="A1601" s="71"/>
      <c r="B1601" s="71"/>
      <c r="C1601" s="71"/>
      <c r="D1601" s="71"/>
      <c r="E1601" s="71"/>
      <c r="F1601" s="71"/>
      <c r="G1601" s="71"/>
      <c r="H1601" s="71"/>
      <c r="I1601" s="71"/>
      <c r="J1601" s="71"/>
      <c r="K1601" s="71"/>
      <c r="L1601" s="71"/>
      <c r="M1601" s="71"/>
      <c r="N1601" s="71"/>
      <c r="O1601" s="71"/>
      <c r="T1601" s="71"/>
      <c r="U1601" s="71"/>
      <c r="V1601" s="71"/>
      <c r="W1601" s="71"/>
      <c r="X1601" s="71"/>
      <c r="Y1601" s="71"/>
      <c r="Z1601" s="71"/>
      <c r="AA1601" s="71"/>
      <c r="AB1601" s="71"/>
      <c r="AC1601" s="71"/>
      <c r="AD1601" s="71"/>
      <c r="AE1601" s="71"/>
      <c r="AF1601" s="71"/>
      <c r="AG1601" s="71"/>
      <c r="AH1601" s="71"/>
      <c r="AI1601" s="71"/>
      <c r="AJ1601" s="71"/>
      <c r="AK1601" s="71"/>
      <c r="AL1601" s="71"/>
      <c r="AM1601" s="71"/>
      <c r="AN1601" s="71"/>
      <c r="AO1601" s="71"/>
      <c r="AP1601" s="71"/>
    </row>
    <row r="1602" spans="1:42" x14ac:dyDescent="0.75">
      <c r="A1602" s="71"/>
      <c r="B1602" s="71"/>
      <c r="C1602" s="71"/>
      <c r="D1602" s="71"/>
      <c r="E1602" s="71"/>
      <c r="F1602" s="71"/>
      <c r="G1602" s="71"/>
      <c r="H1602" s="71"/>
      <c r="I1602" s="71"/>
      <c r="J1602" s="71"/>
      <c r="K1602" s="71"/>
      <c r="L1602" s="71"/>
      <c r="M1602" s="71"/>
      <c r="N1602" s="71"/>
      <c r="O1602" s="71"/>
      <c r="T1602" s="71"/>
      <c r="U1602" s="71"/>
      <c r="V1602" s="71"/>
      <c r="W1602" s="71"/>
      <c r="X1602" s="71"/>
      <c r="Y1602" s="71"/>
      <c r="Z1602" s="71"/>
      <c r="AA1602" s="71"/>
      <c r="AB1602" s="71"/>
      <c r="AC1602" s="71"/>
      <c r="AD1602" s="71"/>
      <c r="AE1602" s="71"/>
      <c r="AF1602" s="71"/>
      <c r="AG1602" s="71"/>
      <c r="AH1602" s="71"/>
      <c r="AI1602" s="71"/>
      <c r="AJ1602" s="71"/>
      <c r="AK1602" s="71"/>
      <c r="AL1602" s="71"/>
      <c r="AM1602" s="71"/>
      <c r="AN1602" s="71"/>
      <c r="AO1602" s="71"/>
      <c r="AP1602" s="71"/>
    </row>
    <row r="1603" spans="1:42" x14ac:dyDescent="0.75">
      <c r="A1603" s="71"/>
      <c r="B1603" s="71"/>
      <c r="C1603" s="71"/>
      <c r="D1603" s="71"/>
      <c r="E1603" s="71"/>
      <c r="F1603" s="71"/>
      <c r="G1603" s="71"/>
      <c r="H1603" s="71"/>
      <c r="I1603" s="71"/>
      <c r="J1603" s="71"/>
      <c r="K1603" s="71"/>
      <c r="L1603" s="71"/>
      <c r="M1603" s="71"/>
      <c r="N1603" s="71"/>
      <c r="O1603" s="71"/>
      <c r="T1603" s="71"/>
      <c r="U1603" s="71"/>
      <c r="V1603" s="71"/>
      <c r="W1603" s="71"/>
      <c r="X1603" s="71"/>
      <c r="Y1603" s="71"/>
      <c r="Z1603" s="71"/>
      <c r="AA1603" s="71"/>
      <c r="AB1603" s="71"/>
      <c r="AC1603" s="71"/>
      <c r="AD1603" s="71"/>
      <c r="AE1603" s="71"/>
      <c r="AF1603" s="71"/>
      <c r="AG1603" s="71"/>
      <c r="AH1603" s="71"/>
      <c r="AI1603" s="71"/>
      <c r="AJ1603" s="71"/>
      <c r="AK1603" s="71"/>
      <c r="AL1603" s="71"/>
      <c r="AM1603" s="71"/>
      <c r="AN1603" s="71"/>
      <c r="AO1603" s="71"/>
      <c r="AP1603" s="71"/>
    </row>
    <row r="1604" spans="1:42" x14ac:dyDescent="0.75">
      <c r="A1604" s="71"/>
      <c r="B1604" s="71"/>
      <c r="C1604" s="71"/>
      <c r="D1604" s="71"/>
      <c r="E1604" s="71"/>
      <c r="F1604" s="71"/>
      <c r="G1604" s="71"/>
      <c r="H1604" s="71"/>
      <c r="I1604" s="71"/>
      <c r="J1604" s="71"/>
      <c r="K1604" s="71"/>
      <c r="L1604" s="71"/>
      <c r="M1604" s="71"/>
      <c r="N1604" s="71"/>
      <c r="O1604" s="71"/>
      <c r="T1604" s="71"/>
      <c r="U1604" s="71"/>
      <c r="V1604" s="71"/>
      <c r="W1604" s="71"/>
      <c r="X1604" s="71"/>
      <c r="Y1604" s="71"/>
      <c r="Z1604" s="71"/>
      <c r="AA1604" s="71"/>
      <c r="AB1604" s="71"/>
      <c r="AC1604" s="71"/>
      <c r="AD1604" s="71"/>
      <c r="AE1604" s="71"/>
      <c r="AF1604" s="71"/>
      <c r="AG1604" s="71"/>
      <c r="AH1604" s="71"/>
      <c r="AI1604" s="71"/>
      <c r="AJ1604" s="71"/>
      <c r="AK1604" s="71"/>
      <c r="AL1604" s="71"/>
      <c r="AM1604" s="71"/>
      <c r="AN1604" s="71"/>
      <c r="AO1604" s="71"/>
      <c r="AP1604" s="71"/>
    </row>
    <row r="1605" spans="1:42" x14ac:dyDescent="0.75">
      <c r="A1605" s="71"/>
      <c r="B1605" s="71"/>
      <c r="C1605" s="71"/>
      <c r="D1605" s="71"/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T1605" s="71"/>
      <c r="U1605" s="71"/>
      <c r="V1605" s="71"/>
      <c r="W1605" s="71"/>
      <c r="X1605" s="71"/>
      <c r="Y1605" s="71"/>
      <c r="Z1605" s="71"/>
      <c r="AA1605" s="71"/>
      <c r="AB1605" s="71"/>
      <c r="AC1605" s="71"/>
      <c r="AD1605" s="71"/>
      <c r="AE1605" s="71"/>
      <c r="AF1605" s="71"/>
      <c r="AG1605" s="71"/>
      <c r="AH1605" s="71"/>
      <c r="AI1605" s="71"/>
      <c r="AJ1605" s="71"/>
      <c r="AK1605" s="71"/>
      <c r="AL1605" s="71"/>
      <c r="AM1605" s="71"/>
      <c r="AN1605" s="71"/>
      <c r="AO1605" s="71"/>
      <c r="AP1605" s="71"/>
    </row>
    <row r="1606" spans="1:42" x14ac:dyDescent="0.75">
      <c r="A1606" s="71"/>
      <c r="B1606" s="71"/>
      <c r="C1606" s="71"/>
      <c r="D1606" s="71"/>
      <c r="E1606" s="71"/>
      <c r="F1606" s="71"/>
      <c r="G1606" s="71"/>
      <c r="H1606" s="71"/>
      <c r="I1606" s="71"/>
      <c r="J1606" s="71"/>
      <c r="K1606" s="71"/>
      <c r="L1606" s="71"/>
      <c r="M1606" s="71"/>
      <c r="N1606" s="71"/>
      <c r="O1606" s="71"/>
      <c r="T1606" s="71"/>
      <c r="U1606" s="71"/>
      <c r="V1606" s="71"/>
      <c r="W1606" s="71"/>
      <c r="X1606" s="71"/>
      <c r="Y1606" s="71"/>
      <c r="Z1606" s="71"/>
      <c r="AA1606" s="71"/>
      <c r="AB1606" s="71"/>
      <c r="AC1606" s="71"/>
      <c r="AD1606" s="71"/>
      <c r="AE1606" s="71"/>
      <c r="AF1606" s="71"/>
      <c r="AG1606" s="71"/>
      <c r="AH1606" s="71"/>
      <c r="AI1606" s="71"/>
      <c r="AJ1606" s="71"/>
      <c r="AK1606" s="71"/>
      <c r="AL1606" s="71"/>
      <c r="AM1606" s="71"/>
      <c r="AN1606" s="71"/>
      <c r="AO1606" s="71"/>
      <c r="AP1606" s="71"/>
    </row>
    <row r="1607" spans="1:42" x14ac:dyDescent="0.75">
      <c r="A1607" s="71"/>
      <c r="B1607" s="71"/>
      <c r="C1607" s="71"/>
      <c r="D1607" s="71"/>
      <c r="E1607" s="71"/>
      <c r="F1607" s="71"/>
      <c r="G1607" s="71"/>
      <c r="H1607" s="71"/>
      <c r="I1607" s="71"/>
      <c r="J1607" s="71"/>
      <c r="K1607" s="71"/>
      <c r="L1607" s="71"/>
      <c r="M1607" s="71"/>
      <c r="N1607" s="71"/>
      <c r="O1607" s="71"/>
      <c r="T1607" s="71"/>
      <c r="U1607" s="71"/>
      <c r="V1607" s="71"/>
      <c r="W1607" s="71"/>
      <c r="X1607" s="71"/>
      <c r="Y1607" s="71"/>
      <c r="Z1607" s="71"/>
      <c r="AA1607" s="71"/>
      <c r="AB1607" s="71"/>
      <c r="AC1607" s="71"/>
      <c r="AD1607" s="71"/>
      <c r="AE1607" s="71"/>
      <c r="AF1607" s="71"/>
      <c r="AG1607" s="71"/>
      <c r="AH1607" s="71"/>
      <c r="AI1607" s="71"/>
      <c r="AJ1607" s="71"/>
      <c r="AK1607" s="71"/>
      <c r="AL1607" s="71"/>
      <c r="AM1607" s="71"/>
      <c r="AN1607" s="71"/>
      <c r="AO1607" s="71"/>
      <c r="AP1607" s="71"/>
    </row>
    <row r="1608" spans="1:42" x14ac:dyDescent="0.75">
      <c r="A1608" s="71"/>
      <c r="B1608" s="71"/>
      <c r="C1608" s="71"/>
      <c r="D1608" s="71"/>
      <c r="E1608" s="71"/>
      <c r="F1608" s="71"/>
      <c r="G1608" s="71"/>
      <c r="H1608" s="71"/>
      <c r="I1608" s="71"/>
      <c r="J1608" s="71"/>
      <c r="K1608" s="71"/>
      <c r="L1608" s="71"/>
      <c r="M1608" s="71"/>
      <c r="N1608" s="71"/>
      <c r="O1608" s="71"/>
      <c r="T1608" s="71"/>
      <c r="U1608" s="71"/>
      <c r="V1608" s="71"/>
      <c r="W1608" s="71"/>
      <c r="X1608" s="71"/>
      <c r="Y1608" s="71"/>
      <c r="Z1608" s="71"/>
      <c r="AA1608" s="71"/>
      <c r="AB1608" s="71"/>
      <c r="AC1608" s="71"/>
      <c r="AD1608" s="71"/>
      <c r="AE1608" s="71"/>
      <c r="AF1608" s="71"/>
      <c r="AG1608" s="71"/>
      <c r="AH1608" s="71"/>
      <c r="AI1608" s="71"/>
      <c r="AJ1608" s="71"/>
      <c r="AK1608" s="71"/>
      <c r="AL1608" s="71"/>
      <c r="AM1608" s="71"/>
      <c r="AN1608" s="71"/>
      <c r="AO1608" s="71"/>
      <c r="AP1608" s="71"/>
    </row>
    <row r="1609" spans="1:42" x14ac:dyDescent="0.75">
      <c r="A1609" s="71"/>
      <c r="B1609" s="71"/>
      <c r="C1609" s="71"/>
      <c r="D1609" s="71"/>
      <c r="E1609" s="71"/>
      <c r="F1609" s="71"/>
      <c r="G1609" s="71"/>
      <c r="H1609" s="71"/>
      <c r="I1609" s="71"/>
      <c r="J1609" s="71"/>
      <c r="K1609" s="71"/>
      <c r="L1609" s="71"/>
      <c r="M1609" s="71"/>
      <c r="N1609" s="71"/>
      <c r="O1609" s="71"/>
      <c r="T1609" s="71"/>
      <c r="U1609" s="71"/>
      <c r="V1609" s="71"/>
      <c r="W1609" s="71"/>
      <c r="X1609" s="71"/>
      <c r="Y1609" s="71"/>
      <c r="Z1609" s="71"/>
      <c r="AA1609" s="71"/>
      <c r="AB1609" s="71"/>
      <c r="AC1609" s="71"/>
      <c r="AD1609" s="71"/>
      <c r="AE1609" s="71"/>
      <c r="AF1609" s="71"/>
      <c r="AG1609" s="71"/>
      <c r="AH1609" s="71"/>
      <c r="AI1609" s="71"/>
      <c r="AJ1609" s="71"/>
      <c r="AK1609" s="71"/>
      <c r="AL1609" s="71"/>
      <c r="AM1609" s="71"/>
      <c r="AN1609" s="71"/>
      <c r="AO1609" s="71"/>
      <c r="AP1609" s="71"/>
    </row>
    <row r="1610" spans="1:42" x14ac:dyDescent="0.75">
      <c r="A1610" s="71"/>
      <c r="B1610" s="71"/>
      <c r="C1610" s="71"/>
      <c r="D1610" s="71"/>
      <c r="E1610" s="71"/>
      <c r="F1610" s="71"/>
      <c r="G1610" s="71"/>
      <c r="H1610" s="71"/>
      <c r="I1610" s="71"/>
      <c r="J1610" s="71"/>
      <c r="K1610" s="71"/>
      <c r="L1610" s="71"/>
      <c r="M1610" s="71"/>
      <c r="N1610" s="71"/>
      <c r="O1610" s="71"/>
      <c r="T1610" s="71"/>
      <c r="U1610" s="71"/>
      <c r="V1610" s="71"/>
      <c r="W1610" s="71"/>
      <c r="X1610" s="71"/>
      <c r="Y1610" s="71"/>
      <c r="Z1610" s="71"/>
      <c r="AA1610" s="71"/>
      <c r="AB1610" s="71"/>
      <c r="AC1610" s="71"/>
      <c r="AD1610" s="71"/>
      <c r="AE1610" s="71"/>
      <c r="AF1610" s="71"/>
      <c r="AG1610" s="71"/>
      <c r="AH1610" s="71"/>
      <c r="AI1610" s="71"/>
      <c r="AJ1610" s="71"/>
      <c r="AK1610" s="71"/>
      <c r="AL1610" s="71"/>
      <c r="AM1610" s="71"/>
      <c r="AN1610" s="71"/>
      <c r="AO1610" s="71"/>
      <c r="AP1610" s="71"/>
    </row>
    <row r="1611" spans="1:42" x14ac:dyDescent="0.75">
      <c r="A1611" s="71"/>
      <c r="B1611" s="71"/>
      <c r="C1611" s="71"/>
      <c r="D1611" s="71"/>
      <c r="E1611" s="71"/>
      <c r="F1611" s="71"/>
      <c r="G1611" s="71"/>
      <c r="H1611" s="71"/>
      <c r="I1611" s="71"/>
      <c r="J1611" s="71"/>
      <c r="K1611" s="71"/>
      <c r="L1611" s="71"/>
      <c r="M1611" s="71"/>
      <c r="N1611" s="71"/>
      <c r="O1611" s="71"/>
      <c r="T1611" s="71"/>
      <c r="U1611" s="71"/>
      <c r="V1611" s="71"/>
      <c r="W1611" s="71"/>
      <c r="X1611" s="71"/>
      <c r="Y1611" s="71"/>
      <c r="Z1611" s="71"/>
      <c r="AA1611" s="71"/>
      <c r="AB1611" s="71"/>
      <c r="AC1611" s="71"/>
      <c r="AD1611" s="71"/>
      <c r="AE1611" s="71"/>
      <c r="AF1611" s="71"/>
      <c r="AG1611" s="71"/>
      <c r="AH1611" s="71"/>
      <c r="AI1611" s="71"/>
      <c r="AJ1611" s="71"/>
      <c r="AK1611" s="71"/>
      <c r="AL1611" s="71"/>
      <c r="AM1611" s="71"/>
      <c r="AN1611" s="71"/>
      <c r="AO1611" s="71"/>
      <c r="AP1611" s="71"/>
    </row>
    <row r="1612" spans="1:42" x14ac:dyDescent="0.75">
      <c r="A1612" s="71"/>
      <c r="B1612" s="71"/>
      <c r="C1612" s="71"/>
      <c r="D1612" s="71"/>
      <c r="E1612" s="71"/>
      <c r="F1612" s="71"/>
      <c r="G1612" s="71"/>
      <c r="H1612" s="71"/>
      <c r="I1612" s="71"/>
      <c r="J1612" s="71"/>
      <c r="K1612" s="71"/>
      <c r="L1612" s="71"/>
      <c r="M1612" s="71"/>
      <c r="N1612" s="71"/>
      <c r="O1612" s="71"/>
      <c r="T1612" s="71"/>
      <c r="U1612" s="71"/>
      <c r="V1612" s="71"/>
      <c r="W1612" s="71"/>
      <c r="X1612" s="71"/>
      <c r="Y1612" s="71"/>
      <c r="Z1612" s="71"/>
      <c r="AA1612" s="71"/>
      <c r="AB1612" s="71"/>
      <c r="AC1612" s="71"/>
      <c r="AD1612" s="71"/>
      <c r="AE1612" s="71"/>
      <c r="AF1612" s="71"/>
      <c r="AG1612" s="71"/>
      <c r="AH1612" s="71"/>
      <c r="AI1612" s="71"/>
      <c r="AJ1612" s="71"/>
      <c r="AK1612" s="71"/>
      <c r="AL1612" s="71"/>
      <c r="AM1612" s="71"/>
      <c r="AN1612" s="71"/>
      <c r="AO1612" s="71"/>
      <c r="AP1612" s="71"/>
    </row>
    <row r="1613" spans="1:42" x14ac:dyDescent="0.75">
      <c r="A1613" s="71"/>
      <c r="B1613" s="71"/>
      <c r="C1613" s="71"/>
      <c r="D1613" s="71"/>
      <c r="E1613" s="71"/>
      <c r="F1613" s="71"/>
      <c r="G1613" s="71"/>
      <c r="H1613" s="71"/>
      <c r="I1613" s="71"/>
      <c r="J1613" s="71"/>
      <c r="K1613" s="71"/>
      <c r="L1613" s="71"/>
      <c r="M1613" s="71"/>
      <c r="N1613" s="71"/>
      <c r="O1613" s="71"/>
      <c r="T1613" s="71"/>
      <c r="U1613" s="71"/>
      <c r="V1613" s="71"/>
      <c r="W1613" s="71"/>
      <c r="X1613" s="71"/>
      <c r="Y1613" s="71"/>
      <c r="Z1613" s="71"/>
      <c r="AA1613" s="71"/>
      <c r="AB1613" s="71"/>
      <c r="AC1613" s="71"/>
      <c r="AD1613" s="71"/>
      <c r="AE1613" s="71"/>
      <c r="AF1613" s="71"/>
      <c r="AG1613" s="71"/>
      <c r="AH1613" s="71"/>
      <c r="AI1613" s="71"/>
      <c r="AJ1613" s="71"/>
      <c r="AK1613" s="71"/>
      <c r="AL1613" s="71"/>
      <c r="AM1613" s="71"/>
      <c r="AN1613" s="71"/>
      <c r="AO1613" s="71"/>
      <c r="AP1613" s="71"/>
    </row>
    <row r="1614" spans="1:42" x14ac:dyDescent="0.75">
      <c r="A1614" s="71"/>
      <c r="B1614" s="71"/>
      <c r="C1614" s="71"/>
      <c r="D1614" s="71"/>
      <c r="E1614" s="71"/>
      <c r="F1614" s="71"/>
      <c r="G1614" s="71"/>
      <c r="H1614" s="71"/>
      <c r="I1614" s="71"/>
      <c r="J1614" s="71"/>
      <c r="K1614" s="71"/>
      <c r="L1614" s="71"/>
      <c r="M1614" s="71"/>
      <c r="N1614" s="71"/>
      <c r="O1614" s="71"/>
      <c r="T1614" s="71"/>
      <c r="U1614" s="71"/>
      <c r="V1614" s="71"/>
      <c r="W1614" s="71"/>
      <c r="X1614" s="71"/>
      <c r="Y1614" s="71"/>
      <c r="Z1614" s="71"/>
      <c r="AA1614" s="71"/>
      <c r="AB1614" s="71"/>
      <c r="AC1614" s="71"/>
      <c r="AD1614" s="71"/>
      <c r="AE1614" s="71"/>
      <c r="AF1614" s="71"/>
      <c r="AG1614" s="71"/>
      <c r="AH1614" s="71"/>
      <c r="AI1614" s="71"/>
      <c r="AJ1614" s="71"/>
      <c r="AK1614" s="71"/>
      <c r="AL1614" s="71"/>
      <c r="AM1614" s="71"/>
      <c r="AN1614" s="71"/>
      <c r="AO1614" s="71"/>
      <c r="AP1614" s="71"/>
    </row>
    <row r="1615" spans="1:42" x14ac:dyDescent="0.75">
      <c r="A1615" s="71"/>
      <c r="B1615" s="71"/>
      <c r="C1615" s="71"/>
      <c r="D1615" s="71"/>
      <c r="E1615" s="71"/>
      <c r="F1615" s="71"/>
      <c r="G1615" s="71"/>
      <c r="H1615" s="71"/>
      <c r="I1615" s="71"/>
      <c r="J1615" s="71"/>
      <c r="K1615" s="71"/>
      <c r="L1615" s="71"/>
      <c r="M1615" s="71"/>
      <c r="N1615" s="71"/>
      <c r="O1615" s="71"/>
      <c r="T1615" s="71"/>
      <c r="U1615" s="71"/>
      <c r="V1615" s="71"/>
      <c r="W1615" s="71"/>
      <c r="X1615" s="71"/>
      <c r="Y1615" s="71"/>
      <c r="Z1615" s="71"/>
      <c r="AA1615" s="71"/>
      <c r="AB1615" s="71"/>
      <c r="AC1615" s="71"/>
      <c r="AD1615" s="71"/>
      <c r="AE1615" s="71"/>
      <c r="AF1615" s="71"/>
      <c r="AG1615" s="71"/>
      <c r="AH1615" s="71"/>
      <c r="AI1615" s="71"/>
      <c r="AJ1615" s="71"/>
      <c r="AK1615" s="71"/>
      <c r="AL1615" s="71"/>
      <c r="AM1615" s="71"/>
      <c r="AN1615" s="71"/>
      <c r="AO1615" s="71"/>
      <c r="AP1615" s="71"/>
    </row>
    <row r="1616" spans="1:42" x14ac:dyDescent="0.75">
      <c r="A1616" s="71"/>
      <c r="B1616" s="71"/>
      <c r="C1616" s="71"/>
      <c r="D1616" s="71"/>
      <c r="E1616" s="71"/>
      <c r="F1616" s="71"/>
      <c r="G1616" s="71"/>
      <c r="H1616" s="71"/>
      <c r="I1616" s="71"/>
      <c r="J1616" s="71"/>
      <c r="K1616" s="71"/>
      <c r="L1616" s="71"/>
      <c r="M1616" s="71"/>
      <c r="N1616" s="71"/>
      <c r="O1616" s="71"/>
      <c r="T1616" s="71"/>
      <c r="U1616" s="71"/>
      <c r="V1616" s="71"/>
      <c r="W1616" s="71"/>
      <c r="X1616" s="71"/>
      <c r="Y1616" s="71"/>
      <c r="Z1616" s="71"/>
      <c r="AA1616" s="71"/>
      <c r="AB1616" s="71"/>
      <c r="AC1616" s="71"/>
      <c r="AD1616" s="71"/>
      <c r="AE1616" s="71"/>
      <c r="AF1616" s="71"/>
      <c r="AG1616" s="71"/>
      <c r="AH1616" s="71"/>
      <c r="AI1616" s="71"/>
      <c r="AJ1616" s="71"/>
      <c r="AK1616" s="71"/>
      <c r="AL1616" s="71"/>
      <c r="AM1616" s="71"/>
      <c r="AN1616" s="71"/>
      <c r="AO1616" s="71"/>
      <c r="AP1616" s="71"/>
    </row>
    <row r="1617" spans="1:42" x14ac:dyDescent="0.75">
      <c r="A1617" s="71"/>
      <c r="B1617" s="71"/>
      <c r="C1617" s="71"/>
      <c r="D1617" s="71"/>
      <c r="E1617" s="71"/>
      <c r="F1617" s="71"/>
      <c r="G1617" s="71"/>
      <c r="H1617" s="71"/>
      <c r="I1617" s="71"/>
      <c r="J1617" s="71"/>
      <c r="K1617" s="71"/>
      <c r="L1617" s="71"/>
      <c r="M1617" s="71"/>
      <c r="N1617" s="71"/>
      <c r="O1617" s="71"/>
      <c r="T1617" s="71"/>
      <c r="U1617" s="71"/>
      <c r="V1617" s="71"/>
      <c r="W1617" s="71"/>
      <c r="X1617" s="71"/>
      <c r="Y1617" s="71"/>
      <c r="Z1617" s="71"/>
      <c r="AA1617" s="71"/>
      <c r="AB1617" s="71"/>
      <c r="AC1617" s="71"/>
      <c r="AD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</row>
    <row r="1618" spans="1:42" x14ac:dyDescent="0.75">
      <c r="A1618" s="71"/>
      <c r="B1618" s="71"/>
      <c r="C1618" s="71"/>
      <c r="D1618" s="71"/>
      <c r="E1618" s="71"/>
      <c r="F1618" s="71"/>
      <c r="G1618" s="71"/>
      <c r="H1618" s="71"/>
      <c r="I1618" s="71"/>
      <c r="J1618" s="71"/>
      <c r="K1618" s="71"/>
      <c r="L1618" s="71"/>
      <c r="M1618" s="71"/>
      <c r="N1618" s="71"/>
      <c r="O1618" s="71"/>
      <c r="T1618" s="71"/>
      <c r="U1618" s="71"/>
      <c r="V1618" s="71"/>
      <c r="W1618" s="71"/>
      <c r="X1618" s="71"/>
      <c r="Y1618" s="71"/>
      <c r="Z1618" s="71"/>
      <c r="AA1618" s="71"/>
      <c r="AB1618" s="71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</row>
    <row r="1619" spans="1:42" x14ac:dyDescent="0.75">
      <c r="A1619" s="71"/>
      <c r="B1619" s="71"/>
      <c r="C1619" s="71"/>
      <c r="D1619" s="71"/>
      <c r="E1619" s="71"/>
      <c r="F1619" s="71"/>
      <c r="G1619" s="71"/>
      <c r="H1619" s="71"/>
      <c r="I1619" s="71"/>
      <c r="J1619" s="71"/>
      <c r="K1619" s="71"/>
      <c r="L1619" s="71"/>
      <c r="M1619" s="71"/>
      <c r="N1619" s="71"/>
      <c r="O1619" s="71"/>
      <c r="T1619" s="71"/>
      <c r="U1619" s="71"/>
      <c r="V1619" s="71"/>
      <c r="W1619" s="71"/>
      <c r="X1619" s="71"/>
      <c r="Y1619" s="71"/>
      <c r="Z1619" s="71"/>
      <c r="AA1619" s="71"/>
      <c r="AB1619" s="71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</row>
    <row r="1620" spans="1:42" x14ac:dyDescent="0.75">
      <c r="A1620" s="71"/>
      <c r="B1620" s="71"/>
      <c r="C1620" s="71"/>
      <c r="D1620" s="71"/>
      <c r="E1620" s="71"/>
      <c r="F1620" s="71"/>
      <c r="G1620" s="71"/>
      <c r="H1620" s="71"/>
      <c r="I1620" s="71"/>
      <c r="J1620" s="71"/>
      <c r="K1620" s="71"/>
      <c r="L1620" s="71"/>
      <c r="M1620" s="71"/>
      <c r="N1620" s="71"/>
      <c r="O1620" s="71"/>
      <c r="T1620" s="71"/>
      <c r="U1620" s="71"/>
      <c r="V1620" s="71"/>
      <c r="W1620" s="71"/>
      <c r="X1620" s="71"/>
      <c r="Y1620" s="71"/>
      <c r="Z1620" s="71"/>
      <c r="AA1620" s="71"/>
      <c r="AB1620" s="71"/>
      <c r="AC1620" s="71"/>
      <c r="AD1620" s="71"/>
      <c r="AE1620" s="71"/>
      <c r="AF1620" s="71"/>
      <c r="AG1620" s="71"/>
      <c r="AH1620" s="71"/>
      <c r="AI1620" s="71"/>
      <c r="AJ1620" s="71"/>
      <c r="AK1620" s="71"/>
      <c r="AL1620" s="71"/>
      <c r="AM1620" s="71"/>
      <c r="AN1620" s="71"/>
      <c r="AO1620" s="71"/>
      <c r="AP1620" s="71"/>
    </row>
    <row r="1621" spans="1:42" x14ac:dyDescent="0.75">
      <c r="A1621" s="71"/>
      <c r="B1621" s="71"/>
      <c r="C1621" s="71"/>
      <c r="D1621" s="71"/>
      <c r="E1621" s="71"/>
      <c r="F1621" s="71"/>
      <c r="G1621" s="71"/>
      <c r="H1621" s="71"/>
      <c r="I1621" s="71"/>
      <c r="J1621" s="71"/>
      <c r="K1621" s="71"/>
      <c r="L1621" s="71"/>
      <c r="M1621" s="71"/>
      <c r="N1621" s="71"/>
      <c r="O1621" s="71"/>
      <c r="T1621" s="71"/>
      <c r="U1621" s="71"/>
      <c r="V1621" s="71"/>
      <c r="W1621" s="71"/>
      <c r="X1621" s="71"/>
      <c r="Y1621" s="71"/>
      <c r="Z1621" s="71"/>
      <c r="AA1621" s="71"/>
      <c r="AB1621" s="71"/>
      <c r="AC1621" s="71"/>
      <c r="AD1621" s="71"/>
      <c r="AE1621" s="71"/>
      <c r="AF1621" s="71"/>
      <c r="AG1621" s="71"/>
      <c r="AH1621" s="71"/>
      <c r="AI1621" s="71"/>
      <c r="AJ1621" s="71"/>
      <c r="AK1621" s="71"/>
      <c r="AL1621" s="71"/>
      <c r="AM1621" s="71"/>
      <c r="AN1621" s="71"/>
      <c r="AO1621" s="71"/>
      <c r="AP1621" s="71"/>
    </row>
    <row r="1622" spans="1:42" x14ac:dyDescent="0.75">
      <c r="A1622" s="71"/>
      <c r="B1622" s="71"/>
      <c r="C1622" s="71"/>
      <c r="D1622" s="71"/>
      <c r="E1622" s="71"/>
      <c r="F1622" s="71"/>
      <c r="G1622" s="71"/>
      <c r="H1622" s="71"/>
      <c r="I1622" s="71"/>
      <c r="J1622" s="71"/>
      <c r="K1622" s="71"/>
      <c r="L1622" s="71"/>
      <c r="M1622" s="71"/>
      <c r="N1622" s="71"/>
      <c r="O1622" s="71"/>
      <c r="T1622" s="71"/>
      <c r="U1622" s="71"/>
      <c r="V1622" s="71"/>
      <c r="W1622" s="71"/>
      <c r="X1622" s="71"/>
      <c r="Y1622" s="71"/>
      <c r="Z1622" s="71"/>
      <c r="AA1622" s="71"/>
      <c r="AB1622" s="71"/>
      <c r="AC1622" s="71"/>
      <c r="AD1622" s="71"/>
      <c r="AE1622" s="71"/>
      <c r="AF1622" s="71"/>
      <c r="AG1622" s="71"/>
      <c r="AH1622" s="71"/>
      <c r="AI1622" s="71"/>
      <c r="AJ1622" s="71"/>
      <c r="AK1622" s="71"/>
      <c r="AL1622" s="71"/>
      <c r="AM1622" s="71"/>
      <c r="AN1622" s="71"/>
      <c r="AO1622" s="71"/>
      <c r="AP1622" s="71"/>
    </row>
    <row r="1623" spans="1:42" x14ac:dyDescent="0.75">
      <c r="A1623" s="71"/>
      <c r="B1623" s="71"/>
      <c r="C1623" s="71"/>
      <c r="D1623" s="71"/>
      <c r="E1623" s="71"/>
      <c r="F1623" s="71"/>
      <c r="G1623" s="71"/>
      <c r="H1623" s="71"/>
      <c r="I1623" s="71"/>
      <c r="J1623" s="71"/>
      <c r="K1623" s="71"/>
      <c r="L1623" s="71"/>
      <c r="M1623" s="71"/>
      <c r="N1623" s="71"/>
      <c r="O1623" s="71"/>
      <c r="T1623" s="71"/>
      <c r="U1623" s="71"/>
      <c r="V1623" s="71"/>
      <c r="W1623" s="71"/>
      <c r="X1623" s="71"/>
      <c r="Y1623" s="71"/>
      <c r="Z1623" s="71"/>
      <c r="AA1623" s="71"/>
      <c r="AB1623" s="71"/>
      <c r="AC1623" s="71"/>
      <c r="AD1623" s="71"/>
      <c r="AE1623" s="71"/>
      <c r="AF1623" s="71"/>
      <c r="AG1623" s="71"/>
      <c r="AH1623" s="71"/>
      <c r="AI1623" s="71"/>
      <c r="AJ1623" s="71"/>
      <c r="AK1623" s="71"/>
      <c r="AL1623" s="71"/>
      <c r="AM1623" s="71"/>
      <c r="AN1623" s="71"/>
      <c r="AO1623" s="71"/>
      <c r="AP1623" s="71"/>
    </row>
    <row r="1624" spans="1:42" x14ac:dyDescent="0.75">
      <c r="A1624" s="71"/>
      <c r="B1624" s="71"/>
      <c r="C1624" s="71"/>
      <c r="D1624" s="71"/>
      <c r="E1624" s="71"/>
      <c r="F1624" s="71"/>
      <c r="G1624" s="71"/>
      <c r="H1624" s="71"/>
      <c r="I1624" s="71"/>
      <c r="J1624" s="71"/>
      <c r="K1624" s="71"/>
      <c r="L1624" s="71"/>
      <c r="M1624" s="71"/>
      <c r="N1624" s="71"/>
      <c r="O1624" s="71"/>
      <c r="T1624" s="71"/>
      <c r="U1624" s="71"/>
      <c r="V1624" s="71"/>
      <c r="W1624" s="71"/>
      <c r="X1624" s="71"/>
      <c r="Y1624" s="71"/>
      <c r="Z1624" s="71"/>
      <c r="AA1624" s="71"/>
      <c r="AB1624" s="71"/>
      <c r="AC1624" s="71"/>
      <c r="AD1624" s="71"/>
      <c r="AE1624" s="71"/>
      <c r="AF1624" s="71"/>
      <c r="AG1624" s="71"/>
      <c r="AH1624" s="71"/>
      <c r="AI1624" s="71"/>
      <c r="AJ1624" s="71"/>
      <c r="AK1624" s="71"/>
      <c r="AL1624" s="71"/>
      <c r="AM1624" s="71"/>
      <c r="AN1624" s="71"/>
      <c r="AO1624" s="71"/>
      <c r="AP1624" s="71"/>
    </row>
    <row r="1625" spans="1:42" x14ac:dyDescent="0.75">
      <c r="A1625" s="71"/>
      <c r="B1625" s="71"/>
      <c r="C1625" s="71"/>
      <c r="D1625" s="71"/>
      <c r="E1625" s="71"/>
      <c r="F1625" s="71"/>
      <c r="G1625" s="71"/>
      <c r="H1625" s="71"/>
      <c r="I1625" s="71"/>
      <c r="J1625" s="71"/>
      <c r="K1625" s="71"/>
      <c r="L1625" s="71"/>
      <c r="M1625" s="71"/>
      <c r="N1625" s="71"/>
      <c r="O1625" s="71"/>
      <c r="T1625" s="71"/>
      <c r="U1625" s="71"/>
      <c r="V1625" s="71"/>
      <c r="W1625" s="71"/>
      <c r="X1625" s="71"/>
      <c r="Y1625" s="71"/>
      <c r="Z1625" s="71"/>
      <c r="AA1625" s="71"/>
      <c r="AB1625" s="71"/>
      <c r="AC1625" s="71"/>
      <c r="AD1625" s="71"/>
      <c r="AE1625" s="71"/>
      <c r="AF1625" s="71"/>
      <c r="AG1625" s="71"/>
      <c r="AH1625" s="71"/>
      <c r="AI1625" s="71"/>
      <c r="AJ1625" s="71"/>
      <c r="AK1625" s="71"/>
      <c r="AL1625" s="71"/>
      <c r="AM1625" s="71"/>
      <c r="AN1625" s="71"/>
      <c r="AO1625" s="71"/>
      <c r="AP1625" s="71"/>
    </row>
    <row r="1626" spans="1:42" x14ac:dyDescent="0.75">
      <c r="A1626" s="71"/>
      <c r="B1626" s="71"/>
      <c r="C1626" s="71"/>
      <c r="D1626" s="71"/>
      <c r="E1626" s="71"/>
      <c r="F1626" s="71"/>
      <c r="G1626" s="71"/>
      <c r="H1626" s="71"/>
      <c r="I1626" s="71"/>
      <c r="J1626" s="71"/>
      <c r="K1626" s="71"/>
      <c r="L1626" s="71"/>
      <c r="M1626" s="71"/>
      <c r="N1626" s="71"/>
      <c r="O1626" s="71"/>
      <c r="T1626" s="71"/>
      <c r="U1626" s="71"/>
      <c r="V1626" s="71"/>
      <c r="W1626" s="71"/>
      <c r="X1626" s="71"/>
      <c r="Y1626" s="71"/>
      <c r="Z1626" s="71"/>
      <c r="AA1626" s="71"/>
      <c r="AB1626" s="71"/>
      <c r="AC1626" s="71"/>
      <c r="AD1626" s="71"/>
      <c r="AE1626" s="71"/>
      <c r="AF1626" s="71"/>
      <c r="AG1626" s="71"/>
      <c r="AH1626" s="71"/>
      <c r="AI1626" s="71"/>
      <c r="AJ1626" s="71"/>
      <c r="AK1626" s="71"/>
      <c r="AL1626" s="71"/>
      <c r="AM1626" s="71"/>
      <c r="AN1626" s="71"/>
      <c r="AO1626" s="71"/>
      <c r="AP1626" s="71"/>
    </row>
    <row r="1627" spans="1:42" x14ac:dyDescent="0.75">
      <c r="A1627" s="71"/>
      <c r="B1627" s="71"/>
      <c r="C1627" s="71"/>
      <c r="D1627" s="71"/>
      <c r="E1627" s="71"/>
      <c r="F1627" s="71"/>
      <c r="G1627" s="71"/>
      <c r="H1627" s="71"/>
      <c r="I1627" s="71"/>
      <c r="J1627" s="71"/>
      <c r="K1627" s="71"/>
      <c r="L1627" s="71"/>
      <c r="M1627" s="71"/>
      <c r="N1627" s="71"/>
      <c r="O1627" s="71"/>
      <c r="T1627" s="71"/>
      <c r="U1627" s="71"/>
      <c r="V1627" s="71"/>
      <c r="W1627" s="71"/>
      <c r="X1627" s="71"/>
      <c r="Y1627" s="71"/>
      <c r="Z1627" s="71"/>
      <c r="AA1627" s="71"/>
      <c r="AB1627" s="71"/>
      <c r="AC1627" s="71"/>
      <c r="AD1627" s="71"/>
      <c r="AE1627" s="71"/>
      <c r="AF1627" s="71"/>
      <c r="AG1627" s="71"/>
      <c r="AH1627" s="71"/>
      <c r="AI1627" s="71"/>
      <c r="AJ1627" s="71"/>
      <c r="AK1627" s="71"/>
      <c r="AL1627" s="71"/>
      <c r="AM1627" s="71"/>
      <c r="AN1627" s="71"/>
      <c r="AO1627" s="71"/>
      <c r="AP1627" s="71"/>
    </row>
    <row r="1628" spans="1:42" x14ac:dyDescent="0.75">
      <c r="A1628" s="71"/>
      <c r="B1628" s="71"/>
      <c r="C1628" s="71"/>
      <c r="D1628" s="71"/>
      <c r="E1628" s="71"/>
      <c r="F1628" s="71"/>
      <c r="G1628" s="71"/>
      <c r="H1628" s="71"/>
      <c r="I1628" s="71"/>
      <c r="J1628" s="71"/>
      <c r="K1628" s="71"/>
      <c r="L1628" s="71"/>
      <c r="M1628" s="71"/>
      <c r="N1628" s="71"/>
      <c r="O1628" s="71"/>
      <c r="T1628" s="71"/>
      <c r="U1628" s="71"/>
      <c r="V1628" s="71"/>
      <c r="W1628" s="71"/>
      <c r="X1628" s="71"/>
      <c r="Y1628" s="71"/>
      <c r="Z1628" s="71"/>
      <c r="AA1628" s="71"/>
      <c r="AB1628" s="71"/>
      <c r="AC1628" s="71"/>
      <c r="AD1628" s="71"/>
      <c r="AE1628" s="71"/>
      <c r="AF1628" s="71"/>
      <c r="AG1628" s="71"/>
      <c r="AH1628" s="71"/>
      <c r="AI1628" s="71"/>
      <c r="AJ1628" s="71"/>
      <c r="AK1628" s="71"/>
      <c r="AL1628" s="71"/>
      <c r="AM1628" s="71"/>
      <c r="AN1628" s="71"/>
      <c r="AO1628" s="71"/>
      <c r="AP1628" s="71"/>
    </row>
    <row r="1629" spans="1:42" x14ac:dyDescent="0.75">
      <c r="A1629" s="71"/>
      <c r="B1629" s="71"/>
      <c r="C1629" s="71"/>
      <c r="D1629" s="71"/>
      <c r="E1629" s="71"/>
      <c r="F1629" s="71"/>
      <c r="G1629" s="71"/>
      <c r="H1629" s="71"/>
      <c r="I1629" s="71"/>
      <c r="J1629" s="71"/>
      <c r="K1629" s="71"/>
      <c r="L1629" s="71"/>
      <c r="M1629" s="71"/>
      <c r="N1629" s="71"/>
      <c r="O1629" s="71"/>
      <c r="T1629" s="71"/>
      <c r="U1629" s="71"/>
      <c r="V1629" s="71"/>
      <c r="W1629" s="71"/>
      <c r="X1629" s="71"/>
      <c r="Y1629" s="71"/>
      <c r="Z1629" s="71"/>
      <c r="AA1629" s="71"/>
      <c r="AB1629" s="71"/>
      <c r="AC1629" s="71"/>
      <c r="AD1629" s="71"/>
      <c r="AE1629" s="71"/>
      <c r="AF1629" s="71"/>
      <c r="AG1629" s="71"/>
      <c r="AH1629" s="71"/>
      <c r="AI1629" s="71"/>
      <c r="AJ1629" s="71"/>
      <c r="AK1629" s="71"/>
      <c r="AL1629" s="71"/>
      <c r="AM1629" s="71"/>
      <c r="AN1629" s="71"/>
      <c r="AO1629" s="71"/>
      <c r="AP1629" s="71"/>
    </row>
    <row r="1630" spans="1:42" x14ac:dyDescent="0.75">
      <c r="A1630" s="71"/>
      <c r="B1630" s="71"/>
      <c r="C1630" s="71"/>
      <c r="D1630" s="71"/>
      <c r="E1630" s="71"/>
      <c r="F1630" s="71"/>
      <c r="G1630" s="71"/>
      <c r="H1630" s="71"/>
      <c r="I1630" s="71"/>
      <c r="J1630" s="71"/>
      <c r="K1630" s="71"/>
      <c r="L1630" s="71"/>
      <c r="M1630" s="71"/>
      <c r="N1630" s="71"/>
      <c r="O1630" s="71"/>
      <c r="T1630" s="71"/>
      <c r="U1630" s="71"/>
      <c r="V1630" s="71"/>
      <c r="W1630" s="71"/>
      <c r="X1630" s="71"/>
      <c r="Y1630" s="71"/>
      <c r="Z1630" s="71"/>
      <c r="AA1630" s="71"/>
      <c r="AB1630" s="71"/>
      <c r="AC1630" s="71"/>
      <c r="AD1630" s="71"/>
      <c r="AE1630" s="71"/>
      <c r="AF1630" s="71"/>
      <c r="AG1630" s="71"/>
      <c r="AH1630" s="71"/>
      <c r="AI1630" s="71"/>
      <c r="AJ1630" s="71"/>
      <c r="AK1630" s="71"/>
      <c r="AL1630" s="71"/>
      <c r="AM1630" s="71"/>
      <c r="AN1630" s="71"/>
      <c r="AO1630" s="71"/>
      <c r="AP1630" s="71"/>
    </row>
    <row r="1631" spans="1:42" x14ac:dyDescent="0.75">
      <c r="A1631" s="71"/>
      <c r="B1631" s="71"/>
      <c r="C1631" s="71"/>
      <c r="D1631" s="71"/>
      <c r="E1631" s="71"/>
      <c r="F1631" s="71"/>
      <c r="G1631" s="71"/>
      <c r="H1631" s="71"/>
      <c r="I1631" s="71"/>
      <c r="J1631" s="71"/>
      <c r="K1631" s="71"/>
      <c r="L1631" s="71"/>
      <c r="M1631" s="71"/>
      <c r="N1631" s="71"/>
      <c r="O1631" s="71"/>
      <c r="T1631" s="71"/>
      <c r="U1631" s="71"/>
      <c r="V1631" s="71"/>
      <c r="W1631" s="71"/>
      <c r="X1631" s="71"/>
      <c r="Y1631" s="71"/>
      <c r="Z1631" s="71"/>
      <c r="AA1631" s="71"/>
      <c r="AB1631" s="71"/>
      <c r="AC1631" s="71"/>
      <c r="AD1631" s="71"/>
      <c r="AE1631" s="71"/>
      <c r="AF1631" s="71"/>
      <c r="AG1631" s="71"/>
      <c r="AH1631" s="71"/>
      <c r="AI1631" s="71"/>
      <c r="AJ1631" s="71"/>
      <c r="AK1631" s="71"/>
      <c r="AL1631" s="71"/>
      <c r="AM1631" s="71"/>
      <c r="AN1631" s="71"/>
      <c r="AO1631" s="71"/>
      <c r="AP1631" s="71"/>
    </row>
    <row r="1632" spans="1:42" x14ac:dyDescent="0.75">
      <c r="A1632" s="71"/>
      <c r="B1632" s="71"/>
      <c r="C1632" s="71"/>
      <c r="D1632" s="71"/>
      <c r="E1632" s="71"/>
      <c r="F1632" s="71"/>
      <c r="G1632" s="71"/>
      <c r="H1632" s="71"/>
      <c r="I1632" s="71"/>
      <c r="J1632" s="71"/>
      <c r="K1632" s="71"/>
      <c r="L1632" s="71"/>
      <c r="M1632" s="71"/>
      <c r="N1632" s="71"/>
      <c r="O1632" s="71"/>
      <c r="T1632" s="71"/>
      <c r="U1632" s="71"/>
      <c r="V1632" s="71"/>
      <c r="W1632" s="71"/>
      <c r="X1632" s="71"/>
      <c r="Y1632" s="71"/>
      <c r="Z1632" s="71"/>
      <c r="AA1632" s="71"/>
      <c r="AB1632" s="71"/>
      <c r="AC1632" s="71"/>
      <c r="AD1632" s="71"/>
      <c r="AE1632" s="71"/>
      <c r="AF1632" s="71"/>
      <c r="AG1632" s="71"/>
      <c r="AH1632" s="71"/>
      <c r="AI1632" s="71"/>
      <c r="AJ1632" s="71"/>
      <c r="AK1632" s="71"/>
      <c r="AL1632" s="71"/>
      <c r="AM1632" s="71"/>
      <c r="AN1632" s="71"/>
      <c r="AO1632" s="71"/>
      <c r="AP1632" s="71"/>
    </row>
    <row r="1633" spans="1:42" x14ac:dyDescent="0.75">
      <c r="A1633" s="71"/>
      <c r="B1633" s="71"/>
      <c r="C1633" s="71"/>
      <c r="D1633" s="71"/>
      <c r="E1633" s="71"/>
      <c r="F1633" s="71"/>
      <c r="G1633" s="71"/>
      <c r="H1633" s="71"/>
      <c r="I1633" s="71"/>
      <c r="J1633" s="71"/>
      <c r="K1633" s="71"/>
      <c r="L1633" s="71"/>
      <c r="M1633" s="71"/>
      <c r="N1633" s="71"/>
      <c r="O1633" s="71"/>
      <c r="T1633" s="71"/>
      <c r="U1633" s="71"/>
      <c r="V1633" s="71"/>
      <c r="W1633" s="71"/>
      <c r="X1633" s="71"/>
      <c r="Y1633" s="71"/>
      <c r="Z1633" s="71"/>
      <c r="AA1633" s="71"/>
      <c r="AB1633" s="71"/>
      <c r="AC1633" s="71"/>
      <c r="AD1633" s="71"/>
      <c r="AE1633" s="71"/>
      <c r="AF1633" s="71"/>
      <c r="AG1633" s="71"/>
      <c r="AH1633" s="71"/>
      <c r="AI1633" s="71"/>
      <c r="AJ1633" s="71"/>
      <c r="AK1633" s="71"/>
      <c r="AL1633" s="71"/>
      <c r="AM1633" s="71"/>
      <c r="AN1633" s="71"/>
      <c r="AO1633" s="71"/>
      <c r="AP1633" s="71"/>
    </row>
    <row r="1634" spans="1:42" x14ac:dyDescent="0.75">
      <c r="A1634" s="71"/>
      <c r="B1634" s="71"/>
      <c r="C1634" s="71"/>
      <c r="D1634" s="71"/>
      <c r="E1634" s="71"/>
      <c r="F1634" s="71"/>
      <c r="G1634" s="71"/>
      <c r="H1634" s="71"/>
      <c r="I1634" s="71"/>
      <c r="J1634" s="71"/>
      <c r="K1634" s="71"/>
      <c r="L1634" s="71"/>
      <c r="M1634" s="71"/>
      <c r="N1634" s="71"/>
      <c r="O1634" s="71"/>
      <c r="T1634" s="71"/>
      <c r="U1634" s="71"/>
      <c r="V1634" s="71"/>
      <c r="W1634" s="71"/>
      <c r="X1634" s="71"/>
      <c r="Y1634" s="71"/>
      <c r="Z1634" s="71"/>
      <c r="AA1634" s="71"/>
      <c r="AB1634" s="71"/>
      <c r="AC1634" s="71"/>
      <c r="AD1634" s="71"/>
      <c r="AE1634" s="71"/>
      <c r="AF1634" s="71"/>
      <c r="AG1634" s="71"/>
      <c r="AH1634" s="71"/>
      <c r="AI1634" s="71"/>
      <c r="AJ1634" s="71"/>
      <c r="AK1634" s="71"/>
      <c r="AL1634" s="71"/>
      <c r="AM1634" s="71"/>
      <c r="AN1634" s="71"/>
      <c r="AO1634" s="71"/>
      <c r="AP1634" s="71"/>
    </row>
    <row r="1635" spans="1:42" x14ac:dyDescent="0.75">
      <c r="A1635" s="71"/>
      <c r="B1635" s="71"/>
      <c r="C1635" s="71"/>
      <c r="D1635" s="71"/>
      <c r="E1635" s="71"/>
      <c r="F1635" s="71"/>
      <c r="G1635" s="71"/>
      <c r="H1635" s="71"/>
      <c r="I1635" s="71"/>
      <c r="J1635" s="71"/>
      <c r="K1635" s="71"/>
      <c r="L1635" s="71"/>
      <c r="M1635" s="71"/>
      <c r="N1635" s="71"/>
      <c r="O1635" s="71"/>
      <c r="T1635" s="71"/>
      <c r="U1635" s="71"/>
      <c r="V1635" s="71"/>
      <c r="W1635" s="71"/>
      <c r="X1635" s="71"/>
      <c r="Y1635" s="71"/>
      <c r="Z1635" s="71"/>
      <c r="AA1635" s="71"/>
      <c r="AB1635" s="71"/>
      <c r="AC1635" s="71"/>
      <c r="AD1635" s="71"/>
      <c r="AE1635" s="71"/>
      <c r="AF1635" s="71"/>
      <c r="AG1635" s="71"/>
      <c r="AH1635" s="71"/>
      <c r="AI1635" s="71"/>
      <c r="AJ1635" s="71"/>
      <c r="AK1635" s="71"/>
      <c r="AL1635" s="71"/>
      <c r="AM1635" s="71"/>
      <c r="AN1635" s="71"/>
      <c r="AO1635" s="71"/>
      <c r="AP1635" s="71"/>
    </row>
    <row r="1636" spans="1:42" x14ac:dyDescent="0.75">
      <c r="A1636" s="71"/>
      <c r="B1636" s="71"/>
      <c r="C1636" s="71"/>
      <c r="D1636" s="71"/>
      <c r="E1636" s="71"/>
      <c r="F1636" s="71"/>
      <c r="G1636" s="71"/>
      <c r="H1636" s="71"/>
      <c r="I1636" s="71"/>
      <c r="J1636" s="71"/>
      <c r="K1636" s="71"/>
      <c r="L1636" s="71"/>
      <c r="M1636" s="71"/>
      <c r="N1636" s="71"/>
      <c r="O1636" s="71"/>
      <c r="T1636" s="71"/>
      <c r="U1636" s="71"/>
      <c r="V1636" s="71"/>
      <c r="W1636" s="71"/>
      <c r="X1636" s="71"/>
      <c r="Y1636" s="71"/>
      <c r="Z1636" s="71"/>
      <c r="AA1636" s="71"/>
      <c r="AB1636" s="71"/>
      <c r="AC1636" s="71"/>
      <c r="AD1636" s="71"/>
      <c r="AE1636" s="71"/>
      <c r="AF1636" s="71"/>
      <c r="AG1636" s="71"/>
      <c r="AH1636" s="71"/>
      <c r="AI1636" s="71"/>
      <c r="AJ1636" s="71"/>
      <c r="AK1636" s="71"/>
      <c r="AL1636" s="71"/>
      <c r="AM1636" s="71"/>
      <c r="AN1636" s="71"/>
      <c r="AO1636" s="71"/>
      <c r="AP1636" s="71"/>
    </row>
    <row r="1637" spans="1:42" x14ac:dyDescent="0.75">
      <c r="A1637" s="71"/>
      <c r="B1637" s="71"/>
      <c r="C1637" s="71"/>
      <c r="D1637" s="71"/>
      <c r="E1637" s="71"/>
      <c r="F1637" s="71"/>
      <c r="G1637" s="71"/>
      <c r="H1637" s="71"/>
      <c r="I1637" s="71"/>
      <c r="J1637" s="71"/>
      <c r="K1637" s="71"/>
      <c r="L1637" s="71"/>
      <c r="M1637" s="71"/>
      <c r="N1637" s="71"/>
      <c r="O1637" s="71"/>
      <c r="T1637" s="71"/>
      <c r="U1637" s="71"/>
      <c r="V1637" s="71"/>
      <c r="W1637" s="71"/>
      <c r="X1637" s="71"/>
      <c r="Y1637" s="71"/>
      <c r="Z1637" s="71"/>
      <c r="AA1637" s="71"/>
      <c r="AB1637" s="71"/>
      <c r="AC1637" s="71"/>
      <c r="AD1637" s="71"/>
      <c r="AE1637" s="71"/>
      <c r="AF1637" s="71"/>
      <c r="AG1637" s="71"/>
      <c r="AH1637" s="71"/>
      <c r="AI1637" s="71"/>
      <c r="AJ1637" s="71"/>
      <c r="AK1637" s="71"/>
      <c r="AL1637" s="71"/>
      <c r="AM1637" s="71"/>
      <c r="AN1637" s="71"/>
      <c r="AO1637" s="71"/>
      <c r="AP1637" s="71"/>
    </row>
    <row r="1638" spans="1:42" x14ac:dyDescent="0.75">
      <c r="A1638" s="71"/>
      <c r="B1638" s="71"/>
      <c r="C1638" s="71"/>
      <c r="D1638" s="71"/>
      <c r="E1638" s="71"/>
      <c r="F1638" s="71"/>
      <c r="G1638" s="71"/>
      <c r="H1638" s="71"/>
      <c r="I1638" s="71"/>
      <c r="J1638" s="71"/>
      <c r="K1638" s="71"/>
      <c r="L1638" s="71"/>
      <c r="M1638" s="71"/>
      <c r="N1638" s="71"/>
      <c r="O1638" s="71"/>
      <c r="T1638" s="71"/>
      <c r="U1638" s="71"/>
      <c r="V1638" s="71"/>
      <c r="W1638" s="71"/>
      <c r="X1638" s="71"/>
      <c r="Y1638" s="71"/>
      <c r="Z1638" s="71"/>
      <c r="AA1638" s="71"/>
      <c r="AB1638" s="71"/>
      <c r="AC1638" s="71"/>
      <c r="AD1638" s="71"/>
      <c r="AE1638" s="71"/>
      <c r="AF1638" s="71"/>
      <c r="AG1638" s="71"/>
      <c r="AH1638" s="71"/>
      <c r="AI1638" s="71"/>
      <c r="AJ1638" s="71"/>
      <c r="AK1638" s="71"/>
      <c r="AL1638" s="71"/>
      <c r="AM1638" s="71"/>
      <c r="AN1638" s="71"/>
      <c r="AO1638" s="71"/>
      <c r="AP1638" s="71"/>
    </row>
    <row r="1639" spans="1:42" x14ac:dyDescent="0.75">
      <c r="A1639" s="71"/>
      <c r="B1639" s="71"/>
      <c r="C1639" s="71"/>
      <c r="D1639" s="71"/>
      <c r="E1639" s="71"/>
      <c r="F1639" s="71"/>
      <c r="G1639" s="71"/>
      <c r="H1639" s="71"/>
      <c r="I1639" s="71"/>
      <c r="J1639" s="71"/>
      <c r="K1639" s="71"/>
      <c r="L1639" s="71"/>
      <c r="M1639" s="71"/>
      <c r="N1639" s="71"/>
      <c r="O1639" s="71"/>
      <c r="T1639" s="71"/>
      <c r="U1639" s="71"/>
      <c r="V1639" s="71"/>
      <c r="W1639" s="71"/>
      <c r="X1639" s="71"/>
      <c r="Y1639" s="71"/>
      <c r="Z1639" s="71"/>
      <c r="AA1639" s="71"/>
      <c r="AB1639" s="71"/>
      <c r="AC1639" s="71"/>
      <c r="AD1639" s="71"/>
      <c r="AE1639" s="71"/>
      <c r="AF1639" s="71"/>
      <c r="AG1639" s="71"/>
      <c r="AH1639" s="71"/>
      <c r="AI1639" s="71"/>
      <c r="AJ1639" s="71"/>
      <c r="AK1639" s="71"/>
      <c r="AL1639" s="71"/>
      <c r="AM1639" s="71"/>
      <c r="AN1639" s="71"/>
      <c r="AO1639" s="71"/>
      <c r="AP1639" s="71"/>
    </row>
    <row r="1640" spans="1:42" x14ac:dyDescent="0.75">
      <c r="A1640" s="71"/>
      <c r="B1640" s="71"/>
      <c r="C1640" s="71"/>
      <c r="D1640" s="71"/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T1640" s="71"/>
      <c r="U1640" s="71"/>
      <c r="V1640" s="71"/>
      <c r="W1640" s="71"/>
      <c r="X1640" s="71"/>
      <c r="Y1640" s="71"/>
      <c r="Z1640" s="71"/>
      <c r="AA1640" s="71"/>
      <c r="AB1640" s="71"/>
      <c r="AC1640" s="71"/>
      <c r="AD1640" s="71"/>
      <c r="AE1640" s="71"/>
      <c r="AF1640" s="71"/>
      <c r="AG1640" s="71"/>
      <c r="AH1640" s="71"/>
      <c r="AI1640" s="71"/>
      <c r="AJ1640" s="71"/>
      <c r="AK1640" s="71"/>
      <c r="AL1640" s="71"/>
      <c r="AM1640" s="71"/>
      <c r="AN1640" s="71"/>
      <c r="AO1640" s="71"/>
      <c r="AP1640" s="71"/>
    </row>
    <row r="1641" spans="1:42" x14ac:dyDescent="0.75">
      <c r="A1641" s="71"/>
      <c r="B1641" s="71"/>
      <c r="C1641" s="71"/>
      <c r="D1641" s="71"/>
      <c r="E1641" s="71"/>
      <c r="F1641" s="71"/>
      <c r="G1641" s="71"/>
      <c r="H1641" s="71"/>
      <c r="I1641" s="71"/>
      <c r="J1641" s="71"/>
      <c r="K1641" s="71"/>
      <c r="L1641" s="71"/>
      <c r="M1641" s="71"/>
      <c r="N1641" s="71"/>
      <c r="O1641" s="71"/>
      <c r="T1641" s="71"/>
      <c r="U1641" s="71"/>
      <c r="V1641" s="71"/>
      <c r="W1641" s="71"/>
      <c r="X1641" s="71"/>
      <c r="Y1641" s="71"/>
      <c r="Z1641" s="71"/>
      <c r="AA1641" s="71"/>
      <c r="AB1641" s="71"/>
      <c r="AC1641" s="71"/>
      <c r="AD1641" s="71"/>
      <c r="AE1641" s="71"/>
      <c r="AF1641" s="71"/>
      <c r="AG1641" s="71"/>
      <c r="AH1641" s="71"/>
      <c r="AI1641" s="71"/>
      <c r="AJ1641" s="71"/>
      <c r="AK1641" s="71"/>
      <c r="AL1641" s="71"/>
      <c r="AM1641" s="71"/>
      <c r="AN1641" s="71"/>
      <c r="AO1641" s="71"/>
      <c r="AP1641" s="71"/>
    </row>
    <row r="1642" spans="1:42" x14ac:dyDescent="0.75">
      <c r="A1642" s="71"/>
      <c r="B1642" s="71"/>
      <c r="C1642" s="71"/>
      <c r="D1642" s="71"/>
      <c r="E1642" s="71"/>
      <c r="F1642" s="71"/>
      <c r="G1642" s="71"/>
      <c r="H1642" s="71"/>
      <c r="I1642" s="71"/>
      <c r="J1642" s="71"/>
      <c r="K1642" s="71"/>
      <c r="L1642" s="71"/>
      <c r="M1642" s="71"/>
      <c r="N1642" s="71"/>
      <c r="O1642" s="71"/>
      <c r="T1642" s="71"/>
      <c r="U1642" s="71"/>
      <c r="V1642" s="71"/>
      <c r="W1642" s="71"/>
      <c r="X1642" s="71"/>
      <c r="Y1642" s="71"/>
      <c r="Z1642" s="71"/>
      <c r="AA1642" s="71"/>
      <c r="AB1642" s="71"/>
      <c r="AC1642" s="71"/>
      <c r="AD1642" s="71"/>
      <c r="AE1642" s="71"/>
      <c r="AF1642" s="71"/>
      <c r="AG1642" s="71"/>
      <c r="AH1642" s="71"/>
      <c r="AI1642" s="71"/>
      <c r="AJ1642" s="71"/>
      <c r="AK1642" s="71"/>
      <c r="AL1642" s="71"/>
      <c r="AM1642" s="71"/>
      <c r="AN1642" s="71"/>
      <c r="AO1642" s="71"/>
      <c r="AP1642" s="71"/>
    </row>
    <row r="1643" spans="1:42" x14ac:dyDescent="0.75">
      <c r="A1643" s="71"/>
      <c r="B1643" s="71"/>
      <c r="C1643" s="71"/>
      <c r="D1643" s="71"/>
      <c r="E1643" s="71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T1643" s="71"/>
      <c r="U1643" s="71"/>
      <c r="V1643" s="71"/>
      <c r="W1643" s="71"/>
      <c r="X1643" s="71"/>
      <c r="Y1643" s="71"/>
      <c r="Z1643" s="71"/>
      <c r="AA1643" s="71"/>
      <c r="AB1643" s="71"/>
      <c r="AC1643" s="71"/>
      <c r="AD1643" s="71"/>
      <c r="AE1643" s="71"/>
      <c r="AF1643" s="71"/>
      <c r="AG1643" s="71"/>
      <c r="AH1643" s="71"/>
      <c r="AI1643" s="71"/>
      <c r="AJ1643" s="71"/>
      <c r="AK1643" s="71"/>
      <c r="AL1643" s="71"/>
      <c r="AM1643" s="71"/>
      <c r="AN1643" s="71"/>
      <c r="AO1643" s="71"/>
      <c r="AP1643" s="71"/>
    </row>
    <row r="1644" spans="1:42" x14ac:dyDescent="0.75">
      <c r="A1644" s="71"/>
      <c r="B1644" s="71"/>
      <c r="C1644" s="71"/>
      <c r="D1644" s="71"/>
      <c r="E1644" s="71"/>
      <c r="F1644" s="71"/>
      <c r="G1644" s="71"/>
      <c r="H1644" s="71"/>
      <c r="I1644" s="71"/>
      <c r="J1644" s="71"/>
      <c r="K1644" s="71"/>
      <c r="L1644" s="71"/>
      <c r="M1644" s="71"/>
      <c r="N1644" s="71"/>
      <c r="O1644" s="71"/>
      <c r="T1644" s="71"/>
      <c r="U1644" s="71"/>
      <c r="V1644" s="71"/>
      <c r="W1644" s="71"/>
      <c r="X1644" s="71"/>
      <c r="Y1644" s="71"/>
      <c r="Z1644" s="71"/>
      <c r="AA1644" s="71"/>
      <c r="AB1644" s="71"/>
      <c r="AC1644" s="71"/>
      <c r="AD1644" s="71"/>
      <c r="AE1644" s="71"/>
      <c r="AF1644" s="71"/>
      <c r="AG1644" s="71"/>
      <c r="AH1644" s="71"/>
      <c r="AI1644" s="71"/>
      <c r="AJ1644" s="71"/>
      <c r="AK1644" s="71"/>
      <c r="AL1644" s="71"/>
      <c r="AM1644" s="71"/>
      <c r="AN1644" s="71"/>
      <c r="AO1644" s="71"/>
      <c r="AP1644" s="71"/>
    </row>
    <row r="1645" spans="1:42" x14ac:dyDescent="0.75">
      <c r="A1645" s="71"/>
      <c r="B1645" s="71"/>
      <c r="C1645" s="71"/>
      <c r="D1645" s="71"/>
      <c r="E1645" s="71"/>
      <c r="F1645" s="71"/>
      <c r="G1645" s="71"/>
      <c r="H1645" s="71"/>
      <c r="I1645" s="71"/>
      <c r="J1645" s="71"/>
      <c r="K1645" s="71"/>
      <c r="L1645" s="71"/>
      <c r="M1645" s="71"/>
      <c r="N1645" s="71"/>
      <c r="O1645" s="71"/>
      <c r="T1645" s="71"/>
      <c r="U1645" s="71"/>
      <c r="V1645" s="71"/>
      <c r="W1645" s="71"/>
      <c r="X1645" s="71"/>
      <c r="Y1645" s="71"/>
      <c r="Z1645" s="71"/>
      <c r="AA1645" s="71"/>
      <c r="AB1645" s="71"/>
      <c r="AC1645" s="71"/>
      <c r="AD1645" s="71"/>
      <c r="AE1645" s="71"/>
      <c r="AF1645" s="71"/>
      <c r="AG1645" s="71"/>
      <c r="AH1645" s="71"/>
      <c r="AI1645" s="71"/>
      <c r="AJ1645" s="71"/>
      <c r="AK1645" s="71"/>
      <c r="AL1645" s="71"/>
      <c r="AM1645" s="71"/>
      <c r="AN1645" s="71"/>
      <c r="AO1645" s="71"/>
      <c r="AP1645" s="71"/>
    </row>
    <row r="1646" spans="1:42" x14ac:dyDescent="0.75">
      <c r="A1646" s="71"/>
      <c r="B1646" s="71"/>
      <c r="C1646" s="71"/>
      <c r="D1646" s="71"/>
      <c r="E1646" s="71"/>
      <c r="F1646" s="71"/>
      <c r="G1646" s="71"/>
      <c r="H1646" s="71"/>
      <c r="I1646" s="71"/>
      <c r="J1646" s="71"/>
      <c r="K1646" s="71"/>
      <c r="L1646" s="71"/>
      <c r="M1646" s="71"/>
      <c r="N1646" s="71"/>
      <c r="O1646" s="71"/>
      <c r="T1646" s="71"/>
      <c r="U1646" s="71"/>
      <c r="V1646" s="71"/>
      <c r="W1646" s="71"/>
      <c r="X1646" s="71"/>
      <c r="Y1646" s="71"/>
      <c r="Z1646" s="71"/>
      <c r="AA1646" s="71"/>
      <c r="AB1646" s="71"/>
      <c r="AC1646" s="71"/>
      <c r="AD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</row>
    <row r="1647" spans="1:42" x14ac:dyDescent="0.75">
      <c r="A1647" s="71"/>
      <c r="B1647" s="71"/>
      <c r="C1647" s="71"/>
      <c r="D1647" s="71"/>
      <c r="E1647" s="71"/>
      <c r="F1647" s="71"/>
      <c r="G1647" s="71"/>
      <c r="H1647" s="71"/>
      <c r="I1647" s="71"/>
      <c r="J1647" s="71"/>
      <c r="K1647" s="71"/>
      <c r="L1647" s="71"/>
      <c r="M1647" s="71"/>
      <c r="N1647" s="71"/>
      <c r="O1647" s="71"/>
      <c r="T1647" s="71"/>
      <c r="U1647" s="71"/>
      <c r="V1647" s="71"/>
      <c r="W1647" s="71"/>
      <c r="X1647" s="71"/>
      <c r="Y1647" s="71"/>
      <c r="Z1647" s="71"/>
      <c r="AA1647" s="71"/>
      <c r="AB1647" s="71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</row>
    <row r="1648" spans="1:42" x14ac:dyDescent="0.75">
      <c r="A1648" s="71"/>
      <c r="B1648" s="71"/>
      <c r="C1648" s="71"/>
      <c r="D1648" s="71"/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T1648" s="71"/>
      <c r="U1648" s="71"/>
      <c r="V1648" s="71"/>
      <c r="W1648" s="71"/>
      <c r="X1648" s="71"/>
      <c r="Y1648" s="71"/>
      <c r="Z1648" s="71"/>
      <c r="AA1648" s="71"/>
      <c r="AB1648" s="71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</row>
    <row r="1649" spans="1:42" x14ac:dyDescent="0.75">
      <c r="A1649" s="71"/>
      <c r="B1649" s="71"/>
      <c r="C1649" s="71"/>
      <c r="D1649" s="71"/>
      <c r="E1649" s="71"/>
      <c r="F1649" s="71"/>
      <c r="G1649" s="71"/>
      <c r="H1649" s="71"/>
      <c r="I1649" s="71"/>
      <c r="J1649" s="71"/>
      <c r="K1649" s="71"/>
      <c r="L1649" s="71"/>
      <c r="M1649" s="71"/>
      <c r="N1649" s="71"/>
      <c r="O1649" s="71"/>
      <c r="T1649" s="71"/>
      <c r="U1649" s="71"/>
      <c r="V1649" s="71"/>
      <c r="W1649" s="71"/>
      <c r="X1649" s="71"/>
      <c r="Y1649" s="71"/>
      <c r="Z1649" s="71"/>
      <c r="AA1649" s="71"/>
      <c r="AB1649" s="71"/>
      <c r="AC1649" s="71"/>
      <c r="AD1649" s="71"/>
      <c r="AE1649" s="71"/>
      <c r="AF1649" s="71"/>
      <c r="AG1649" s="71"/>
      <c r="AH1649" s="71"/>
      <c r="AI1649" s="71"/>
      <c r="AJ1649" s="71"/>
      <c r="AK1649" s="71"/>
      <c r="AL1649" s="71"/>
      <c r="AM1649" s="71"/>
      <c r="AN1649" s="71"/>
      <c r="AO1649" s="71"/>
      <c r="AP1649" s="71"/>
    </row>
    <row r="1650" spans="1:42" x14ac:dyDescent="0.75">
      <c r="A1650" s="71"/>
      <c r="B1650" s="71"/>
      <c r="C1650" s="71"/>
      <c r="D1650" s="71"/>
      <c r="E1650" s="71"/>
      <c r="F1650" s="71"/>
      <c r="G1650" s="71"/>
      <c r="H1650" s="71"/>
      <c r="I1650" s="71"/>
      <c r="J1650" s="71"/>
      <c r="K1650" s="71"/>
      <c r="L1650" s="71"/>
      <c r="M1650" s="71"/>
      <c r="N1650" s="71"/>
      <c r="O1650" s="71"/>
      <c r="T1650" s="71"/>
      <c r="U1650" s="71"/>
      <c r="V1650" s="71"/>
      <c r="W1650" s="71"/>
      <c r="X1650" s="71"/>
      <c r="Y1650" s="71"/>
      <c r="Z1650" s="71"/>
      <c r="AA1650" s="71"/>
      <c r="AB1650" s="71"/>
      <c r="AC1650" s="71"/>
      <c r="AD1650" s="71"/>
      <c r="AE1650" s="71"/>
      <c r="AF1650" s="71"/>
      <c r="AG1650" s="71"/>
      <c r="AH1650" s="71"/>
      <c r="AI1650" s="71"/>
      <c r="AJ1650" s="71"/>
      <c r="AK1650" s="71"/>
      <c r="AL1650" s="71"/>
      <c r="AM1650" s="71"/>
      <c r="AN1650" s="71"/>
      <c r="AO1650" s="71"/>
      <c r="AP1650" s="71"/>
    </row>
    <row r="1651" spans="1:42" x14ac:dyDescent="0.75">
      <c r="A1651" s="71"/>
      <c r="B1651" s="71"/>
      <c r="C1651" s="71"/>
      <c r="D1651" s="71"/>
      <c r="E1651" s="71"/>
      <c r="F1651" s="71"/>
      <c r="G1651" s="71"/>
      <c r="H1651" s="71"/>
      <c r="I1651" s="71"/>
      <c r="J1651" s="71"/>
      <c r="K1651" s="71"/>
      <c r="L1651" s="71"/>
      <c r="M1651" s="71"/>
      <c r="N1651" s="71"/>
      <c r="O1651" s="71"/>
      <c r="T1651" s="71"/>
      <c r="U1651" s="71"/>
      <c r="V1651" s="71"/>
      <c r="W1651" s="71"/>
      <c r="X1651" s="71"/>
      <c r="Y1651" s="71"/>
      <c r="Z1651" s="71"/>
      <c r="AA1651" s="71"/>
      <c r="AB1651" s="71"/>
      <c r="AC1651" s="71"/>
      <c r="AD1651" s="71"/>
      <c r="AE1651" s="71"/>
      <c r="AF1651" s="71"/>
      <c r="AG1651" s="71"/>
      <c r="AH1651" s="71"/>
      <c r="AI1651" s="71"/>
      <c r="AJ1651" s="71"/>
      <c r="AK1651" s="71"/>
      <c r="AL1651" s="71"/>
      <c r="AM1651" s="71"/>
      <c r="AN1651" s="71"/>
      <c r="AO1651" s="71"/>
      <c r="AP1651" s="71"/>
    </row>
    <row r="1652" spans="1:42" x14ac:dyDescent="0.75">
      <c r="A1652" s="71"/>
      <c r="B1652" s="71"/>
      <c r="C1652" s="71"/>
      <c r="D1652" s="71"/>
      <c r="E1652" s="71"/>
      <c r="F1652" s="71"/>
      <c r="G1652" s="71"/>
      <c r="H1652" s="71"/>
      <c r="I1652" s="71"/>
      <c r="J1652" s="71"/>
      <c r="K1652" s="71"/>
      <c r="L1652" s="71"/>
      <c r="M1652" s="71"/>
      <c r="N1652" s="71"/>
      <c r="O1652" s="71"/>
      <c r="T1652" s="71"/>
      <c r="U1652" s="71"/>
      <c r="V1652" s="71"/>
      <c r="W1652" s="71"/>
      <c r="X1652" s="71"/>
      <c r="Y1652" s="71"/>
      <c r="Z1652" s="71"/>
      <c r="AA1652" s="71"/>
      <c r="AB1652" s="71"/>
      <c r="AC1652" s="71"/>
      <c r="AD1652" s="71"/>
      <c r="AE1652" s="71"/>
      <c r="AF1652" s="71"/>
      <c r="AG1652" s="71"/>
      <c r="AH1652" s="71"/>
      <c r="AI1652" s="71"/>
      <c r="AJ1652" s="71"/>
      <c r="AK1652" s="71"/>
      <c r="AL1652" s="71"/>
      <c r="AM1652" s="71"/>
      <c r="AN1652" s="71"/>
      <c r="AO1652" s="71"/>
      <c r="AP1652" s="71"/>
    </row>
    <row r="1653" spans="1:42" x14ac:dyDescent="0.75">
      <c r="A1653" s="71"/>
      <c r="B1653" s="71"/>
      <c r="C1653" s="71"/>
      <c r="D1653" s="71"/>
      <c r="E1653" s="71"/>
      <c r="F1653" s="71"/>
      <c r="G1653" s="71"/>
      <c r="H1653" s="71"/>
      <c r="I1653" s="71"/>
      <c r="J1653" s="71"/>
      <c r="K1653" s="71"/>
      <c r="L1653" s="71"/>
      <c r="M1653" s="71"/>
      <c r="N1653" s="71"/>
      <c r="O1653" s="71"/>
      <c r="T1653" s="71"/>
      <c r="U1653" s="71"/>
      <c r="V1653" s="71"/>
      <c r="W1653" s="71"/>
      <c r="X1653" s="71"/>
      <c r="Y1653" s="71"/>
      <c r="Z1653" s="71"/>
      <c r="AA1653" s="71"/>
      <c r="AB1653" s="71"/>
      <c r="AC1653" s="71"/>
      <c r="AD1653" s="71"/>
      <c r="AE1653" s="71"/>
      <c r="AF1653" s="71"/>
      <c r="AG1653" s="71"/>
      <c r="AH1653" s="71"/>
      <c r="AI1653" s="71"/>
      <c r="AJ1653" s="71"/>
      <c r="AK1653" s="71"/>
      <c r="AL1653" s="71"/>
      <c r="AM1653" s="71"/>
      <c r="AN1653" s="71"/>
      <c r="AO1653" s="71"/>
      <c r="AP1653" s="71"/>
    </row>
    <row r="1654" spans="1:42" x14ac:dyDescent="0.75">
      <c r="A1654" s="71"/>
      <c r="B1654" s="71"/>
      <c r="C1654" s="71"/>
      <c r="D1654" s="71"/>
      <c r="E1654" s="71"/>
      <c r="F1654" s="71"/>
      <c r="G1654" s="71"/>
      <c r="H1654" s="71"/>
      <c r="I1654" s="71"/>
      <c r="J1654" s="71"/>
      <c r="K1654" s="71"/>
      <c r="L1654" s="71"/>
      <c r="M1654" s="71"/>
      <c r="N1654" s="71"/>
      <c r="O1654" s="71"/>
      <c r="T1654" s="71"/>
      <c r="U1654" s="71"/>
      <c r="V1654" s="71"/>
      <c r="W1654" s="71"/>
      <c r="X1654" s="71"/>
      <c r="Y1654" s="71"/>
      <c r="Z1654" s="71"/>
      <c r="AA1654" s="71"/>
      <c r="AB1654" s="71"/>
      <c r="AC1654" s="71"/>
      <c r="AD1654" s="71"/>
      <c r="AE1654" s="71"/>
      <c r="AF1654" s="71"/>
      <c r="AG1654" s="71"/>
      <c r="AH1654" s="71"/>
      <c r="AI1654" s="71"/>
      <c r="AJ1654" s="71"/>
      <c r="AK1654" s="71"/>
      <c r="AL1654" s="71"/>
      <c r="AM1654" s="71"/>
      <c r="AN1654" s="71"/>
      <c r="AO1654" s="71"/>
      <c r="AP1654" s="71"/>
    </row>
    <row r="1655" spans="1:42" x14ac:dyDescent="0.75">
      <c r="A1655" s="71"/>
      <c r="B1655" s="71"/>
      <c r="C1655" s="71"/>
      <c r="D1655" s="71"/>
      <c r="E1655" s="71"/>
      <c r="F1655" s="71"/>
      <c r="G1655" s="71"/>
      <c r="H1655" s="71"/>
      <c r="I1655" s="71"/>
      <c r="J1655" s="71"/>
      <c r="K1655" s="71"/>
      <c r="L1655" s="71"/>
      <c r="M1655" s="71"/>
      <c r="N1655" s="71"/>
      <c r="O1655" s="71"/>
      <c r="T1655" s="71"/>
      <c r="U1655" s="71"/>
      <c r="V1655" s="71"/>
      <c r="W1655" s="71"/>
      <c r="X1655" s="71"/>
      <c r="Y1655" s="71"/>
      <c r="Z1655" s="71"/>
      <c r="AA1655" s="71"/>
      <c r="AB1655" s="71"/>
      <c r="AC1655" s="71"/>
      <c r="AD1655" s="71"/>
      <c r="AE1655" s="71"/>
      <c r="AF1655" s="71"/>
      <c r="AG1655" s="71"/>
      <c r="AH1655" s="71"/>
      <c r="AI1655" s="71"/>
      <c r="AJ1655" s="71"/>
      <c r="AK1655" s="71"/>
      <c r="AL1655" s="71"/>
      <c r="AM1655" s="71"/>
      <c r="AN1655" s="71"/>
      <c r="AO1655" s="71"/>
      <c r="AP1655" s="71"/>
    </row>
    <row r="1656" spans="1:42" x14ac:dyDescent="0.75">
      <c r="A1656" s="71"/>
      <c r="B1656" s="71"/>
      <c r="C1656" s="71"/>
      <c r="D1656" s="71"/>
      <c r="E1656" s="71"/>
      <c r="F1656" s="71"/>
      <c r="G1656" s="71"/>
      <c r="H1656" s="71"/>
      <c r="I1656" s="71"/>
      <c r="J1656" s="71"/>
      <c r="K1656" s="71"/>
      <c r="L1656" s="71"/>
      <c r="M1656" s="71"/>
      <c r="N1656" s="71"/>
      <c r="O1656" s="71"/>
      <c r="T1656" s="71"/>
      <c r="U1656" s="71"/>
      <c r="V1656" s="71"/>
      <c r="W1656" s="71"/>
      <c r="X1656" s="71"/>
      <c r="Y1656" s="71"/>
      <c r="Z1656" s="71"/>
      <c r="AA1656" s="71"/>
      <c r="AB1656" s="71"/>
      <c r="AC1656" s="71"/>
      <c r="AD1656" s="71"/>
      <c r="AE1656" s="71"/>
      <c r="AF1656" s="71"/>
      <c r="AG1656" s="71"/>
      <c r="AH1656" s="71"/>
      <c r="AI1656" s="71"/>
      <c r="AJ1656" s="71"/>
      <c r="AK1656" s="71"/>
      <c r="AL1656" s="71"/>
      <c r="AM1656" s="71"/>
      <c r="AN1656" s="71"/>
      <c r="AO1656" s="71"/>
      <c r="AP1656" s="71"/>
    </row>
    <row r="1657" spans="1:42" x14ac:dyDescent="0.75">
      <c r="A1657" s="71"/>
      <c r="B1657" s="71"/>
      <c r="C1657" s="71"/>
      <c r="D1657" s="71"/>
      <c r="E1657" s="71"/>
      <c r="F1657" s="71"/>
      <c r="G1657" s="71"/>
      <c r="H1657" s="71"/>
      <c r="I1657" s="71"/>
      <c r="J1657" s="71"/>
      <c r="K1657" s="71"/>
      <c r="L1657" s="71"/>
      <c r="M1657" s="71"/>
      <c r="N1657" s="71"/>
      <c r="O1657" s="71"/>
      <c r="T1657" s="71"/>
      <c r="U1657" s="71"/>
      <c r="V1657" s="71"/>
      <c r="W1657" s="71"/>
      <c r="X1657" s="71"/>
      <c r="Y1657" s="71"/>
      <c r="Z1657" s="71"/>
      <c r="AA1657" s="71"/>
      <c r="AB1657" s="71"/>
      <c r="AC1657" s="71"/>
      <c r="AD1657" s="71"/>
      <c r="AE1657" s="71"/>
      <c r="AF1657" s="71"/>
      <c r="AG1657" s="71"/>
      <c r="AH1657" s="71"/>
      <c r="AI1657" s="71"/>
      <c r="AJ1657" s="71"/>
      <c r="AK1657" s="71"/>
      <c r="AL1657" s="71"/>
      <c r="AM1657" s="71"/>
      <c r="AN1657" s="71"/>
      <c r="AO1657" s="71"/>
      <c r="AP1657" s="71"/>
    </row>
    <row r="1658" spans="1:42" x14ac:dyDescent="0.75">
      <c r="A1658" s="71"/>
      <c r="B1658" s="71"/>
      <c r="C1658" s="71"/>
      <c r="D1658" s="71"/>
      <c r="E1658" s="71"/>
      <c r="F1658" s="71"/>
      <c r="G1658" s="71"/>
      <c r="H1658" s="71"/>
      <c r="I1658" s="71"/>
      <c r="J1658" s="71"/>
      <c r="K1658" s="71"/>
      <c r="L1658" s="71"/>
      <c r="M1658" s="71"/>
      <c r="N1658" s="71"/>
      <c r="O1658" s="71"/>
      <c r="T1658" s="71"/>
      <c r="U1658" s="71"/>
      <c r="V1658" s="71"/>
      <c r="W1658" s="71"/>
      <c r="X1658" s="71"/>
      <c r="Y1658" s="71"/>
      <c r="Z1658" s="71"/>
      <c r="AA1658" s="71"/>
      <c r="AB1658" s="71"/>
      <c r="AC1658" s="71"/>
      <c r="AD1658" s="71"/>
      <c r="AE1658" s="71"/>
      <c r="AF1658" s="71"/>
      <c r="AG1658" s="71"/>
      <c r="AH1658" s="71"/>
      <c r="AI1658" s="71"/>
      <c r="AJ1658" s="71"/>
      <c r="AK1658" s="71"/>
      <c r="AL1658" s="71"/>
      <c r="AM1658" s="71"/>
      <c r="AN1658" s="71"/>
      <c r="AO1658" s="71"/>
      <c r="AP1658" s="71"/>
    </row>
    <row r="1659" spans="1:42" x14ac:dyDescent="0.75">
      <c r="A1659" s="71"/>
      <c r="B1659" s="71"/>
      <c r="C1659" s="71"/>
      <c r="D1659" s="71"/>
      <c r="E1659" s="71"/>
      <c r="F1659" s="71"/>
      <c r="G1659" s="71"/>
      <c r="H1659" s="71"/>
      <c r="I1659" s="71"/>
      <c r="J1659" s="71"/>
      <c r="K1659" s="71"/>
      <c r="L1659" s="71"/>
      <c r="M1659" s="71"/>
      <c r="N1659" s="71"/>
      <c r="O1659" s="71"/>
      <c r="T1659" s="71"/>
      <c r="U1659" s="71"/>
      <c r="V1659" s="71"/>
      <c r="W1659" s="71"/>
      <c r="X1659" s="71"/>
      <c r="Y1659" s="71"/>
      <c r="Z1659" s="71"/>
      <c r="AA1659" s="71"/>
      <c r="AB1659" s="71"/>
      <c r="AC1659" s="71"/>
      <c r="AD1659" s="71"/>
      <c r="AE1659" s="71"/>
      <c r="AF1659" s="71"/>
      <c r="AG1659" s="71"/>
      <c r="AH1659" s="71"/>
      <c r="AI1659" s="71"/>
      <c r="AJ1659" s="71"/>
      <c r="AK1659" s="71"/>
      <c r="AL1659" s="71"/>
      <c r="AM1659" s="71"/>
      <c r="AN1659" s="71"/>
      <c r="AO1659" s="71"/>
      <c r="AP1659" s="71"/>
    </row>
    <row r="1660" spans="1:42" x14ac:dyDescent="0.75">
      <c r="A1660" s="71"/>
      <c r="B1660" s="71"/>
      <c r="C1660" s="71"/>
      <c r="D1660" s="71"/>
      <c r="E1660" s="71"/>
      <c r="F1660" s="71"/>
      <c r="G1660" s="71"/>
      <c r="H1660" s="71"/>
      <c r="I1660" s="71"/>
      <c r="J1660" s="71"/>
      <c r="K1660" s="71"/>
      <c r="L1660" s="71"/>
      <c r="M1660" s="71"/>
      <c r="N1660" s="71"/>
      <c r="O1660" s="71"/>
      <c r="T1660" s="71"/>
      <c r="U1660" s="71"/>
      <c r="V1660" s="71"/>
      <c r="W1660" s="71"/>
      <c r="X1660" s="71"/>
      <c r="Y1660" s="71"/>
      <c r="Z1660" s="71"/>
      <c r="AA1660" s="71"/>
      <c r="AB1660" s="71"/>
      <c r="AC1660" s="71"/>
      <c r="AD1660" s="71"/>
      <c r="AE1660" s="71"/>
      <c r="AF1660" s="71"/>
      <c r="AG1660" s="71"/>
      <c r="AH1660" s="71"/>
      <c r="AI1660" s="71"/>
      <c r="AJ1660" s="71"/>
      <c r="AK1660" s="71"/>
      <c r="AL1660" s="71"/>
      <c r="AM1660" s="71"/>
      <c r="AN1660" s="71"/>
      <c r="AO1660" s="71"/>
      <c r="AP1660" s="71"/>
    </row>
    <row r="1661" spans="1:42" x14ac:dyDescent="0.75">
      <c r="A1661" s="71"/>
      <c r="B1661" s="71"/>
      <c r="C1661" s="71"/>
      <c r="D1661" s="71"/>
      <c r="E1661" s="71"/>
      <c r="F1661" s="71"/>
      <c r="G1661" s="71"/>
      <c r="H1661" s="71"/>
      <c r="I1661" s="71"/>
      <c r="J1661" s="71"/>
      <c r="K1661" s="71"/>
      <c r="L1661" s="71"/>
      <c r="M1661" s="71"/>
      <c r="N1661" s="71"/>
      <c r="O1661" s="71"/>
      <c r="T1661" s="71"/>
      <c r="U1661" s="71"/>
      <c r="V1661" s="71"/>
      <c r="W1661" s="71"/>
      <c r="X1661" s="71"/>
      <c r="Y1661" s="71"/>
      <c r="Z1661" s="71"/>
      <c r="AA1661" s="71"/>
      <c r="AB1661" s="71"/>
      <c r="AC1661" s="71"/>
      <c r="AD1661" s="71"/>
      <c r="AE1661" s="71"/>
      <c r="AF1661" s="71"/>
      <c r="AG1661" s="71"/>
      <c r="AH1661" s="71"/>
      <c r="AI1661" s="71"/>
      <c r="AJ1661" s="71"/>
      <c r="AK1661" s="71"/>
      <c r="AL1661" s="71"/>
      <c r="AM1661" s="71"/>
      <c r="AN1661" s="71"/>
      <c r="AO1661" s="71"/>
      <c r="AP1661" s="71"/>
    </row>
    <row r="1662" spans="1:42" x14ac:dyDescent="0.75">
      <c r="A1662" s="71"/>
      <c r="B1662" s="71"/>
      <c r="C1662" s="71"/>
      <c r="D1662" s="71"/>
      <c r="E1662" s="71"/>
      <c r="F1662" s="71"/>
      <c r="G1662" s="71"/>
      <c r="H1662" s="71"/>
      <c r="I1662" s="71"/>
      <c r="J1662" s="71"/>
      <c r="K1662" s="71"/>
      <c r="L1662" s="71"/>
      <c r="M1662" s="71"/>
      <c r="N1662" s="71"/>
      <c r="O1662" s="71"/>
      <c r="T1662" s="71"/>
      <c r="U1662" s="71"/>
      <c r="V1662" s="71"/>
      <c r="W1662" s="71"/>
      <c r="X1662" s="71"/>
      <c r="Y1662" s="71"/>
      <c r="Z1662" s="71"/>
      <c r="AA1662" s="71"/>
      <c r="AB1662" s="71"/>
      <c r="AC1662" s="71"/>
      <c r="AD1662" s="71"/>
      <c r="AE1662" s="71"/>
      <c r="AF1662" s="71"/>
      <c r="AG1662" s="71"/>
      <c r="AH1662" s="71"/>
      <c r="AI1662" s="71"/>
      <c r="AJ1662" s="71"/>
      <c r="AK1662" s="71"/>
      <c r="AL1662" s="71"/>
      <c r="AM1662" s="71"/>
      <c r="AN1662" s="71"/>
      <c r="AO1662" s="71"/>
      <c r="AP1662" s="71"/>
    </row>
    <row r="1663" spans="1:42" x14ac:dyDescent="0.75">
      <c r="A1663" s="71"/>
      <c r="B1663" s="71"/>
      <c r="C1663" s="71"/>
      <c r="D1663" s="71"/>
      <c r="E1663" s="71"/>
      <c r="F1663" s="71"/>
      <c r="G1663" s="71"/>
      <c r="H1663" s="71"/>
      <c r="I1663" s="71"/>
      <c r="J1663" s="71"/>
      <c r="K1663" s="71"/>
      <c r="L1663" s="71"/>
      <c r="M1663" s="71"/>
      <c r="N1663" s="71"/>
      <c r="O1663" s="71"/>
      <c r="T1663" s="71"/>
      <c r="U1663" s="71"/>
      <c r="V1663" s="71"/>
      <c r="W1663" s="71"/>
      <c r="X1663" s="71"/>
      <c r="Y1663" s="71"/>
      <c r="Z1663" s="71"/>
      <c r="AA1663" s="71"/>
      <c r="AB1663" s="71"/>
      <c r="AC1663" s="71"/>
      <c r="AD1663" s="71"/>
      <c r="AE1663" s="71"/>
      <c r="AF1663" s="71"/>
      <c r="AG1663" s="71"/>
      <c r="AH1663" s="71"/>
      <c r="AI1663" s="71"/>
      <c r="AJ1663" s="71"/>
      <c r="AK1663" s="71"/>
      <c r="AL1663" s="71"/>
      <c r="AM1663" s="71"/>
      <c r="AN1663" s="71"/>
      <c r="AO1663" s="71"/>
      <c r="AP1663" s="71"/>
    </row>
    <row r="1664" spans="1:42" x14ac:dyDescent="0.75">
      <c r="A1664" s="71"/>
      <c r="B1664" s="71"/>
      <c r="C1664" s="71"/>
      <c r="D1664" s="71"/>
      <c r="E1664" s="71"/>
      <c r="F1664" s="71"/>
      <c r="G1664" s="71"/>
      <c r="H1664" s="71"/>
      <c r="I1664" s="71"/>
      <c r="J1664" s="71"/>
      <c r="K1664" s="71"/>
      <c r="L1664" s="71"/>
      <c r="M1664" s="71"/>
      <c r="N1664" s="71"/>
      <c r="O1664" s="71"/>
      <c r="T1664" s="71"/>
      <c r="U1664" s="71"/>
      <c r="V1664" s="71"/>
      <c r="W1664" s="71"/>
      <c r="X1664" s="71"/>
      <c r="Y1664" s="71"/>
      <c r="Z1664" s="71"/>
      <c r="AA1664" s="71"/>
      <c r="AB1664" s="71"/>
      <c r="AC1664" s="71"/>
      <c r="AD1664" s="71"/>
      <c r="AE1664" s="71"/>
      <c r="AF1664" s="71"/>
      <c r="AG1664" s="71"/>
      <c r="AH1664" s="71"/>
      <c r="AI1664" s="71"/>
      <c r="AJ1664" s="71"/>
      <c r="AK1664" s="71"/>
      <c r="AL1664" s="71"/>
      <c r="AM1664" s="71"/>
      <c r="AN1664" s="71"/>
      <c r="AO1664" s="71"/>
      <c r="AP1664" s="71"/>
    </row>
    <row r="1665" spans="1:42" x14ac:dyDescent="0.75">
      <c r="A1665" s="71"/>
      <c r="B1665" s="71"/>
      <c r="C1665" s="71"/>
      <c r="D1665" s="71"/>
      <c r="E1665" s="71"/>
      <c r="F1665" s="71"/>
      <c r="G1665" s="71"/>
      <c r="H1665" s="71"/>
      <c r="I1665" s="71"/>
      <c r="J1665" s="71"/>
      <c r="K1665" s="71"/>
      <c r="L1665" s="71"/>
      <c r="M1665" s="71"/>
      <c r="N1665" s="71"/>
      <c r="O1665" s="71"/>
      <c r="T1665" s="71"/>
      <c r="U1665" s="71"/>
      <c r="V1665" s="71"/>
      <c r="W1665" s="71"/>
      <c r="X1665" s="71"/>
      <c r="Y1665" s="71"/>
      <c r="Z1665" s="71"/>
      <c r="AA1665" s="71"/>
      <c r="AB1665" s="71"/>
      <c r="AC1665" s="71"/>
      <c r="AD1665" s="71"/>
      <c r="AE1665" s="71"/>
      <c r="AF1665" s="71"/>
      <c r="AG1665" s="71"/>
      <c r="AH1665" s="71"/>
      <c r="AI1665" s="71"/>
      <c r="AJ1665" s="71"/>
      <c r="AK1665" s="71"/>
      <c r="AL1665" s="71"/>
      <c r="AM1665" s="71"/>
      <c r="AN1665" s="71"/>
      <c r="AO1665" s="71"/>
      <c r="AP1665" s="71"/>
    </row>
    <row r="1666" spans="1:42" x14ac:dyDescent="0.75">
      <c r="A1666" s="71"/>
      <c r="B1666" s="71"/>
      <c r="C1666" s="71"/>
      <c r="D1666" s="71"/>
      <c r="E1666" s="71"/>
      <c r="F1666" s="71"/>
      <c r="G1666" s="71"/>
      <c r="H1666" s="71"/>
      <c r="I1666" s="71"/>
      <c r="J1666" s="71"/>
      <c r="K1666" s="71"/>
      <c r="L1666" s="71"/>
      <c r="M1666" s="71"/>
      <c r="N1666" s="71"/>
      <c r="O1666" s="71"/>
      <c r="T1666" s="71"/>
      <c r="U1666" s="71"/>
      <c r="V1666" s="71"/>
      <c r="W1666" s="71"/>
      <c r="X1666" s="71"/>
      <c r="Y1666" s="71"/>
      <c r="Z1666" s="71"/>
      <c r="AA1666" s="71"/>
      <c r="AB1666" s="71"/>
      <c r="AC1666" s="71"/>
      <c r="AD1666" s="71"/>
      <c r="AE1666" s="71"/>
      <c r="AF1666" s="71"/>
      <c r="AG1666" s="71"/>
      <c r="AH1666" s="71"/>
      <c r="AI1666" s="71"/>
      <c r="AJ1666" s="71"/>
      <c r="AK1666" s="71"/>
      <c r="AL1666" s="71"/>
      <c r="AM1666" s="71"/>
      <c r="AN1666" s="71"/>
      <c r="AO1666" s="71"/>
      <c r="AP1666" s="71"/>
    </row>
    <row r="1667" spans="1:42" x14ac:dyDescent="0.75">
      <c r="A1667" s="71"/>
      <c r="B1667" s="71"/>
      <c r="C1667" s="71"/>
      <c r="D1667" s="71"/>
      <c r="E1667" s="71"/>
      <c r="F1667" s="71"/>
      <c r="G1667" s="71"/>
      <c r="H1667" s="71"/>
      <c r="I1667" s="71"/>
      <c r="J1667" s="71"/>
      <c r="K1667" s="71"/>
      <c r="L1667" s="71"/>
      <c r="M1667" s="71"/>
      <c r="N1667" s="71"/>
      <c r="O1667" s="71"/>
      <c r="T1667" s="71"/>
      <c r="U1667" s="71"/>
      <c r="V1667" s="71"/>
      <c r="W1667" s="71"/>
      <c r="X1667" s="71"/>
      <c r="Y1667" s="71"/>
      <c r="Z1667" s="71"/>
      <c r="AA1667" s="71"/>
      <c r="AB1667" s="71"/>
      <c r="AC1667" s="71"/>
      <c r="AD1667" s="71"/>
      <c r="AE1667" s="71"/>
      <c r="AF1667" s="71"/>
      <c r="AG1667" s="71"/>
      <c r="AH1667" s="71"/>
      <c r="AI1667" s="71"/>
      <c r="AJ1667" s="71"/>
      <c r="AK1667" s="71"/>
      <c r="AL1667" s="71"/>
      <c r="AM1667" s="71"/>
      <c r="AN1667" s="71"/>
      <c r="AO1667" s="71"/>
      <c r="AP1667" s="71"/>
    </row>
    <row r="1668" spans="1:42" x14ac:dyDescent="0.75">
      <c r="A1668" s="71"/>
      <c r="B1668" s="71"/>
      <c r="C1668" s="71"/>
      <c r="D1668" s="71"/>
      <c r="E1668" s="71"/>
      <c r="F1668" s="71"/>
      <c r="G1668" s="71"/>
      <c r="H1668" s="71"/>
      <c r="I1668" s="71"/>
      <c r="J1668" s="71"/>
      <c r="K1668" s="71"/>
      <c r="L1668" s="71"/>
      <c r="M1668" s="71"/>
      <c r="N1668" s="71"/>
      <c r="O1668" s="71"/>
      <c r="T1668" s="71"/>
      <c r="U1668" s="71"/>
      <c r="V1668" s="71"/>
      <c r="W1668" s="71"/>
      <c r="X1668" s="71"/>
      <c r="Y1668" s="71"/>
      <c r="Z1668" s="71"/>
      <c r="AA1668" s="71"/>
      <c r="AB1668" s="71"/>
      <c r="AC1668" s="71"/>
      <c r="AD1668" s="71"/>
      <c r="AE1668" s="71"/>
      <c r="AF1668" s="71"/>
      <c r="AG1668" s="71"/>
      <c r="AH1668" s="71"/>
      <c r="AI1668" s="71"/>
      <c r="AJ1668" s="71"/>
      <c r="AK1668" s="71"/>
      <c r="AL1668" s="71"/>
      <c r="AM1668" s="71"/>
      <c r="AN1668" s="71"/>
      <c r="AO1668" s="71"/>
      <c r="AP1668" s="71"/>
    </row>
    <row r="1669" spans="1:42" x14ac:dyDescent="0.75">
      <c r="A1669" s="71"/>
      <c r="B1669" s="71"/>
      <c r="C1669" s="71"/>
      <c r="D1669" s="71"/>
      <c r="E1669" s="71"/>
      <c r="F1669" s="71"/>
      <c r="G1669" s="71"/>
      <c r="H1669" s="71"/>
      <c r="I1669" s="71"/>
      <c r="J1669" s="71"/>
      <c r="K1669" s="71"/>
      <c r="L1669" s="71"/>
      <c r="M1669" s="71"/>
      <c r="N1669" s="71"/>
      <c r="O1669" s="71"/>
      <c r="T1669" s="71"/>
      <c r="U1669" s="71"/>
      <c r="V1669" s="71"/>
      <c r="W1669" s="71"/>
      <c r="X1669" s="71"/>
      <c r="Y1669" s="71"/>
      <c r="Z1669" s="71"/>
      <c r="AA1669" s="71"/>
      <c r="AB1669" s="71"/>
      <c r="AC1669" s="71"/>
      <c r="AD1669" s="71"/>
      <c r="AE1669" s="71"/>
      <c r="AF1669" s="71"/>
      <c r="AG1669" s="71"/>
      <c r="AH1669" s="71"/>
      <c r="AI1669" s="71"/>
      <c r="AJ1669" s="71"/>
      <c r="AK1669" s="71"/>
      <c r="AL1669" s="71"/>
      <c r="AM1669" s="71"/>
      <c r="AN1669" s="71"/>
      <c r="AO1669" s="71"/>
      <c r="AP1669" s="71"/>
    </row>
    <row r="1670" spans="1:42" x14ac:dyDescent="0.75">
      <c r="A1670" s="71"/>
      <c r="B1670" s="71"/>
      <c r="C1670" s="71"/>
      <c r="D1670" s="71"/>
      <c r="E1670" s="71"/>
      <c r="F1670" s="71"/>
      <c r="G1670" s="71"/>
      <c r="H1670" s="71"/>
      <c r="I1670" s="71"/>
      <c r="J1670" s="71"/>
      <c r="K1670" s="71"/>
      <c r="L1670" s="71"/>
      <c r="M1670" s="71"/>
      <c r="N1670" s="71"/>
      <c r="O1670" s="71"/>
      <c r="T1670" s="71"/>
      <c r="U1670" s="71"/>
      <c r="V1670" s="71"/>
      <c r="W1670" s="71"/>
      <c r="X1670" s="71"/>
      <c r="Y1670" s="71"/>
      <c r="Z1670" s="71"/>
      <c r="AA1670" s="71"/>
      <c r="AB1670" s="71"/>
      <c r="AC1670" s="71"/>
      <c r="AD1670" s="71"/>
      <c r="AE1670" s="71"/>
      <c r="AF1670" s="71"/>
      <c r="AG1670" s="71"/>
      <c r="AH1670" s="71"/>
      <c r="AI1670" s="71"/>
      <c r="AJ1670" s="71"/>
      <c r="AK1670" s="71"/>
      <c r="AL1670" s="71"/>
      <c r="AM1670" s="71"/>
      <c r="AN1670" s="71"/>
      <c r="AO1670" s="71"/>
      <c r="AP1670" s="71"/>
    </row>
    <row r="1671" spans="1:42" x14ac:dyDescent="0.75">
      <c r="A1671" s="71"/>
      <c r="B1671" s="71"/>
      <c r="C1671" s="71"/>
      <c r="D1671" s="71"/>
      <c r="E1671" s="71"/>
      <c r="F1671" s="71"/>
      <c r="G1671" s="71"/>
      <c r="H1671" s="71"/>
      <c r="I1671" s="71"/>
      <c r="J1671" s="71"/>
      <c r="K1671" s="71"/>
      <c r="L1671" s="71"/>
      <c r="M1671" s="71"/>
      <c r="N1671" s="71"/>
      <c r="O1671" s="71"/>
      <c r="T1671" s="71"/>
      <c r="U1671" s="71"/>
      <c r="V1671" s="71"/>
      <c r="W1671" s="71"/>
      <c r="X1671" s="71"/>
      <c r="Y1671" s="71"/>
      <c r="Z1671" s="71"/>
      <c r="AA1671" s="71"/>
      <c r="AB1671" s="71"/>
      <c r="AC1671" s="71"/>
      <c r="AD1671" s="71"/>
      <c r="AE1671" s="71"/>
      <c r="AF1671" s="71"/>
      <c r="AG1671" s="71"/>
      <c r="AH1671" s="71"/>
      <c r="AI1671" s="71"/>
      <c r="AJ1671" s="71"/>
      <c r="AK1671" s="71"/>
      <c r="AL1671" s="71"/>
      <c r="AM1671" s="71"/>
      <c r="AN1671" s="71"/>
      <c r="AO1671" s="71"/>
      <c r="AP1671" s="71"/>
    </row>
    <row r="1672" spans="1:42" x14ac:dyDescent="0.75">
      <c r="A1672" s="71"/>
      <c r="B1672" s="71"/>
      <c r="C1672" s="71"/>
      <c r="D1672" s="71"/>
      <c r="E1672" s="71"/>
      <c r="F1672" s="71"/>
      <c r="G1672" s="71"/>
      <c r="H1672" s="71"/>
      <c r="I1672" s="71"/>
      <c r="J1672" s="71"/>
      <c r="K1672" s="71"/>
      <c r="L1672" s="71"/>
      <c r="M1672" s="71"/>
      <c r="N1672" s="71"/>
      <c r="O1672" s="71"/>
      <c r="T1672" s="71"/>
      <c r="U1672" s="71"/>
      <c r="V1672" s="71"/>
      <c r="W1672" s="71"/>
      <c r="X1672" s="71"/>
      <c r="Y1672" s="71"/>
      <c r="Z1672" s="71"/>
      <c r="AA1672" s="71"/>
      <c r="AB1672" s="71"/>
      <c r="AC1672" s="71"/>
      <c r="AD1672" s="71"/>
      <c r="AE1672" s="71"/>
      <c r="AF1672" s="71"/>
      <c r="AG1672" s="71"/>
      <c r="AH1672" s="71"/>
      <c r="AI1672" s="71"/>
      <c r="AJ1672" s="71"/>
      <c r="AK1672" s="71"/>
      <c r="AL1672" s="71"/>
      <c r="AM1672" s="71"/>
      <c r="AN1672" s="71"/>
      <c r="AO1672" s="71"/>
      <c r="AP1672" s="71"/>
    </row>
    <row r="1673" spans="1:42" x14ac:dyDescent="0.75">
      <c r="A1673" s="71"/>
      <c r="B1673" s="71"/>
      <c r="C1673" s="71"/>
      <c r="D1673" s="71"/>
      <c r="E1673" s="71"/>
      <c r="F1673" s="71"/>
      <c r="G1673" s="71"/>
      <c r="H1673" s="71"/>
      <c r="I1673" s="71"/>
      <c r="J1673" s="71"/>
      <c r="K1673" s="71"/>
      <c r="L1673" s="71"/>
      <c r="M1673" s="71"/>
      <c r="N1673" s="71"/>
      <c r="O1673" s="71"/>
      <c r="T1673" s="71"/>
      <c r="U1673" s="71"/>
      <c r="V1673" s="71"/>
      <c r="W1673" s="71"/>
      <c r="X1673" s="71"/>
      <c r="Y1673" s="71"/>
      <c r="Z1673" s="71"/>
      <c r="AA1673" s="71"/>
      <c r="AB1673" s="71"/>
      <c r="AC1673" s="71"/>
      <c r="AD1673" s="71"/>
      <c r="AE1673" s="71"/>
      <c r="AF1673" s="71"/>
      <c r="AG1673" s="71"/>
      <c r="AH1673" s="71"/>
      <c r="AI1673" s="71"/>
      <c r="AJ1673" s="71"/>
      <c r="AK1673" s="71"/>
      <c r="AL1673" s="71"/>
      <c r="AM1673" s="71"/>
      <c r="AN1673" s="71"/>
      <c r="AO1673" s="71"/>
      <c r="AP1673" s="71"/>
    </row>
    <row r="1674" spans="1:42" x14ac:dyDescent="0.75">
      <c r="A1674" s="71"/>
      <c r="B1674" s="71"/>
      <c r="C1674" s="71"/>
      <c r="D1674" s="71"/>
      <c r="E1674" s="71"/>
      <c r="F1674" s="71"/>
      <c r="G1674" s="71"/>
      <c r="H1674" s="71"/>
      <c r="I1674" s="71"/>
      <c r="J1674" s="71"/>
      <c r="K1674" s="71"/>
      <c r="L1674" s="71"/>
      <c r="M1674" s="71"/>
      <c r="N1674" s="71"/>
      <c r="O1674" s="71"/>
      <c r="T1674" s="71"/>
      <c r="U1674" s="71"/>
      <c r="V1674" s="71"/>
      <c r="W1674" s="71"/>
      <c r="X1674" s="71"/>
      <c r="Y1674" s="71"/>
      <c r="Z1674" s="71"/>
      <c r="AA1674" s="71"/>
      <c r="AB1674" s="71"/>
      <c r="AC1674" s="71"/>
      <c r="AD1674" s="71"/>
      <c r="AE1674" s="71"/>
      <c r="AF1674" s="71"/>
      <c r="AG1674" s="71"/>
      <c r="AH1674" s="71"/>
      <c r="AI1674" s="71"/>
      <c r="AJ1674" s="71"/>
      <c r="AK1674" s="71"/>
      <c r="AL1674" s="71"/>
      <c r="AM1674" s="71"/>
      <c r="AN1674" s="71"/>
      <c r="AO1674" s="71"/>
      <c r="AP1674" s="71"/>
    </row>
    <row r="1675" spans="1:42" x14ac:dyDescent="0.75">
      <c r="A1675" s="71"/>
      <c r="B1675" s="71"/>
      <c r="C1675" s="71"/>
      <c r="D1675" s="71"/>
      <c r="E1675" s="71"/>
      <c r="F1675" s="71"/>
      <c r="G1675" s="71"/>
      <c r="H1675" s="71"/>
      <c r="I1675" s="71"/>
      <c r="J1675" s="71"/>
      <c r="K1675" s="71"/>
      <c r="L1675" s="71"/>
      <c r="M1675" s="71"/>
      <c r="N1675" s="71"/>
      <c r="O1675" s="71"/>
      <c r="T1675" s="71"/>
      <c r="U1675" s="71"/>
      <c r="V1675" s="71"/>
      <c r="W1675" s="71"/>
      <c r="X1675" s="71"/>
      <c r="Y1675" s="71"/>
      <c r="Z1675" s="71"/>
      <c r="AA1675" s="71"/>
      <c r="AB1675" s="71"/>
      <c r="AC1675" s="71"/>
      <c r="AD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</row>
    <row r="1676" spans="1:42" x14ac:dyDescent="0.75">
      <c r="A1676" s="71"/>
      <c r="B1676" s="71"/>
      <c r="C1676" s="71"/>
      <c r="D1676" s="71"/>
      <c r="E1676" s="71"/>
      <c r="F1676" s="71"/>
      <c r="G1676" s="71"/>
      <c r="H1676" s="71"/>
      <c r="I1676" s="71"/>
      <c r="J1676" s="71"/>
      <c r="K1676" s="71"/>
      <c r="L1676" s="71"/>
      <c r="M1676" s="71"/>
      <c r="N1676" s="71"/>
      <c r="O1676" s="71"/>
      <c r="T1676" s="71"/>
      <c r="U1676" s="71"/>
      <c r="V1676" s="71"/>
      <c r="W1676" s="71"/>
      <c r="X1676" s="71"/>
      <c r="Y1676" s="71"/>
      <c r="Z1676" s="71"/>
      <c r="AA1676" s="71"/>
      <c r="AB1676" s="71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</row>
    <row r="1677" spans="1:42" x14ac:dyDescent="0.75">
      <c r="A1677" s="71"/>
      <c r="B1677" s="71"/>
      <c r="C1677" s="71"/>
      <c r="D1677" s="71"/>
      <c r="E1677" s="71"/>
      <c r="F1677" s="71"/>
      <c r="G1677" s="71"/>
      <c r="H1677" s="71"/>
      <c r="I1677" s="71"/>
      <c r="J1677" s="71"/>
      <c r="K1677" s="71"/>
      <c r="L1677" s="71"/>
      <c r="M1677" s="71"/>
      <c r="N1677" s="71"/>
      <c r="O1677" s="71"/>
      <c r="T1677" s="71"/>
      <c r="U1677" s="71"/>
      <c r="V1677" s="71"/>
      <c r="W1677" s="71"/>
      <c r="X1677" s="71"/>
      <c r="Y1677" s="71"/>
      <c r="Z1677" s="71"/>
      <c r="AA1677" s="71"/>
      <c r="AB1677" s="71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</row>
    <row r="1678" spans="1:42" x14ac:dyDescent="0.75">
      <c r="A1678" s="71"/>
      <c r="B1678" s="71"/>
      <c r="C1678" s="71"/>
      <c r="D1678" s="71"/>
      <c r="E1678" s="71"/>
      <c r="F1678" s="71"/>
      <c r="G1678" s="71"/>
      <c r="H1678" s="71"/>
      <c r="I1678" s="71"/>
      <c r="J1678" s="71"/>
      <c r="K1678" s="71"/>
      <c r="L1678" s="71"/>
      <c r="M1678" s="71"/>
      <c r="N1678" s="71"/>
      <c r="O1678" s="71"/>
      <c r="T1678" s="71"/>
      <c r="U1678" s="71"/>
      <c r="V1678" s="71"/>
      <c r="W1678" s="71"/>
      <c r="X1678" s="71"/>
      <c r="Y1678" s="71"/>
      <c r="Z1678" s="71"/>
      <c r="AA1678" s="71"/>
      <c r="AB1678" s="71"/>
      <c r="AC1678" s="71"/>
      <c r="AD1678" s="71"/>
      <c r="AE1678" s="71"/>
      <c r="AF1678" s="71"/>
      <c r="AG1678" s="71"/>
      <c r="AH1678" s="71"/>
      <c r="AI1678" s="71"/>
      <c r="AJ1678" s="71"/>
      <c r="AK1678" s="71"/>
      <c r="AL1678" s="71"/>
      <c r="AM1678" s="71"/>
      <c r="AN1678" s="71"/>
      <c r="AO1678" s="71"/>
      <c r="AP1678" s="71"/>
    </row>
    <row r="1679" spans="1:42" x14ac:dyDescent="0.75">
      <c r="A1679" s="71"/>
      <c r="B1679" s="71"/>
      <c r="C1679" s="71"/>
      <c r="D1679" s="71"/>
      <c r="E1679" s="71"/>
      <c r="F1679" s="71"/>
      <c r="G1679" s="71"/>
      <c r="H1679" s="71"/>
      <c r="I1679" s="71"/>
      <c r="J1679" s="71"/>
      <c r="K1679" s="71"/>
      <c r="L1679" s="71"/>
      <c r="M1679" s="71"/>
      <c r="N1679" s="71"/>
      <c r="O1679" s="71"/>
      <c r="T1679" s="71"/>
      <c r="U1679" s="71"/>
      <c r="V1679" s="71"/>
      <c r="W1679" s="71"/>
      <c r="X1679" s="71"/>
      <c r="Y1679" s="71"/>
      <c r="Z1679" s="71"/>
      <c r="AA1679" s="71"/>
      <c r="AB1679" s="71"/>
      <c r="AC1679" s="71"/>
      <c r="AD1679" s="71"/>
      <c r="AE1679" s="71"/>
      <c r="AF1679" s="71"/>
      <c r="AG1679" s="71"/>
      <c r="AH1679" s="71"/>
      <c r="AI1679" s="71"/>
      <c r="AJ1679" s="71"/>
      <c r="AK1679" s="71"/>
      <c r="AL1679" s="71"/>
      <c r="AM1679" s="71"/>
      <c r="AN1679" s="71"/>
      <c r="AO1679" s="71"/>
      <c r="AP1679" s="71"/>
    </row>
    <row r="1680" spans="1:42" x14ac:dyDescent="0.75">
      <c r="A1680" s="71"/>
      <c r="B1680" s="71"/>
      <c r="C1680" s="71"/>
      <c r="D1680" s="71"/>
      <c r="E1680" s="71"/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T1680" s="71"/>
      <c r="U1680" s="71"/>
      <c r="V1680" s="71"/>
      <c r="W1680" s="71"/>
      <c r="X1680" s="71"/>
      <c r="Y1680" s="71"/>
      <c r="Z1680" s="71"/>
      <c r="AA1680" s="71"/>
      <c r="AB1680" s="71"/>
      <c r="AC1680" s="71"/>
      <c r="AD1680" s="71"/>
      <c r="AE1680" s="71"/>
      <c r="AF1680" s="71"/>
      <c r="AG1680" s="71"/>
      <c r="AH1680" s="71"/>
      <c r="AI1680" s="71"/>
      <c r="AJ1680" s="71"/>
      <c r="AK1680" s="71"/>
      <c r="AL1680" s="71"/>
      <c r="AM1680" s="71"/>
      <c r="AN1680" s="71"/>
      <c r="AO1680" s="71"/>
      <c r="AP1680" s="71"/>
    </row>
    <row r="1681" spans="1:42" x14ac:dyDescent="0.75">
      <c r="A1681" s="71"/>
      <c r="B1681" s="71"/>
      <c r="C1681" s="71"/>
      <c r="D1681" s="71"/>
      <c r="E1681" s="71"/>
      <c r="F1681" s="71"/>
      <c r="G1681" s="71"/>
      <c r="H1681" s="71"/>
      <c r="I1681" s="71"/>
      <c r="J1681" s="71"/>
      <c r="K1681" s="71"/>
      <c r="L1681" s="71"/>
      <c r="M1681" s="71"/>
      <c r="N1681" s="71"/>
      <c r="O1681" s="71"/>
      <c r="T1681" s="71"/>
      <c r="U1681" s="71"/>
      <c r="V1681" s="71"/>
      <c r="W1681" s="71"/>
      <c r="X1681" s="71"/>
      <c r="Y1681" s="71"/>
      <c r="Z1681" s="71"/>
      <c r="AA1681" s="71"/>
      <c r="AB1681" s="71"/>
      <c r="AC1681" s="71"/>
      <c r="AD1681" s="71"/>
      <c r="AE1681" s="71"/>
      <c r="AF1681" s="71"/>
      <c r="AG1681" s="71"/>
      <c r="AH1681" s="71"/>
      <c r="AI1681" s="71"/>
      <c r="AJ1681" s="71"/>
      <c r="AK1681" s="71"/>
      <c r="AL1681" s="71"/>
      <c r="AM1681" s="71"/>
      <c r="AN1681" s="71"/>
      <c r="AO1681" s="71"/>
      <c r="AP1681" s="71"/>
    </row>
    <row r="1682" spans="1:42" x14ac:dyDescent="0.75">
      <c r="A1682" s="71"/>
      <c r="B1682" s="71"/>
      <c r="C1682" s="71"/>
      <c r="D1682" s="71"/>
      <c r="E1682" s="71"/>
      <c r="F1682" s="71"/>
      <c r="G1682" s="71"/>
      <c r="H1682" s="71"/>
      <c r="I1682" s="71"/>
      <c r="J1682" s="71"/>
      <c r="K1682" s="71"/>
      <c r="L1682" s="71"/>
      <c r="M1682" s="71"/>
      <c r="N1682" s="71"/>
      <c r="O1682" s="71"/>
      <c r="T1682" s="71"/>
      <c r="U1682" s="71"/>
      <c r="V1682" s="71"/>
      <c r="W1682" s="71"/>
      <c r="X1682" s="71"/>
      <c r="Y1682" s="71"/>
      <c r="Z1682" s="71"/>
      <c r="AA1682" s="71"/>
      <c r="AB1682" s="71"/>
      <c r="AC1682" s="71"/>
      <c r="AD1682" s="71"/>
      <c r="AE1682" s="71"/>
      <c r="AF1682" s="71"/>
      <c r="AG1682" s="71"/>
      <c r="AH1682" s="71"/>
      <c r="AI1682" s="71"/>
      <c r="AJ1682" s="71"/>
      <c r="AK1682" s="71"/>
      <c r="AL1682" s="71"/>
      <c r="AM1682" s="71"/>
      <c r="AN1682" s="71"/>
      <c r="AO1682" s="71"/>
      <c r="AP1682" s="71"/>
    </row>
    <row r="1683" spans="1:42" x14ac:dyDescent="0.75">
      <c r="A1683" s="71"/>
      <c r="B1683" s="71"/>
      <c r="C1683" s="71"/>
      <c r="D1683" s="71"/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T1683" s="71"/>
      <c r="U1683" s="71"/>
      <c r="V1683" s="71"/>
      <c r="W1683" s="71"/>
      <c r="X1683" s="71"/>
      <c r="Y1683" s="71"/>
      <c r="Z1683" s="71"/>
      <c r="AA1683" s="71"/>
      <c r="AB1683" s="71"/>
      <c r="AC1683" s="71"/>
      <c r="AD1683" s="71"/>
      <c r="AE1683" s="71"/>
      <c r="AF1683" s="71"/>
      <c r="AG1683" s="71"/>
      <c r="AH1683" s="71"/>
      <c r="AI1683" s="71"/>
      <c r="AJ1683" s="71"/>
      <c r="AK1683" s="71"/>
      <c r="AL1683" s="71"/>
      <c r="AM1683" s="71"/>
      <c r="AN1683" s="71"/>
      <c r="AO1683" s="71"/>
      <c r="AP1683" s="71"/>
    </row>
    <row r="1684" spans="1:42" x14ac:dyDescent="0.75">
      <c r="A1684" s="71"/>
      <c r="B1684" s="71"/>
      <c r="C1684" s="71"/>
      <c r="D1684" s="71"/>
      <c r="E1684" s="71"/>
      <c r="F1684" s="71"/>
      <c r="G1684" s="71"/>
      <c r="H1684" s="71"/>
      <c r="I1684" s="71"/>
      <c r="J1684" s="71"/>
      <c r="K1684" s="71"/>
      <c r="L1684" s="71"/>
      <c r="M1684" s="71"/>
      <c r="N1684" s="71"/>
      <c r="O1684" s="71"/>
      <c r="T1684" s="71"/>
      <c r="U1684" s="71"/>
      <c r="V1684" s="71"/>
      <c r="W1684" s="71"/>
      <c r="X1684" s="71"/>
      <c r="Y1684" s="71"/>
      <c r="Z1684" s="71"/>
      <c r="AA1684" s="71"/>
      <c r="AB1684" s="71"/>
      <c r="AC1684" s="71"/>
      <c r="AD1684" s="71"/>
      <c r="AE1684" s="71"/>
      <c r="AF1684" s="71"/>
      <c r="AG1684" s="71"/>
      <c r="AH1684" s="71"/>
      <c r="AI1684" s="71"/>
      <c r="AJ1684" s="71"/>
      <c r="AK1684" s="71"/>
      <c r="AL1684" s="71"/>
      <c r="AM1684" s="71"/>
      <c r="AN1684" s="71"/>
      <c r="AO1684" s="71"/>
      <c r="AP1684" s="71"/>
    </row>
    <row r="1685" spans="1:42" x14ac:dyDescent="0.75">
      <c r="A1685" s="71"/>
      <c r="B1685" s="71"/>
      <c r="C1685" s="71"/>
      <c r="D1685" s="71"/>
      <c r="E1685" s="71"/>
      <c r="F1685" s="71"/>
      <c r="G1685" s="71"/>
      <c r="H1685" s="71"/>
      <c r="I1685" s="71"/>
      <c r="J1685" s="71"/>
      <c r="K1685" s="71"/>
      <c r="L1685" s="71"/>
      <c r="M1685" s="71"/>
      <c r="N1685" s="71"/>
      <c r="O1685" s="71"/>
      <c r="T1685" s="71"/>
      <c r="U1685" s="71"/>
      <c r="V1685" s="71"/>
      <c r="W1685" s="71"/>
      <c r="X1685" s="71"/>
      <c r="Y1685" s="71"/>
      <c r="Z1685" s="71"/>
      <c r="AA1685" s="71"/>
      <c r="AB1685" s="71"/>
      <c r="AC1685" s="71"/>
      <c r="AD1685" s="71"/>
      <c r="AE1685" s="71"/>
      <c r="AF1685" s="71"/>
      <c r="AG1685" s="71"/>
      <c r="AH1685" s="71"/>
      <c r="AI1685" s="71"/>
      <c r="AJ1685" s="71"/>
      <c r="AK1685" s="71"/>
      <c r="AL1685" s="71"/>
      <c r="AM1685" s="71"/>
      <c r="AN1685" s="71"/>
      <c r="AO1685" s="71"/>
      <c r="AP1685" s="71"/>
    </row>
    <row r="1686" spans="1:42" x14ac:dyDescent="0.75">
      <c r="A1686" s="71"/>
      <c r="B1686" s="71"/>
      <c r="C1686" s="71"/>
      <c r="D1686" s="71"/>
      <c r="E1686" s="71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T1686" s="71"/>
      <c r="U1686" s="71"/>
      <c r="V1686" s="71"/>
      <c r="W1686" s="71"/>
      <c r="X1686" s="71"/>
      <c r="Y1686" s="71"/>
      <c r="Z1686" s="71"/>
      <c r="AA1686" s="71"/>
      <c r="AB1686" s="71"/>
      <c r="AC1686" s="71"/>
      <c r="AD1686" s="71"/>
      <c r="AE1686" s="71"/>
      <c r="AF1686" s="71"/>
      <c r="AG1686" s="71"/>
      <c r="AH1686" s="71"/>
      <c r="AI1686" s="71"/>
      <c r="AJ1686" s="71"/>
      <c r="AK1686" s="71"/>
      <c r="AL1686" s="71"/>
      <c r="AM1686" s="71"/>
      <c r="AN1686" s="71"/>
      <c r="AO1686" s="71"/>
      <c r="AP1686" s="71"/>
    </row>
    <row r="1687" spans="1:42" x14ac:dyDescent="0.75">
      <c r="A1687" s="71"/>
      <c r="B1687" s="71"/>
      <c r="C1687" s="71"/>
      <c r="D1687" s="71"/>
      <c r="E1687" s="71"/>
      <c r="F1687" s="71"/>
      <c r="G1687" s="71"/>
      <c r="H1687" s="71"/>
      <c r="I1687" s="71"/>
      <c r="J1687" s="71"/>
      <c r="K1687" s="71"/>
      <c r="L1687" s="71"/>
      <c r="M1687" s="71"/>
      <c r="N1687" s="71"/>
      <c r="O1687" s="71"/>
      <c r="T1687" s="71"/>
      <c r="U1687" s="71"/>
      <c r="V1687" s="71"/>
      <c r="W1687" s="71"/>
      <c r="X1687" s="71"/>
      <c r="Y1687" s="71"/>
      <c r="Z1687" s="71"/>
      <c r="AA1687" s="71"/>
      <c r="AB1687" s="71"/>
      <c r="AC1687" s="71"/>
      <c r="AD1687" s="71"/>
      <c r="AE1687" s="71"/>
      <c r="AF1687" s="71"/>
      <c r="AG1687" s="71"/>
      <c r="AH1687" s="71"/>
      <c r="AI1687" s="71"/>
      <c r="AJ1687" s="71"/>
      <c r="AK1687" s="71"/>
      <c r="AL1687" s="71"/>
      <c r="AM1687" s="71"/>
      <c r="AN1687" s="71"/>
      <c r="AO1687" s="71"/>
      <c r="AP1687" s="71"/>
    </row>
    <row r="1688" spans="1:42" x14ac:dyDescent="0.75">
      <c r="A1688" s="71"/>
      <c r="B1688" s="71"/>
      <c r="C1688" s="71"/>
      <c r="D1688" s="71"/>
      <c r="E1688" s="71"/>
      <c r="F1688" s="71"/>
      <c r="G1688" s="71"/>
      <c r="H1688" s="71"/>
      <c r="I1688" s="71"/>
      <c r="J1688" s="71"/>
      <c r="K1688" s="71"/>
      <c r="L1688" s="71"/>
      <c r="M1688" s="71"/>
      <c r="N1688" s="71"/>
      <c r="O1688" s="71"/>
      <c r="T1688" s="71"/>
      <c r="U1688" s="71"/>
      <c r="V1688" s="71"/>
      <c r="W1688" s="71"/>
      <c r="X1688" s="71"/>
      <c r="Y1688" s="71"/>
      <c r="Z1688" s="71"/>
      <c r="AA1688" s="71"/>
      <c r="AB1688" s="71"/>
      <c r="AC1688" s="71"/>
      <c r="AD1688" s="71"/>
      <c r="AE1688" s="71"/>
      <c r="AF1688" s="71"/>
      <c r="AG1688" s="71"/>
      <c r="AH1688" s="71"/>
      <c r="AI1688" s="71"/>
      <c r="AJ1688" s="71"/>
      <c r="AK1688" s="71"/>
      <c r="AL1688" s="71"/>
      <c r="AM1688" s="71"/>
      <c r="AN1688" s="71"/>
      <c r="AO1688" s="71"/>
      <c r="AP1688" s="71"/>
    </row>
    <row r="1689" spans="1:42" x14ac:dyDescent="0.75">
      <c r="A1689" s="71"/>
      <c r="B1689" s="71"/>
      <c r="C1689" s="71"/>
      <c r="D1689" s="71"/>
      <c r="E1689" s="71"/>
      <c r="F1689" s="71"/>
      <c r="G1689" s="71"/>
      <c r="H1689" s="71"/>
      <c r="I1689" s="71"/>
      <c r="J1689" s="71"/>
      <c r="K1689" s="71"/>
      <c r="L1689" s="71"/>
      <c r="M1689" s="71"/>
      <c r="N1689" s="71"/>
      <c r="O1689" s="71"/>
      <c r="T1689" s="71"/>
      <c r="U1689" s="71"/>
      <c r="V1689" s="71"/>
      <c r="W1689" s="71"/>
      <c r="X1689" s="71"/>
      <c r="Y1689" s="71"/>
      <c r="Z1689" s="71"/>
      <c r="AA1689" s="71"/>
      <c r="AB1689" s="71"/>
      <c r="AC1689" s="71"/>
      <c r="AD1689" s="71"/>
      <c r="AE1689" s="71"/>
      <c r="AF1689" s="71"/>
      <c r="AG1689" s="71"/>
      <c r="AH1689" s="71"/>
      <c r="AI1689" s="71"/>
      <c r="AJ1689" s="71"/>
      <c r="AK1689" s="71"/>
      <c r="AL1689" s="71"/>
      <c r="AM1689" s="71"/>
      <c r="AN1689" s="71"/>
      <c r="AO1689" s="71"/>
      <c r="AP1689" s="71"/>
    </row>
    <row r="1690" spans="1:42" x14ac:dyDescent="0.75">
      <c r="A1690" s="71"/>
      <c r="B1690" s="71"/>
      <c r="C1690" s="71"/>
      <c r="D1690" s="71"/>
      <c r="E1690" s="71"/>
      <c r="F1690" s="71"/>
      <c r="G1690" s="71"/>
      <c r="H1690" s="71"/>
      <c r="I1690" s="71"/>
      <c r="J1690" s="71"/>
      <c r="K1690" s="71"/>
      <c r="L1690" s="71"/>
      <c r="M1690" s="71"/>
      <c r="N1690" s="71"/>
      <c r="O1690" s="71"/>
      <c r="T1690" s="71"/>
      <c r="U1690" s="71"/>
      <c r="V1690" s="71"/>
      <c r="W1690" s="71"/>
      <c r="X1690" s="71"/>
      <c r="Y1690" s="71"/>
      <c r="Z1690" s="71"/>
      <c r="AA1690" s="71"/>
      <c r="AB1690" s="71"/>
      <c r="AC1690" s="71"/>
      <c r="AD1690" s="71"/>
      <c r="AE1690" s="71"/>
      <c r="AF1690" s="71"/>
      <c r="AG1690" s="71"/>
      <c r="AH1690" s="71"/>
      <c r="AI1690" s="71"/>
      <c r="AJ1690" s="71"/>
      <c r="AK1690" s="71"/>
      <c r="AL1690" s="71"/>
      <c r="AM1690" s="71"/>
      <c r="AN1690" s="71"/>
      <c r="AO1690" s="71"/>
      <c r="AP1690" s="71"/>
    </row>
    <row r="1691" spans="1:42" x14ac:dyDescent="0.75">
      <c r="A1691" s="71"/>
      <c r="B1691" s="71"/>
      <c r="C1691" s="71"/>
      <c r="D1691" s="71"/>
      <c r="E1691" s="71"/>
      <c r="F1691" s="71"/>
      <c r="G1691" s="71"/>
      <c r="H1691" s="71"/>
      <c r="I1691" s="71"/>
      <c r="J1691" s="71"/>
      <c r="K1691" s="71"/>
      <c r="L1691" s="71"/>
      <c r="M1691" s="71"/>
      <c r="N1691" s="71"/>
      <c r="O1691" s="71"/>
      <c r="T1691" s="71"/>
      <c r="U1691" s="71"/>
      <c r="V1691" s="71"/>
      <c r="W1691" s="71"/>
      <c r="X1691" s="71"/>
      <c r="Y1691" s="71"/>
      <c r="Z1691" s="71"/>
      <c r="AA1691" s="71"/>
      <c r="AB1691" s="71"/>
      <c r="AC1691" s="71"/>
      <c r="AD1691" s="71"/>
      <c r="AE1691" s="71"/>
      <c r="AF1691" s="71"/>
      <c r="AG1691" s="71"/>
      <c r="AH1691" s="71"/>
      <c r="AI1691" s="71"/>
      <c r="AJ1691" s="71"/>
      <c r="AK1691" s="71"/>
      <c r="AL1691" s="71"/>
      <c r="AM1691" s="71"/>
      <c r="AN1691" s="71"/>
      <c r="AO1691" s="71"/>
      <c r="AP1691" s="71"/>
    </row>
    <row r="1692" spans="1:42" x14ac:dyDescent="0.75">
      <c r="A1692" s="71"/>
      <c r="B1692" s="71"/>
      <c r="C1692" s="71"/>
      <c r="D1692" s="71"/>
      <c r="E1692" s="71"/>
      <c r="F1692" s="71"/>
      <c r="G1692" s="71"/>
      <c r="H1692" s="71"/>
      <c r="I1692" s="71"/>
      <c r="J1692" s="71"/>
      <c r="K1692" s="71"/>
      <c r="L1692" s="71"/>
      <c r="M1692" s="71"/>
      <c r="N1692" s="71"/>
      <c r="O1692" s="71"/>
      <c r="T1692" s="71"/>
      <c r="U1692" s="71"/>
      <c r="V1692" s="71"/>
      <c r="W1692" s="71"/>
      <c r="X1692" s="71"/>
      <c r="Y1692" s="71"/>
      <c r="Z1692" s="71"/>
      <c r="AA1692" s="71"/>
      <c r="AB1692" s="71"/>
      <c r="AC1692" s="71"/>
      <c r="AD1692" s="71"/>
      <c r="AE1692" s="71"/>
      <c r="AF1692" s="71"/>
      <c r="AG1692" s="71"/>
      <c r="AH1692" s="71"/>
      <c r="AI1692" s="71"/>
      <c r="AJ1692" s="71"/>
      <c r="AK1692" s="71"/>
      <c r="AL1692" s="71"/>
      <c r="AM1692" s="71"/>
      <c r="AN1692" s="71"/>
      <c r="AO1692" s="71"/>
      <c r="AP1692" s="71"/>
    </row>
    <row r="1693" spans="1:42" x14ac:dyDescent="0.75">
      <c r="A1693" s="71"/>
      <c r="B1693" s="71"/>
      <c r="C1693" s="71"/>
      <c r="D1693" s="71"/>
      <c r="E1693" s="71"/>
      <c r="F1693" s="71"/>
      <c r="G1693" s="71"/>
      <c r="H1693" s="71"/>
      <c r="I1693" s="71"/>
      <c r="J1693" s="71"/>
      <c r="K1693" s="71"/>
      <c r="L1693" s="71"/>
      <c r="M1693" s="71"/>
      <c r="N1693" s="71"/>
      <c r="O1693" s="71"/>
      <c r="T1693" s="71"/>
      <c r="U1693" s="71"/>
      <c r="V1693" s="71"/>
      <c r="W1693" s="71"/>
      <c r="X1693" s="71"/>
      <c r="Y1693" s="71"/>
      <c r="Z1693" s="71"/>
      <c r="AA1693" s="71"/>
      <c r="AB1693" s="71"/>
      <c r="AC1693" s="71"/>
      <c r="AD1693" s="71"/>
      <c r="AE1693" s="71"/>
      <c r="AF1693" s="71"/>
      <c r="AG1693" s="71"/>
      <c r="AH1693" s="71"/>
      <c r="AI1693" s="71"/>
      <c r="AJ1693" s="71"/>
      <c r="AK1693" s="71"/>
      <c r="AL1693" s="71"/>
      <c r="AM1693" s="71"/>
      <c r="AN1693" s="71"/>
      <c r="AO1693" s="71"/>
      <c r="AP1693" s="71"/>
    </row>
    <row r="1694" spans="1:42" x14ac:dyDescent="0.75">
      <c r="A1694" s="71"/>
      <c r="B1694" s="71"/>
      <c r="C1694" s="71"/>
      <c r="D1694" s="71"/>
      <c r="E1694" s="71"/>
      <c r="F1694" s="71"/>
      <c r="G1694" s="71"/>
      <c r="H1694" s="71"/>
      <c r="I1694" s="71"/>
      <c r="J1694" s="71"/>
      <c r="K1694" s="71"/>
      <c r="L1694" s="71"/>
      <c r="M1694" s="71"/>
      <c r="N1694" s="71"/>
      <c r="O1694" s="71"/>
      <c r="T1694" s="71"/>
      <c r="U1694" s="71"/>
      <c r="V1694" s="71"/>
      <c r="W1694" s="71"/>
      <c r="X1694" s="71"/>
      <c r="Y1694" s="71"/>
      <c r="Z1694" s="71"/>
      <c r="AA1694" s="71"/>
      <c r="AB1694" s="71"/>
      <c r="AC1694" s="71"/>
      <c r="AD1694" s="71"/>
      <c r="AE1694" s="71"/>
      <c r="AF1694" s="71"/>
      <c r="AG1694" s="71"/>
      <c r="AH1694" s="71"/>
      <c r="AI1694" s="71"/>
      <c r="AJ1694" s="71"/>
      <c r="AK1694" s="71"/>
      <c r="AL1694" s="71"/>
      <c r="AM1694" s="71"/>
      <c r="AN1694" s="71"/>
      <c r="AO1694" s="71"/>
      <c r="AP1694" s="71"/>
    </row>
    <row r="1695" spans="1:42" x14ac:dyDescent="0.75">
      <c r="A1695" s="71"/>
      <c r="B1695" s="71"/>
      <c r="C1695" s="71"/>
      <c r="D1695" s="71"/>
      <c r="E1695" s="71"/>
      <c r="F1695" s="71"/>
      <c r="G1695" s="71"/>
      <c r="H1695" s="71"/>
      <c r="I1695" s="71"/>
      <c r="J1695" s="71"/>
      <c r="K1695" s="71"/>
      <c r="L1695" s="71"/>
      <c r="M1695" s="71"/>
      <c r="N1695" s="71"/>
      <c r="O1695" s="71"/>
      <c r="T1695" s="71"/>
      <c r="U1695" s="71"/>
      <c r="V1695" s="71"/>
      <c r="W1695" s="71"/>
      <c r="X1695" s="71"/>
      <c r="Y1695" s="71"/>
      <c r="Z1695" s="71"/>
      <c r="AA1695" s="71"/>
      <c r="AB1695" s="71"/>
      <c r="AC1695" s="71"/>
      <c r="AD1695" s="71"/>
      <c r="AE1695" s="71"/>
      <c r="AF1695" s="71"/>
      <c r="AG1695" s="71"/>
      <c r="AH1695" s="71"/>
      <c r="AI1695" s="71"/>
      <c r="AJ1695" s="71"/>
      <c r="AK1695" s="71"/>
      <c r="AL1695" s="71"/>
      <c r="AM1695" s="71"/>
      <c r="AN1695" s="71"/>
      <c r="AO1695" s="71"/>
      <c r="AP1695" s="71"/>
    </row>
    <row r="1696" spans="1:42" x14ac:dyDescent="0.75">
      <c r="A1696" s="71"/>
      <c r="B1696" s="71"/>
      <c r="C1696" s="71"/>
      <c r="D1696" s="71"/>
      <c r="E1696" s="71"/>
      <c r="F1696" s="71"/>
      <c r="G1696" s="71"/>
      <c r="H1696" s="71"/>
      <c r="I1696" s="71"/>
      <c r="J1696" s="71"/>
      <c r="K1696" s="71"/>
      <c r="L1696" s="71"/>
      <c r="M1696" s="71"/>
      <c r="N1696" s="71"/>
      <c r="O1696" s="71"/>
      <c r="T1696" s="71"/>
      <c r="U1696" s="71"/>
      <c r="V1696" s="71"/>
      <c r="W1696" s="71"/>
      <c r="X1696" s="71"/>
      <c r="Y1696" s="71"/>
      <c r="Z1696" s="71"/>
      <c r="AA1696" s="71"/>
      <c r="AB1696" s="71"/>
      <c r="AC1696" s="71"/>
      <c r="AD1696" s="71"/>
      <c r="AE1696" s="71"/>
      <c r="AF1696" s="71"/>
      <c r="AG1696" s="71"/>
      <c r="AH1696" s="71"/>
      <c r="AI1696" s="71"/>
      <c r="AJ1696" s="71"/>
      <c r="AK1696" s="71"/>
      <c r="AL1696" s="71"/>
      <c r="AM1696" s="71"/>
      <c r="AN1696" s="71"/>
      <c r="AO1696" s="71"/>
      <c r="AP1696" s="71"/>
    </row>
    <row r="1697" spans="1:42" x14ac:dyDescent="0.75">
      <c r="A1697" s="71"/>
      <c r="B1697" s="71"/>
      <c r="C1697" s="71"/>
      <c r="D1697" s="71"/>
      <c r="E1697" s="71"/>
      <c r="F1697" s="71"/>
      <c r="G1697" s="71"/>
      <c r="H1697" s="71"/>
      <c r="I1697" s="71"/>
      <c r="J1697" s="71"/>
      <c r="K1697" s="71"/>
      <c r="L1697" s="71"/>
      <c r="M1697" s="71"/>
      <c r="N1697" s="71"/>
      <c r="O1697" s="71"/>
      <c r="T1697" s="71"/>
      <c r="U1697" s="71"/>
      <c r="V1697" s="71"/>
      <c r="W1697" s="71"/>
      <c r="X1697" s="71"/>
      <c r="Y1697" s="71"/>
      <c r="Z1697" s="71"/>
      <c r="AA1697" s="71"/>
      <c r="AB1697" s="71"/>
      <c r="AC1697" s="71"/>
      <c r="AD1697" s="71"/>
      <c r="AE1697" s="71"/>
      <c r="AF1697" s="71"/>
      <c r="AG1697" s="71"/>
      <c r="AH1697" s="71"/>
      <c r="AI1697" s="71"/>
      <c r="AJ1697" s="71"/>
      <c r="AK1697" s="71"/>
      <c r="AL1697" s="71"/>
      <c r="AM1697" s="71"/>
      <c r="AN1697" s="71"/>
      <c r="AO1697" s="71"/>
      <c r="AP1697" s="71"/>
    </row>
    <row r="1698" spans="1:42" x14ac:dyDescent="0.75">
      <c r="A1698" s="71"/>
      <c r="B1698" s="71"/>
      <c r="C1698" s="71"/>
      <c r="D1698" s="71"/>
      <c r="E1698" s="71"/>
      <c r="F1698" s="71"/>
      <c r="G1698" s="71"/>
      <c r="H1698" s="71"/>
      <c r="I1698" s="71"/>
      <c r="J1698" s="71"/>
      <c r="K1698" s="71"/>
      <c r="L1698" s="71"/>
      <c r="M1698" s="71"/>
      <c r="N1698" s="71"/>
      <c r="O1698" s="71"/>
      <c r="T1698" s="71"/>
      <c r="U1698" s="71"/>
      <c r="V1698" s="71"/>
      <c r="W1698" s="71"/>
      <c r="X1698" s="71"/>
      <c r="Y1698" s="71"/>
      <c r="Z1698" s="71"/>
      <c r="AA1698" s="71"/>
      <c r="AB1698" s="71"/>
      <c r="AC1698" s="71"/>
      <c r="AD1698" s="71"/>
      <c r="AE1698" s="71"/>
      <c r="AF1698" s="71"/>
      <c r="AG1698" s="71"/>
      <c r="AH1698" s="71"/>
      <c r="AI1698" s="71"/>
      <c r="AJ1698" s="71"/>
      <c r="AK1698" s="71"/>
      <c r="AL1698" s="71"/>
      <c r="AM1698" s="71"/>
      <c r="AN1698" s="71"/>
      <c r="AO1698" s="71"/>
      <c r="AP1698" s="71"/>
    </row>
    <row r="1699" spans="1:42" x14ac:dyDescent="0.75">
      <c r="A1699" s="71"/>
      <c r="B1699" s="71"/>
      <c r="C1699" s="71"/>
      <c r="D1699" s="71"/>
      <c r="E1699" s="71"/>
      <c r="F1699" s="71"/>
      <c r="G1699" s="71"/>
      <c r="H1699" s="71"/>
      <c r="I1699" s="71"/>
      <c r="J1699" s="71"/>
      <c r="K1699" s="71"/>
      <c r="L1699" s="71"/>
      <c r="M1699" s="71"/>
      <c r="N1699" s="71"/>
      <c r="O1699" s="71"/>
      <c r="T1699" s="71"/>
      <c r="U1699" s="71"/>
      <c r="V1699" s="71"/>
      <c r="W1699" s="71"/>
      <c r="X1699" s="71"/>
      <c r="Y1699" s="71"/>
      <c r="Z1699" s="71"/>
      <c r="AA1699" s="71"/>
      <c r="AB1699" s="71"/>
      <c r="AC1699" s="71"/>
      <c r="AD1699" s="71"/>
      <c r="AE1699" s="71"/>
      <c r="AF1699" s="71"/>
      <c r="AG1699" s="71"/>
      <c r="AH1699" s="71"/>
      <c r="AI1699" s="71"/>
      <c r="AJ1699" s="71"/>
      <c r="AK1699" s="71"/>
      <c r="AL1699" s="71"/>
      <c r="AM1699" s="71"/>
      <c r="AN1699" s="71"/>
      <c r="AO1699" s="71"/>
      <c r="AP1699" s="71"/>
    </row>
    <row r="1700" spans="1:42" x14ac:dyDescent="0.75">
      <c r="A1700" s="71"/>
      <c r="B1700" s="71"/>
      <c r="C1700" s="71"/>
      <c r="D1700" s="71"/>
      <c r="E1700" s="71"/>
      <c r="F1700" s="71"/>
      <c r="G1700" s="71"/>
      <c r="H1700" s="71"/>
      <c r="I1700" s="71"/>
      <c r="J1700" s="71"/>
      <c r="K1700" s="71"/>
      <c r="L1700" s="71"/>
      <c r="M1700" s="71"/>
      <c r="N1700" s="71"/>
      <c r="O1700" s="71"/>
      <c r="T1700" s="71"/>
      <c r="U1700" s="71"/>
      <c r="V1700" s="71"/>
      <c r="W1700" s="71"/>
      <c r="X1700" s="71"/>
      <c r="Y1700" s="71"/>
      <c r="Z1700" s="71"/>
      <c r="AA1700" s="71"/>
      <c r="AB1700" s="71"/>
      <c r="AC1700" s="71"/>
      <c r="AD1700" s="71"/>
      <c r="AE1700" s="71"/>
      <c r="AF1700" s="71"/>
      <c r="AG1700" s="71"/>
      <c r="AH1700" s="71"/>
      <c r="AI1700" s="71"/>
      <c r="AJ1700" s="71"/>
      <c r="AK1700" s="71"/>
      <c r="AL1700" s="71"/>
      <c r="AM1700" s="71"/>
      <c r="AN1700" s="71"/>
      <c r="AO1700" s="71"/>
      <c r="AP1700" s="71"/>
    </row>
    <row r="1701" spans="1:42" x14ac:dyDescent="0.75">
      <c r="A1701" s="71"/>
      <c r="B1701" s="71"/>
      <c r="C1701" s="71"/>
      <c r="D1701" s="71"/>
      <c r="E1701" s="71"/>
      <c r="F1701" s="71"/>
      <c r="G1701" s="71"/>
      <c r="H1701" s="71"/>
      <c r="I1701" s="71"/>
      <c r="J1701" s="71"/>
      <c r="K1701" s="71"/>
      <c r="L1701" s="71"/>
      <c r="M1701" s="71"/>
      <c r="N1701" s="71"/>
      <c r="O1701" s="71"/>
      <c r="V1701" s="71"/>
      <c r="W1701" s="71"/>
      <c r="X1701" s="71"/>
      <c r="Y1701" s="71"/>
      <c r="Z1701" s="71"/>
      <c r="AA1701" s="71"/>
      <c r="AB1701" s="71"/>
      <c r="AC1701" s="71"/>
      <c r="AD1701" s="71"/>
      <c r="AE1701" s="71"/>
      <c r="AF1701" s="71"/>
      <c r="AG1701" s="71"/>
      <c r="AH1701" s="71"/>
      <c r="AI1701" s="71"/>
      <c r="AJ1701" s="71"/>
      <c r="AK1701" s="71"/>
      <c r="AL1701" s="71"/>
      <c r="AM1701" s="71"/>
      <c r="AN1701" s="71"/>
      <c r="AO1701" s="71"/>
      <c r="AP1701" s="71"/>
    </row>
    <row r="1702" spans="1:42" x14ac:dyDescent="0.75">
      <c r="A1702" s="71"/>
      <c r="B1702" s="71"/>
      <c r="C1702" s="71"/>
      <c r="D1702" s="71"/>
      <c r="E1702" s="71"/>
      <c r="F1702" s="71"/>
      <c r="G1702" s="71"/>
      <c r="H1702" s="71"/>
      <c r="I1702" s="71"/>
      <c r="J1702" s="71"/>
      <c r="K1702" s="71"/>
      <c r="L1702" s="71"/>
      <c r="M1702" s="71"/>
      <c r="N1702" s="71"/>
      <c r="O1702" s="71"/>
      <c r="V1702" s="71"/>
      <c r="W1702" s="71"/>
      <c r="X1702" s="71"/>
      <c r="Y1702" s="71"/>
      <c r="Z1702" s="71"/>
      <c r="AA1702" s="71"/>
      <c r="AB1702" s="71"/>
      <c r="AC1702" s="71"/>
      <c r="AD1702" s="71"/>
      <c r="AE1702" s="71"/>
      <c r="AF1702" s="71"/>
      <c r="AG1702" s="71"/>
      <c r="AH1702" s="71"/>
      <c r="AI1702" s="71"/>
      <c r="AJ1702" s="71"/>
      <c r="AK1702" s="71"/>
      <c r="AL1702" s="71"/>
      <c r="AM1702" s="71"/>
      <c r="AN1702" s="71"/>
      <c r="AO1702" s="71"/>
      <c r="AP1702" s="71"/>
    </row>
    <row r="1703" spans="1:42" x14ac:dyDescent="0.75">
      <c r="A1703" s="71"/>
      <c r="B1703" s="71"/>
      <c r="C1703" s="71"/>
      <c r="D1703" s="71"/>
      <c r="E1703" s="71"/>
      <c r="F1703" s="71"/>
      <c r="G1703" s="71"/>
      <c r="H1703" s="71"/>
      <c r="I1703" s="71"/>
      <c r="J1703" s="71"/>
      <c r="K1703" s="71"/>
      <c r="L1703" s="71"/>
      <c r="M1703" s="71"/>
      <c r="N1703" s="71"/>
      <c r="O1703" s="71"/>
      <c r="V1703" s="71"/>
      <c r="W1703" s="71"/>
      <c r="X1703" s="71"/>
      <c r="Y1703" s="71"/>
      <c r="Z1703" s="71"/>
      <c r="AA1703" s="71"/>
      <c r="AB1703" s="71"/>
      <c r="AC1703" s="71"/>
      <c r="AD1703" s="71"/>
      <c r="AE1703" s="71"/>
      <c r="AF1703" s="71"/>
      <c r="AG1703" s="71"/>
      <c r="AH1703" s="71"/>
      <c r="AI1703" s="71"/>
      <c r="AJ1703" s="71"/>
      <c r="AK1703" s="71"/>
      <c r="AL1703" s="71"/>
      <c r="AM1703" s="71"/>
      <c r="AN1703" s="71"/>
      <c r="AO1703" s="71"/>
      <c r="AP1703" s="71"/>
    </row>
    <row r="1704" spans="1:42" x14ac:dyDescent="0.75">
      <c r="A1704" s="71"/>
      <c r="B1704" s="71"/>
      <c r="C1704" s="71"/>
      <c r="D1704" s="71"/>
      <c r="E1704" s="71"/>
      <c r="F1704" s="71"/>
      <c r="G1704" s="71"/>
      <c r="H1704" s="71"/>
      <c r="I1704" s="71"/>
      <c r="J1704" s="71"/>
      <c r="K1704" s="71"/>
      <c r="L1704" s="71"/>
      <c r="M1704" s="71"/>
      <c r="N1704" s="71"/>
      <c r="O1704" s="71"/>
      <c r="V1704" s="71"/>
      <c r="W1704" s="71"/>
      <c r="X1704" s="71"/>
      <c r="Y1704" s="71"/>
      <c r="Z1704" s="71"/>
      <c r="AA1704" s="71"/>
      <c r="AB1704" s="71"/>
      <c r="AC1704" s="71"/>
      <c r="AD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</row>
    <row r="1705" spans="1:42" x14ac:dyDescent="0.75">
      <c r="A1705" s="71"/>
      <c r="B1705" s="71"/>
      <c r="C1705" s="71"/>
      <c r="D1705" s="71"/>
      <c r="E1705" s="71"/>
      <c r="F1705" s="71"/>
      <c r="G1705" s="71"/>
      <c r="H1705" s="71"/>
      <c r="I1705" s="71"/>
      <c r="J1705" s="71"/>
      <c r="K1705" s="71"/>
      <c r="L1705" s="71"/>
      <c r="M1705" s="71"/>
      <c r="N1705" s="71"/>
      <c r="O1705" s="71"/>
      <c r="V1705" s="71"/>
      <c r="W1705" s="71"/>
      <c r="X1705" s="71"/>
      <c r="Y1705" s="71"/>
      <c r="Z1705" s="71"/>
      <c r="AA1705" s="71"/>
      <c r="AB1705" s="71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</row>
    <row r="1706" spans="1:42" x14ac:dyDescent="0.75">
      <c r="A1706" s="71"/>
      <c r="B1706" s="71"/>
      <c r="C1706" s="71"/>
      <c r="D1706" s="71"/>
      <c r="E1706" s="71"/>
      <c r="F1706" s="71"/>
      <c r="G1706" s="71"/>
      <c r="H1706" s="71"/>
      <c r="I1706" s="71"/>
      <c r="J1706" s="71"/>
      <c r="K1706" s="71"/>
      <c r="L1706" s="71"/>
      <c r="M1706" s="71"/>
      <c r="N1706" s="71"/>
      <c r="O1706" s="71"/>
      <c r="V1706" s="71"/>
      <c r="W1706" s="71"/>
      <c r="X1706" s="71"/>
      <c r="Y1706" s="71"/>
      <c r="Z1706" s="71"/>
      <c r="AA1706" s="71"/>
      <c r="AB1706" s="71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</row>
    <row r="1707" spans="1:42" x14ac:dyDescent="0.75">
      <c r="A1707" s="71"/>
      <c r="B1707" s="71"/>
      <c r="C1707" s="71"/>
      <c r="D1707" s="71"/>
      <c r="E1707" s="71"/>
      <c r="F1707" s="71"/>
      <c r="G1707" s="71"/>
      <c r="H1707" s="71"/>
      <c r="I1707" s="71"/>
      <c r="J1707" s="71"/>
      <c r="K1707" s="71"/>
      <c r="L1707" s="71"/>
      <c r="M1707" s="71"/>
      <c r="N1707" s="71"/>
      <c r="O1707" s="71"/>
      <c r="V1707" s="71"/>
      <c r="W1707" s="71"/>
      <c r="X1707" s="71"/>
      <c r="Y1707" s="71"/>
      <c r="Z1707" s="71"/>
      <c r="AA1707" s="71"/>
      <c r="AB1707" s="71"/>
      <c r="AC1707" s="71"/>
      <c r="AD1707" s="71"/>
      <c r="AE1707" s="71"/>
      <c r="AF1707" s="71"/>
      <c r="AG1707" s="71"/>
      <c r="AH1707" s="71"/>
      <c r="AI1707" s="71"/>
      <c r="AJ1707" s="71"/>
      <c r="AK1707" s="71"/>
      <c r="AL1707" s="71"/>
      <c r="AM1707" s="71"/>
      <c r="AN1707" s="71"/>
      <c r="AO1707" s="71"/>
      <c r="AP1707" s="71"/>
    </row>
    <row r="1708" spans="1:42" x14ac:dyDescent="0.75">
      <c r="A1708" s="71"/>
      <c r="B1708" s="71"/>
      <c r="C1708" s="71"/>
      <c r="D1708" s="71"/>
      <c r="E1708" s="71"/>
      <c r="F1708" s="71"/>
      <c r="G1708" s="71"/>
      <c r="H1708" s="71"/>
      <c r="I1708" s="71"/>
      <c r="J1708" s="71"/>
      <c r="K1708" s="71"/>
      <c r="L1708" s="71"/>
      <c r="M1708" s="71"/>
      <c r="N1708" s="71"/>
      <c r="O1708" s="71"/>
      <c r="V1708" s="71"/>
      <c r="W1708" s="71"/>
      <c r="X1708" s="71"/>
      <c r="Y1708" s="71"/>
      <c r="Z1708" s="71"/>
      <c r="AA1708" s="71"/>
      <c r="AB1708" s="71"/>
      <c r="AC1708" s="71"/>
      <c r="AD1708" s="71"/>
      <c r="AE1708" s="71"/>
      <c r="AF1708" s="71"/>
      <c r="AG1708" s="71"/>
      <c r="AH1708" s="71"/>
      <c r="AI1708" s="71"/>
      <c r="AJ1708" s="71"/>
      <c r="AK1708" s="71"/>
      <c r="AL1708" s="71"/>
      <c r="AM1708" s="71"/>
      <c r="AN1708" s="71"/>
      <c r="AO1708" s="71"/>
      <c r="AP1708" s="71"/>
    </row>
    <row r="1709" spans="1:42" x14ac:dyDescent="0.75">
      <c r="A1709" s="71"/>
      <c r="B1709" s="71"/>
      <c r="C1709" s="71"/>
      <c r="D1709" s="71"/>
      <c r="E1709" s="71"/>
      <c r="F1709" s="71"/>
      <c r="G1709" s="71"/>
      <c r="H1709" s="71"/>
      <c r="I1709" s="71"/>
      <c r="J1709" s="71"/>
      <c r="K1709" s="71"/>
      <c r="L1709" s="71"/>
      <c r="M1709" s="71"/>
      <c r="N1709" s="71"/>
      <c r="O1709" s="71"/>
      <c r="V1709" s="71"/>
      <c r="W1709" s="71"/>
      <c r="X1709" s="71"/>
      <c r="Y1709" s="71"/>
      <c r="Z1709" s="71"/>
      <c r="AA1709" s="71"/>
      <c r="AB1709" s="71"/>
      <c r="AC1709" s="71"/>
      <c r="AD1709" s="71"/>
      <c r="AE1709" s="71"/>
      <c r="AF1709" s="71"/>
      <c r="AG1709" s="71"/>
      <c r="AH1709" s="71"/>
      <c r="AI1709" s="71"/>
      <c r="AJ1709" s="71"/>
      <c r="AK1709" s="71"/>
      <c r="AL1709" s="71"/>
      <c r="AM1709" s="71"/>
      <c r="AN1709" s="71"/>
      <c r="AO1709" s="71"/>
      <c r="AP1709" s="71"/>
    </row>
    <row r="1710" spans="1:42" x14ac:dyDescent="0.75">
      <c r="A1710" s="71"/>
      <c r="B1710" s="71"/>
      <c r="C1710" s="71"/>
      <c r="D1710" s="71"/>
      <c r="E1710" s="71"/>
      <c r="F1710" s="71"/>
      <c r="G1710" s="71"/>
      <c r="H1710" s="71"/>
      <c r="I1710" s="71"/>
      <c r="J1710" s="71"/>
      <c r="K1710" s="71"/>
      <c r="L1710" s="71"/>
      <c r="M1710" s="71"/>
      <c r="N1710" s="71"/>
      <c r="O1710" s="71"/>
      <c r="V1710" s="71"/>
      <c r="W1710" s="71"/>
      <c r="X1710" s="71"/>
      <c r="Y1710" s="71"/>
      <c r="Z1710" s="71"/>
      <c r="AA1710" s="71"/>
      <c r="AB1710" s="71"/>
      <c r="AC1710" s="71"/>
      <c r="AD1710" s="71"/>
      <c r="AE1710" s="71"/>
      <c r="AF1710" s="71"/>
      <c r="AG1710" s="71"/>
      <c r="AH1710" s="71"/>
      <c r="AI1710" s="71"/>
      <c r="AJ1710" s="71"/>
      <c r="AK1710" s="71"/>
      <c r="AL1710" s="71"/>
      <c r="AM1710" s="71"/>
      <c r="AN1710" s="71"/>
      <c r="AO1710" s="71"/>
      <c r="AP1710" s="71"/>
    </row>
    <row r="1711" spans="1:42" x14ac:dyDescent="0.75">
      <c r="A1711" s="71"/>
      <c r="B1711" s="71"/>
      <c r="C1711" s="71"/>
      <c r="D1711" s="71"/>
      <c r="E1711" s="71"/>
      <c r="F1711" s="71"/>
      <c r="G1711" s="71"/>
      <c r="H1711" s="71"/>
      <c r="I1711" s="71"/>
      <c r="J1711" s="71"/>
      <c r="K1711" s="71"/>
      <c r="L1711" s="71"/>
      <c r="M1711" s="71"/>
      <c r="N1711" s="71"/>
      <c r="O1711" s="71"/>
      <c r="V1711" s="71"/>
      <c r="W1711" s="71"/>
      <c r="X1711" s="71"/>
      <c r="Y1711" s="71"/>
      <c r="Z1711" s="71"/>
      <c r="AA1711" s="71"/>
      <c r="AB1711" s="71"/>
      <c r="AC1711" s="71"/>
      <c r="AD1711" s="71"/>
      <c r="AE1711" s="71"/>
      <c r="AF1711" s="71"/>
      <c r="AG1711" s="71"/>
      <c r="AH1711" s="71"/>
      <c r="AI1711" s="71"/>
      <c r="AJ1711" s="71"/>
      <c r="AK1711" s="71"/>
      <c r="AL1711" s="71"/>
      <c r="AM1711" s="71"/>
      <c r="AN1711" s="71"/>
      <c r="AO1711" s="71"/>
      <c r="AP1711" s="71"/>
    </row>
    <row r="1712" spans="1:42" x14ac:dyDescent="0.75">
      <c r="A1712" s="71"/>
      <c r="B1712" s="71"/>
      <c r="C1712" s="71"/>
      <c r="D1712" s="71"/>
      <c r="E1712" s="71"/>
      <c r="F1712" s="71"/>
      <c r="G1712" s="71"/>
      <c r="H1712" s="71"/>
      <c r="I1712" s="71"/>
      <c r="J1712" s="71"/>
      <c r="K1712" s="71"/>
      <c r="L1712" s="71"/>
      <c r="M1712" s="71"/>
      <c r="N1712" s="71"/>
      <c r="O1712" s="71"/>
      <c r="V1712" s="71"/>
      <c r="W1712" s="71"/>
      <c r="X1712" s="71"/>
      <c r="Y1712" s="71"/>
      <c r="Z1712" s="71"/>
      <c r="AA1712" s="71"/>
      <c r="AB1712" s="71"/>
      <c r="AC1712" s="71"/>
      <c r="AD1712" s="71"/>
      <c r="AE1712" s="71"/>
      <c r="AF1712" s="71"/>
      <c r="AG1712" s="71"/>
      <c r="AH1712" s="71"/>
      <c r="AI1712" s="71"/>
      <c r="AJ1712" s="71"/>
      <c r="AK1712" s="71"/>
      <c r="AL1712" s="71"/>
      <c r="AM1712" s="71"/>
      <c r="AN1712" s="71"/>
      <c r="AO1712" s="71"/>
      <c r="AP1712" s="71"/>
    </row>
    <row r="1713" spans="1:42" x14ac:dyDescent="0.75">
      <c r="A1713" s="71"/>
      <c r="B1713" s="71"/>
      <c r="C1713" s="71"/>
      <c r="D1713" s="71"/>
      <c r="E1713" s="71"/>
      <c r="F1713" s="71"/>
      <c r="G1713" s="71"/>
      <c r="H1713" s="71"/>
      <c r="I1713" s="71"/>
      <c r="J1713" s="71"/>
      <c r="K1713" s="71"/>
      <c r="L1713" s="71"/>
      <c r="M1713" s="71"/>
      <c r="N1713" s="71"/>
      <c r="O1713" s="71"/>
      <c r="V1713" s="71"/>
      <c r="W1713" s="71"/>
      <c r="X1713" s="71"/>
      <c r="Y1713" s="71"/>
      <c r="Z1713" s="71"/>
      <c r="AA1713" s="71"/>
      <c r="AB1713" s="71"/>
      <c r="AC1713" s="71"/>
      <c r="AD1713" s="71"/>
      <c r="AE1713" s="71"/>
      <c r="AF1713" s="71"/>
      <c r="AG1713" s="71"/>
      <c r="AH1713" s="71"/>
      <c r="AI1713" s="71"/>
      <c r="AJ1713" s="71"/>
      <c r="AK1713" s="71"/>
      <c r="AL1713" s="71"/>
      <c r="AM1713" s="71"/>
      <c r="AN1713" s="71"/>
      <c r="AO1713" s="71"/>
      <c r="AP1713" s="71"/>
    </row>
    <row r="1714" spans="1:42" x14ac:dyDescent="0.75">
      <c r="A1714" s="71"/>
      <c r="B1714" s="71"/>
      <c r="C1714" s="71"/>
      <c r="D1714" s="71"/>
      <c r="E1714" s="71"/>
      <c r="F1714" s="71"/>
      <c r="G1714" s="71"/>
      <c r="H1714" s="71"/>
      <c r="I1714" s="71"/>
      <c r="J1714" s="71"/>
      <c r="K1714" s="71"/>
      <c r="L1714" s="71"/>
      <c r="M1714" s="71"/>
      <c r="N1714" s="71"/>
      <c r="O1714" s="71"/>
      <c r="V1714" s="71"/>
      <c r="W1714" s="71"/>
      <c r="X1714" s="71"/>
      <c r="Y1714" s="71"/>
      <c r="Z1714" s="71"/>
      <c r="AA1714" s="71"/>
      <c r="AB1714" s="71"/>
      <c r="AC1714" s="71"/>
      <c r="AD1714" s="71"/>
      <c r="AE1714" s="71"/>
      <c r="AF1714" s="71"/>
      <c r="AG1714" s="71"/>
      <c r="AH1714" s="71"/>
      <c r="AI1714" s="71"/>
      <c r="AJ1714" s="71"/>
      <c r="AK1714" s="71"/>
      <c r="AL1714" s="71"/>
      <c r="AM1714" s="71"/>
      <c r="AN1714" s="71"/>
      <c r="AO1714" s="71"/>
      <c r="AP1714" s="71"/>
    </row>
    <row r="1715" spans="1:42" x14ac:dyDescent="0.75">
      <c r="A1715" s="71"/>
      <c r="B1715" s="71"/>
      <c r="C1715" s="71"/>
      <c r="D1715" s="71"/>
      <c r="E1715" s="71"/>
      <c r="F1715" s="71"/>
      <c r="G1715" s="71"/>
      <c r="H1715" s="71"/>
      <c r="I1715" s="71"/>
      <c r="J1715" s="71"/>
      <c r="K1715" s="71"/>
      <c r="L1715" s="71"/>
      <c r="M1715" s="71"/>
      <c r="N1715" s="71"/>
      <c r="O1715" s="71"/>
      <c r="V1715" s="71"/>
      <c r="W1715" s="71"/>
      <c r="X1715" s="71"/>
      <c r="Y1715" s="71"/>
      <c r="Z1715" s="71"/>
      <c r="AA1715" s="71"/>
      <c r="AB1715" s="71"/>
      <c r="AC1715" s="71"/>
      <c r="AD1715" s="71"/>
      <c r="AE1715" s="71"/>
      <c r="AF1715" s="71"/>
      <c r="AG1715" s="71"/>
      <c r="AH1715" s="71"/>
      <c r="AI1715" s="71"/>
      <c r="AJ1715" s="71"/>
      <c r="AK1715" s="71"/>
      <c r="AL1715" s="71"/>
      <c r="AM1715" s="71"/>
      <c r="AN1715" s="71"/>
      <c r="AO1715" s="71"/>
      <c r="AP1715" s="71"/>
    </row>
    <row r="1716" spans="1:42" x14ac:dyDescent="0.75">
      <c r="A1716" s="71"/>
      <c r="B1716" s="71"/>
      <c r="C1716" s="71"/>
      <c r="D1716" s="71"/>
      <c r="E1716" s="71"/>
      <c r="F1716" s="71"/>
      <c r="G1716" s="71"/>
      <c r="H1716" s="71"/>
      <c r="I1716" s="71"/>
      <c r="J1716" s="71"/>
      <c r="K1716" s="71"/>
      <c r="L1716" s="71"/>
      <c r="M1716" s="71"/>
      <c r="N1716" s="71"/>
      <c r="O1716" s="71"/>
      <c r="V1716" s="71"/>
      <c r="W1716" s="71"/>
      <c r="X1716" s="71"/>
      <c r="Y1716" s="71"/>
      <c r="Z1716" s="71"/>
      <c r="AA1716" s="71"/>
      <c r="AB1716" s="71"/>
      <c r="AC1716" s="71"/>
      <c r="AD1716" s="71"/>
      <c r="AE1716" s="71"/>
      <c r="AF1716" s="71"/>
      <c r="AG1716" s="71"/>
      <c r="AH1716" s="71"/>
      <c r="AI1716" s="71"/>
      <c r="AJ1716" s="71"/>
      <c r="AK1716" s="71"/>
      <c r="AL1716" s="71"/>
      <c r="AM1716" s="71"/>
      <c r="AN1716" s="71"/>
      <c r="AO1716" s="71"/>
      <c r="AP1716" s="71"/>
    </row>
    <row r="1717" spans="1:42" x14ac:dyDescent="0.75">
      <c r="A1717" s="71"/>
      <c r="B1717" s="71"/>
      <c r="C1717" s="71"/>
      <c r="D1717" s="71"/>
      <c r="E1717" s="71"/>
      <c r="F1717" s="71"/>
      <c r="G1717" s="71"/>
      <c r="H1717" s="71"/>
      <c r="I1717" s="71"/>
      <c r="J1717" s="71"/>
      <c r="K1717" s="71"/>
      <c r="L1717" s="71"/>
      <c r="M1717" s="71"/>
      <c r="N1717" s="71"/>
      <c r="O1717" s="71"/>
      <c r="V1717" s="71"/>
      <c r="W1717" s="71"/>
      <c r="X1717" s="71"/>
      <c r="Y1717" s="71"/>
      <c r="Z1717" s="71"/>
      <c r="AA1717" s="71"/>
      <c r="AB1717" s="71"/>
      <c r="AC1717" s="71"/>
      <c r="AD1717" s="71"/>
      <c r="AE1717" s="71"/>
      <c r="AF1717" s="71"/>
      <c r="AG1717" s="71"/>
      <c r="AH1717" s="71"/>
      <c r="AI1717" s="71"/>
      <c r="AJ1717" s="71"/>
      <c r="AK1717" s="71"/>
      <c r="AL1717" s="71"/>
      <c r="AM1717" s="71"/>
      <c r="AN1717" s="71"/>
      <c r="AO1717" s="71"/>
      <c r="AP1717" s="71"/>
    </row>
    <row r="1718" spans="1:42" x14ac:dyDescent="0.75">
      <c r="A1718" s="71"/>
      <c r="B1718" s="71"/>
      <c r="C1718" s="71"/>
      <c r="D1718" s="71"/>
      <c r="E1718" s="71"/>
      <c r="F1718" s="71"/>
      <c r="G1718" s="71"/>
      <c r="H1718" s="71"/>
      <c r="I1718" s="71"/>
      <c r="J1718" s="71"/>
      <c r="K1718" s="71"/>
      <c r="L1718" s="71"/>
      <c r="M1718" s="71"/>
      <c r="N1718" s="71"/>
      <c r="O1718" s="71"/>
      <c r="V1718" s="71"/>
      <c r="W1718" s="71"/>
      <c r="X1718" s="71"/>
      <c r="Y1718" s="71"/>
      <c r="Z1718" s="71"/>
      <c r="AA1718" s="71"/>
      <c r="AB1718" s="71"/>
      <c r="AC1718" s="71"/>
      <c r="AD1718" s="71"/>
      <c r="AE1718" s="71"/>
      <c r="AF1718" s="71"/>
      <c r="AG1718" s="71"/>
      <c r="AH1718" s="71"/>
      <c r="AI1718" s="71"/>
      <c r="AJ1718" s="71"/>
      <c r="AK1718" s="71"/>
      <c r="AL1718" s="71"/>
      <c r="AM1718" s="71"/>
      <c r="AN1718" s="71"/>
      <c r="AO1718" s="71"/>
      <c r="AP1718" s="71"/>
    </row>
    <row r="1719" spans="1:42" x14ac:dyDescent="0.75">
      <c r="A1719" s="71"/>
      <c r="B1719" s="71"/>
      <c r="C1719" s="71"/>
      <c r="D1719" s="71"/>
      <c r="E1719" s="71"/>
      <c r="F1719" s="71"/>
      <c r="G1719" s="71"/>
      <c r="H1719" s="71"/>
      <c r="I1719" s="71"/>
      <c r="J1719" s="71"/>
      <c r="K1719" s="71"/>
      <c r="L1719" s="71"/>
      <c r="M1719" s="71"/>
      <c r="N1719" s="71"/>
      <c r="O1719" s="71"/>
      <c r="V1719" s="71"/>
      <c r="W1719" s="71"/>
      <c r="X1719" s="71"/>
      <c r="Y1719" s="71"/>
      <c r="Z1719" s="71"/>
      <c r="AA1719" s="71"/>
      <c r="AB1719" s="71"/>
      <c r="AC1719" s="71"/>
      <c r="AD1719" s="71"/>
      <c r="AE1719" s="71"/>
      <c r="AF1719" s="71"/>
      <c r="AG1719" s="71"/>
      <c r="AH1719" s="71"/>
      <c r="AI1719" s="71"/>
      <c r="AJ1719" s="71"/>
      <c r="AK1719" s="71"/>
      <c r="AL1719" s="71"/>
      <c r="AM1719" s="71"/>
      <c r="AN1719" s="71"/>
      <c r="AO1719" s="71"/>
      <c r="AP1719" s="71"/>
    </row>
    <row r="1720" spans="1:42" x14ac:dyDescent="0.75">
      <c r="A1720" s="71"/>
      <c r="B1720" s="71"/>
      <c r="C1720" s="71"/>
      <c r="D1720" s="71"/>
      <c r="E1720" s="71"/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V1720" s="71"/>
      <c r="W1720" s="71"/>
      <c r="X1720" s="71"/>
      <c r="Y1720" s="71"/>
      <c r="Z1720" s="71"/>
      <c r="AA1720" s="71"/>
      <c r="AB1720" s="71"/>
      <c r="AC1720" s="71"/>
      <c r="AD1720" s="71"/>
      <c r="AE1720" s="71"/>
      <c r="AF1720" s="71"/>
      <c r="AG1720" s="71"/>
      <c r="AH1720" s="71"/>
      <c r="AI1720" s="71"/>
      <c r="AJ1720" s="71"/>
      <c r="AK1720" s="71"/>
      <c r="AL1720" s="71"/>
      <c r="AM1720" s="71"/>
      <c r="AN1720" s="71"/>
      <c r="AO1720" s="71"/>
      <c r="AP1720" s="71"/>
    </row>
    <row r="1721" spans="1:42" x14ac:dyDescent="0.75">
      <c r="A1721" s="71"/>
      <c r="B1721" s="71"/>
      <c r="C1721" s="71"/>
      <c r="D1721" s="71"/>
      <c r="E1721" s="71"/>
      <c r="F1721" s="71"/>
      <c r="G1721" s="71"/>
      <c r="H1721" s="71"/>
      <c r="I1721" s="71"/>
      <c r="J1721" s="71"/>
      <c r="K1721" s="71"/>
      <c r="L1721" s="71"/>
      <c r="M1721" s="71"/>
      <c r="N1721" s="71"/>
      <c r="O1721" s="71"/>
      <c r="V1721" s="71"/>
      <c r="W1721" s="71"/>
      <c r="X1721" s="71"/>
      <c r="Y1721" s="71"/>
      <c r="Z1721" s="71"/>
      <c r="AA1721" s="71"/>
      <c r="AB1721" s="71"/>
      <c r="AC1721" s="71"/>
      <c r="AD1721" s="71"/>
      <c r="AE1721" s="71"/>
      <c r="AF1721" s="71"/>
      <c r="AG1721" s="71"/>
      <c r="AH1721" s="71"/>
      <c r="AI1721" s="71"/>
      <c r="AJ1721" s="71"/>
      <c r="AK1721" s="71"/>
      <c r="AL1721" s="71"/>
      <c r="AM1721" s="71"/>
      <c r="AN1721" s="71"/>
      <c r="AO1721" s="71"/>
      <c r="AP1721" s="71"/>
    </row>
    <row r="1722" spans="1:42" x14ac:dyDescent="0.75">
      <c r="A1722" s="71"/>
      <c r="B1722" s="71"/>
      <c r="C1722" s="71"/>
      <c r="D1722" s="71"/>
      <c r="E1722" s="71"/>
      <c r="F1722" s="71"/>
      <c r="G1722" s="71"/>
      <c r="H1722" s="71"/>
      <c r="I1722" s="71"/>
      <c r="J1722" s="71"/>
      <c r="K1722" s="71"/>
      <c r="L1722" s="71"/>
      <c r="M1722" s="71"/>
      <c r="N1722" s="71"/>
      <c r="O1722" s="71"/>
      <c r="V1722" s="71"/>
      <c r="W1722" s="71"/>
      <c r="X1722" s="71"/>
      <c r="Y1722" s="71"/>
      <c r="Z1722" s="71"/>
      <c r="AA1722" s="71"/>
      <c r="AB1722" s="71"/>
      <c r="AC1722" s="71"/>
      <c r="AD1722" s="71"/>
      <c r="AE1722" s="71"/>
      <c r="AF1722" s="71"/>
      <c r="AG1722" s="71"/>
      <c r="AH1722" s="71"/>
      <c r="AI1722" s="71"/>
      <c r="AJ1722" s="71"/>
      <c r="AK1722" s="71"/>
      <c r="AL1722" s="71"/>
      <c r="AM1722" s="71"/>
      <c r="AN1722" s="71"/>
      <c r="AO1722" s="71"/>
      <c r="AP1722" s="71"/>
    </row>
    <row r="1723" spans="1:42" x14ac:dyDescent="0.75">
      <c r="V1723" s="71"/>
      <c r="W1723" s="71"/>
      <c r="X1723" s="71"/>
      <c r="Y1723" s="71"/>
      <c r="Z1723" s="71"/>
      <c r="AA1723" s="71"/>
      <c r="AB1723" s="71"/>
      <c r="AC1723" s="71"/>
      <c r="AD1723" s="71"/>
      <c r="AE1723" s="71"/>
      <c r="AF1723" s="71"/>
      <c r="AG1723" s="71"/>
      <c r="AH1723" s="71"/>
      <c r="AI1723" s="71"/>
      <c r="AJ1723" s="71"/>
      <c r="AK1723" s="71"/>
      <c r="AL1723" s="71"/>
      <c r="AM1723" s="71"/>
      <c r="AN1723" s="71"/>
      <c r="AO1723" s="71"/>
      <c r="AP1723" s="7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1. Quarterly change in GDP</vt:lpstr>
      <vt:lpstr>2. Monthly mfg sales</vt:lpstr>
      <vt:lpstr>3. Eskom elec sent out</vt:lpstr>
      <vt:lpstr>4. GDP growth by sector</vt:lpstr>
      <vt:lpstr>5. Mfg sales by industry</vt:lpstr>
      <vt:lpstr>6. Catering and accommodation</vt:lpstr>
      <vt:lpstr>7. Expenditure on GDP</vt:lpstr>
      <vt:lpstr>8. IMF forecasts by income</vt:lpstr>
      <vt:lpstr>9. IMF forecasts BRICS</vt:lpstr>
      <vt:lpstr>10. New cases by province</vt:lpstr>
      <vt:lpstr>11. Employment by Sector </vt:lpstr>
      <vt:lpstr>12. Indices of mfg employment</vt:lpstr>
      <vt:lpstr>13. Employment by mfg industry</vt:lpstr>
      <vt:lpstr>14. Mining Employment</vt:lpstr>
      <vt:lpstr>15. Exports, imports, BOT</vt:lpstr>
      <vt:lpstr>16. Exports &amp; imports by sector</vt:lpstr>
      <vt:lpstr>17. Manufacturing trade</vt:lpstr>
      <vt:lpstr>18. Trade in auto &amp; components</vt:lpstr>
      <vt:lpstr>19. Mining and metals exports</vt:lpstr>
      <vt:lpstr>20. Investment by organisation</vt:lpstr>
      <vt:lpstr>21. Return on Assets by Sector</vt:lpstr>
      <vt:lpstr>22. Mining and mfg profits</vt:lpstr>
      <vt:lpstr>23. Exports by 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Lesego Moshikaro</dc:creator>
  <cp:lastModifiedBy>Neva Makgetla</cp:lastModifiedBy>
  <dcterms:created xsi:type="dcterms:W3CDTF">2020-07-02T07:55:13Z</dcterms:created>
  <dcterms:modified xsi:type="dcterms:W3CDTF">2020-12-10T09:18:56Z</dcterms:modified>
</cp:coreProperties>
</file>