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9.xml" ContentType="application/vnd.openxmlformats-officedocument.themeOverrid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0.xml" ContentType="application/vnd.openxmlformats-officedocument.themeOverrid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3.xml" ContentType="application/vnd.openxmlformats-officedocument.themeOverrid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4.xml" ContentType="application/vnd.openxmlformats-officedocument.themeOverrid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5.xml" ContentType="application/vnd.openxmlformats-officedocument.themeOverride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8.xml" ContentType="application/vnd.openxmlformats-officedocument.themeOverride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22.xml" ContentType="application/vnd.openxmlformats-officedocument.themeOverrid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theme/themeOverride23.xml" ContentType="application/vnd.openxmlformats-officedocument.themeOverrid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theme/themeOverride24.xml" ContentType="application/vnd.openxmlformats-officedocument.themeOverride+xml"/>
  <Override PartName="/xl/drawings/drawing28.xml" ContentType="application/vnd.openxmlformats-officedocument.drawing+xml"/>
  <Override PartName="/xl/charts/chart29.xml" ContentType="application/vnd.openxmlformats-officedocument.drawingml.chart+xml"/>
  <Override PartName="/xl/theme/themeOverride25.xml" ContentType="application/vnd.openxmlformats-officedocument.themeOverride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6.xml" ContentType="application/vnd.openxmlformats-officedocument.themeOverride+xml"/>
  <Override PartName="/xl/drawings/drawing30.xml" ContentType="application/vnd.openxmlformats-officedocument.drawing+xml"/>
  <Override PartName="/xl/charts/chart31.xml" ContentType="application/vnd.openxmlformats-officedocument.drawingml.chart+xml"/>
  <Override PartName="/xl/theme/themeOverride2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s\econ data\real economy bulletin\REB Q2 2022\"/>
    </mc:Choice>
  </mc:AlternateContent>
  <bookViews>
    <workbookView xWindow="0" yWindow="0" windowWidth="15530" windowHeight="8250" firstSheet="26" activeTab="27"/>
  </bookViews>
  <sheets>
    <sheet name="1. Quarterly change in GDP" sheetId="2" r:id="rId1"/>
    <sheet name="2. Quarterly GDP in R trns" sheetId="1" r:id="rId2"/>
    <sheet name="3. Quarterly growth by sector" sheetId="4" r:id="rId3"/>
    <sheet name="4. Electricity supply" sheetId="19" r:id="rId4"/>
    <sheet name="GDP by sector in Q2" sheetId="3" r:id="rId5"/>
    <sheet name="Total manufacturing sales" sheetId="15" r:id="rId6"/>
    <sheet name="5. Mfg sales by industry" sheetId="16" r:id="rId7"/>
    <sheet name="6. Quarterly auto sales" sheetId="17" r:id="rId8"/>
    <sheet name="7. Public works investment" sheetId="21" r:id="rId9"/>
    <sheet name="Tourism arrivals" sheetId="35" r:id="rId10"/>
    <sheet name="Interest rates &amp; inflation" sheetId="33" r:id="rId11"/>
    <sheet name="8. Recovery by sector" sheetId="5" r:id="rId12"/>
    <sheet name="9. Expenditure on GDP" sheetId="23" r:id="rId13"/>
    <sheet name="10. World mining prices" sheetId="34" r:id="rId14"/>
    <sheet name="11. Employment by occupation" sheetId="26" r:id="rId15"/>
    <sheet name="12. Employment by sector" sheetId="25" r:id="rId16"/>
    <sheet name="13. Mfg employment" sheetId="24" r:id="rId17"/>
    <sheet name="14. Empl by mfg industry" sheetId="44" r:id="rId18"/>
    <sheet name="15. Mining employment" sheetId="27" r:id="rId19"/>
    <sheet name="16. Exports, imports, BOT" sheetId="45" r:id="rId20"/>
    <sheet name="17_18 imports exports by sector" sheetId="46" r:id="rId21"/>
    <sheet name="Table 1. Trade by mfg subsector" sheetId="47" r:id="rId22"/>
    <sheet name="19. Public &amp; private investment" sheetId="31" r:id="rId23"/>
    <sheet name="20. Investment rate" sheetId="29" r:id="rId24"/>
    <sheet name="21. Return on assets" sheetId="49" r:id="rId25"/>
    <sheet name="22. Mining &amp; mfg profits" sheetId="50" r:id="rId26"/>
    <sheet name="23. Export shares" sheetId="41" r:id="rId27"/>
    <sheet name="24. Growth in SA trade partners" sheetId="40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13" hidden="1">'[1]Table 2.5'!#REF!</definedName>
    <definedName name="_AMO_SingleObject_104386094_ROM_F0.SEC2.Tabulate_1.SEC2.BDY.Cross_tabular_summary_report_Table_1" localSheetId="14" hidden="1">'[2]Table 2.5'!#REF!</definedName>
    <definedName name="_AMO_SingleObject_104386094_ROM_F0.SEC2.Tabulate_1.SEC2.BDY.Cross_tabular_summary_report_Table_1" localSheetId="15" hidden="1">'[2]Table 2.5'!#REF!</definedName>
    <definedName name="_AMO_SingleObject_104386094_ROM_F0.SEC2.Tabulate_1.SEC2.BDY.Cross_tabular_summary_report_Table_1" localSheetId="17" hidden="1">'[2]Table 2.5'!#REF!</definedName>
    <definedName name="_AMO_SingleObject_104386094_ROM_F0.SEC2.Tabulate_1.SEC2.BDY.Cross_tabular_summary_report_Table_1" localSheetId="18" hidden="1">'[2]Table 2.5'!#REF!</definedName>
    <definedName name="_AMO_SingleObject_104386094_ROM_F0.SEC2.Tabulate_1.SEC2.BDY.Cross_tabular_summary_report_Table_1" localSheetId="19" hidden="1">'[1]Table 2.5'!#REF!</definedName>
    <definedName name="_AMO_SingleObject_104386094_ROM_F0.SEC2.Tabulate_1.SEC2.BDY.Cross_tabular_summary_report_Table_1" hidden="1">'[2]Table 2.5'!#REF!</definedName>
    <definedName name="_AMO_SingleObject_205779628_ROM_F0.SEC2.Tabulate_1.SEC2.BDY.Cross_tabular_summary_report_Table_1" localSheetId="13" hidden="1">[1]Table3.8b!#REF!</definedName>
    <definedName name="_AMO_SingleObject_205779628_ROM_F0.SEC2.Tabulate_1.SEC2.BDY.Cross_tabular_summary_report_Table_1" localSheetId="14" hidden="1">[2]Table3.8b!#REF!</definedName>
    <definedName name="_AMO_SingleObject_205779628_ROM_F0.SEC2.Tabulate_1.SEC2.BDY.Cross_tabular_summary_report_Table_1" localSheetId="15" hidden="1">[2]Table3.8b!#REF!</definedName>
    <definedName name="_AMO_SingleObject_205779628_ROM_F0.SEC2.Tabulate_1.SEC2.BDY.Cross_tabular_summary_report_Table_1" localSheetId="17" hidden="1">[2]Table3.8b!#REF!</definedName>
    <definedName name="_AMO_SingleObject_205779628_ROM_F0.SEC2.Tabulate_1.SEC2.BDY.Cross_tabular_summary_report_Table_1" localSheetId="18" hidden="1">[2]Table3.8b!#REF!</definedName>
    <definedName name="_AMO_SingleObject_205779628_ROM_F0.SEC2.Tabulate_1.SEC2.BDY.Cross_tabular_summary_report_Table_1" localSheetId="19" hidden="1">[1]Table3.8b!#REF!</definedName>
    <definedName name="_AMO_SingleObject_205779628_ROM_F0.SEC2.Tabulate_1.SEC2.BDY.Cross_tabular_summary_report_Table_1" hidden="1">[2]Table3.8b!#REF!</definedName>
    <definedName name="_AMO_SingleObject_30194841_ROM_F0.SEC2.Tabulate_1.SEC1.FTR.TXT1" localSheetId="13" hidden="1">[1]Table6!#REF!</definedName>
    <definedName name="_AMO_SingleObject_30194841_ROM_F0.SEC2.Tabulate_1.SEC1.FTR.TXT1" localSheetId="14" hidden="1">[2]Table6!#REF!</definedName>
    <definedName name="_AMO_SingleObject_30194841_ROM_F0.SEC2.Tabulate_1.SEC1.FTR.TXT1" localSheetId="15" hidden="1">[2]Table6!#REF!</definedName>
    <definedName name="_AMO_SingleObject_30194841_ROM_F0.SEC2.Tabulate_1.SEC1.FTR.TXT1" localSheetId="17" hidden="1">[2]Table6!#REF!</definedName>
    <definedName name="_AMO_SingleObject_30194841_ROM_F0.SEC2.Tabulate_1.SEC1.FTR.TXT1" localSheetId="18" hidden="1">[2]Table6!#REF!</definedName>
    <definedName name="_AMO_SingleObject_30194841_ROM_F0.SEC2.Tabulate_1.SEC1.FTR.TXT1" localSheetId="19" hidden="1">[1]Table6!#REF!</definedName>
    <definedName name="_AMO_SingleObject_30194841_ROM_F0.SEC2.Tabulate_1.SEC1.FTR.TXT1" hidden="1">[2]Table6!#REF!</definedName>
    <definedName name="_AMO_SingleObject_362274166__A1">'[3]Use table 2007 '!$A$2:$BN$121</definedName>
    <definedName name="_AMO_SingleObject_37461558_ROM_F0.SEC2.Tabulate_1.SEC1.HDR.TXT1" localSheetId="13" hidden="1">'[1]Table 2.4'!#REF!</definedName>
    <definedName name="_AMO_SingleObject_37461558_ROM_F0.SEC2.Tabulate_1.SEC1.HDR.TXT1" localSheetId="14" hidden="1">'[2]Table 2.4'!#REF!</definedName>
    <definedName name="_AMO_SingleObject_37461558_ROM_F0.SEC2.Tabulate_1.SEC1.HDR.TXT1" localSheetId="15" hidden="1">'[2]Table 2.4'!#REF!</definedName>
    <definedName name="_AMO_SingleObject_37461558_ROM_F0.SEC2.Tabulate_1.SEC1.HDR.TXT1" localSheetId="17" hidden="1">'[2]Table 2.4'!#REF!</definedName>
    <definedName name="_AMO_SingleObject_37461558_ROM_F0.SEC2.Tabulate_1.SEC1.HDR.TXT1" localSheetId="18" hidden="1">'[2]Table 2.4'!#REF!</definedName>
    <definedName name="_AMO_SingleObject_37461558_ROM_F0.SEC2.Tabulate_1.SEC1.HDR.TXT1" localSheetId="19" hidden="1">'[1]Table 2.4'!#REF!</definedName>
    <definedName name="_AMO_SingleObject_37461558_ROM_F0.SEC2.Tabulate_1.SEC1.HDR.TXT1" hidden="1">'[2]Table 2.4'!#REF!</definedName>
    <definedName name="_AMO_SingleObject_732119577_ROM_F0.SEC2.Tabulate_1.SEC2.BDY.Cross_tabular_summary_report_Table_1" localSheetId="13" hidden="1">[1]Table3.8c!#REF!</definedName>
    <definedName name="_AMO_SingleObject_732119577_ROM_F0.SEC2.Tabulate_1.SEC2.BDY.Cross_tabular_summary_report_Table_1" localSheetId="14" hidden="1">[2]Table3.8c!#REF!</definedName>
    <definedName name="_AMO_SingleObject_732119577_ROM_F0.SEC2.Tabulate_1.SEC2.BDY.Cross_tabular_summary_report_Table_1" localSheetId="15" hidden="1">[2]Table3.8c!#REF!</definedName>
    <definedName name="_AMO_SingleObject_732119577_ROM_F0.SEC2.Tabulate_1.SEC2.BDY.Cross_tabular_summary_report_Table_1" localSheetId="17" hidden="1">[2]Table3.8c!#REF!</definedName>
    <definedName name="_AMO_SingleObject_732119577_ROM_F0.SEC2.Tabulate_1.SEC2.BDY.Cross_tabular_summary_report_Table_1" localSheetId="18" hidden="1">[2]Table3.8c!#REF!</definedName>
    <definedName name="_AMO_SingleObject_732119577_ROM_F0.SEC2.Tabulate_1.SEC2.BDY.Cross_tabular_summary_report_Table_1" localSheetId="19" hidden="1">[1]Table3.8c!#REF!</definedName>
    <definedName name="_AMO_SingleObject_732119577_ROM_F0.SEC2.Tabulate_1.SEC2.BDY.Cross_tabular_summary_report_Table_1" hidden="1">[2]Table3.8c!#REF!</definedName>
    <definedName name="_AMO_SingleObject_921006515_ROM_F0.SEC2.Tabulate_1.SEC1.FTR.TXT1" localSheetId="13" hidden="1">'[1]Table 2'!#REF!</definedName>
    <definedName name="_AMO_SingleObject_921006515_ROM_F0.SEC2.Tabulate_1.SEC1.FTR.TXT1" localSheetId="14" hidden="1">'[2]Table 2'!#REF!</definedName>
    <definedName name="_AMO_SingleObject_921006515_ROM_F0.SEC2.Tabulate_1.SEC1.FTR.TXT1" localSheetId="15" hidden="1">'[2]Table 2'!#REF!</definedName>
    <definedName name="_AMO_SingleObject_921006515_ROM_F0.SEC2.Tabulate_1.SEC1.FTR.TXT1" localSheetId="17" hidden="1">'[2]Table 2'!#REF!</definedName>
    <definedName name="_AMO_SingleObject_921006515_ROM_F0.SEC2.Tabulate_1.SEC1.FTR.TXT1" localSheetId="18" hidden="1">'[2]Table 2'!#REF!</definedName>
    <definedName name="_AMO_SingleObject_921006515_ROM_F0.SEC2.Tabulate_1.SEC1.FTR.TXT1" localSheetId="19" hidden="1">'[1]Table 2'!#REF!</definedName>
    <definedName name="_AMO_SingleObject_921006515_ROM_F0.SEC2.Tabulate_1.SEC1.FTR.TXT1" hidden="1">'[2]Table 2'!#REF!</definedName>
    <definedName name="_AMO_SingleObject_921006515_ROM_F0.SEC2.Tabulate_1.SEC1.HDR.TXT1" localSheetId="13" hidden="1">'[1]Table 2'!#REF!</definedName>
    <definedName name="_AMO_SingleObject_921006515_ROM_F0.SEC2.Tabulate_1.SEC1.HDR.TXT1" localSheetId="14" hidden="1">'[2]Table 2'!#REF!</definedName>
    <definedName name="_AMO_SingleObject_921006515_ROM_F0.SEC2.Tabulate_1.SEC1.HDR.TXT1" localSheetId="15" hidden="1">'[2]Table 2'!#REF!</definedName>
    <definedName name="_AMO_SingleObject_921006515_ROM_F0.SEC2.Tabulate_1.SEC1.HDR.TXT1" localSheetId="17" hidden="1">'[2]Table 2'!#REF!</definedName>
    <definedName name="_AMO_SingleObject_921006515_ROM_F0.SEC2.Tabulate_1.SEC1.HDR.TXT1" localSheetId="18" hidden="1">'[2]Table 2'!#REF!</definedName>
    <definedName name="_AMO_SingleObject_921006515_ROM_F0.SEC2.Tabulate_1.SEC1.HDR.TXT1" localSheetId="19" hidden="1">'[1]Table 2'!#REF!</definedName>
    <definedName name="_AMO_SingleObject_921006515_ROM_F0.SEC2.Tabulate_1.SEC1.HDR.TXT1" hidden="1">'[2]Table 2'!#REF!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13" hidden="1">"'cadcb751-a4ec-47a5-837e-d7004bbc23e1'"</definedName>
    <definedName name="_AMO_UniqueIdentifier" hidden="1">"'1d42739f-d7fd-4229-a551-64b856bb941d'"</definedName>
    <definedName name="_AMO_XmlVersion" hidden="1">"'1'"</definedName>
    <definedName name="_xlnm._FilterDatabase" localSheetId="20" hidden="1">'17_18 imports exports by sector'!$B$2:$C$42</definedName>
    <definedName name="Asanda" localSheetId="13">'[1]Table 2'!#REF!</definedName>
    <definedName name="Asanda" localSheetId="14">'[1]Table 2'!#REF!</definedName>
    <definedName name="Asanda" localSheetId="16">'[1]Table 2'!#REF!</definedName>
    <definedName name="Asanda" localSheetId="17">'[1]Table 2'!#REF!</definedName>
    <definedName name="Asanda" localSheetId="18">'[1]Table 2'!#REF!</definedName>
    <definedName name="Asanda" localSheetId="19">'[1]Table 2'!#REF!</definedName>
    <definedName name="Asanda">'[1]Table 2'!#REF!</definedName>
    <definedName name="B1_av78" localSheetId="13">#REF!</definedName>
    <definedName name="B1_av78" localSheetId="14">#REF!</definedName>
    <definedName name="B1_av78" localSheetId="16">#REF!</definedName>
    <definedName name="B1_av78" localSheetId="17">#REF!</definedName>
    <definedName name="B1_av78" localSheetId="18">#REF!</definedName>
    <definedName name="B1_av78" localSheetId="19">#REF!</definedName>
    <definedName name="B1_av78">#REF!</definedName>
    <definedName name="Budget_adjusted_96_97" localSheetId="13">#REF!</definedName>
    <definedName name="Budget_adjusted_96_97" localSheetId="14">#REF!</definedName>
    <definedName name="Budget_adjusted_96_97" localSheetId="16">#REF!</definedName>
    <definedName name="Budget_adjusted_96_97" localSheetId="17">#REF!</definedName>
    <definedName name="Budget_adjusted_96_97" localSheetId="18">#REF!</definedName>
    <definedName name="Budget_adjusted_96_97" localSheetId="19">#REF!</definedName>
    <definedName name="Budget_adjusted_96_97">#REF!</definedName>
    <definedName name="Budget_main_96_97" localSheetId="13">#REF!</definedName>
    <definedName name="Budget_main_96_97" localSheetId="14">#REF!</definedName>
    <definedName name="Budget_main_96_97" localSheetId="16">#REF!</definedName>
    <definedName name="Budget_main_96_97" localSheetId="17">#REF!</definedName>
    <definedName name="Budget_main_96_97" localSheetId="18">#REF!</definedName>
    <definedName name="Budget_main_96_97" localSheetId="19">#REF!</definedName>
    <definedName name="Budget_main_96_97">#REF!</definedName>
    <definedName name="Budget_main_97_98" localSheetId="13">#REF!</definedName>
    <definedName name="Budget_main_97_98" localSheetId="14">#REF!</definedName>
    <definedName name="Budget_main_97_98" localSheetId="16">#REF!</definedName>
    <definedName name="Budget_main_97_98" localSheetId="17">#REF!</definedName>
    <definedName name="Budget_main_97_98" localSheetId="18">#REF!</definedName>
    <definedName name="Budget_main_97_98" localSheetId="19">#REF!</definedName>
    <definedName name="Budget_main_97_98">#REF!</definedName>
    <definedName name="DEC08_SML">#REF!</definedName>
    <definedName name="DHDHDH" localSheetId="13">#REF!</definedName>
    <definedName name="DHDHDH" localSheetId="14">#REF!</definedName>
    <definedName name="DHDHDH" localSheetId="16">#REF!</definedName>
    <definedName name="DHDHDH" localSheetId="17">#REF!</definedName>
    <definedName name="DHDHDH" localSheetId="18">#REF!</definedName>
    <definedName name="DHDHDH" localSheetId="19">#REF!</definedName>
    <definedName name="DHDHDH">#REF!</definedName>
    <definedName name="Emp" localSheetId="13" hidden="1">'[2]Table 2'!#REF!</definedName>
    <definedName name="Emp" localSheetId="17" hidden="1">'[2]Table 2'!#REF!</definedName>
    <definedName name="Emp" hidden="1">'[2]Table 2'!#REF!</definedName>
    <definedName name="End_column" localSheetId="13">#REF!</definedName>
    <definedName name="End_column" localSheetId="14">#REF!</definedName>
    <definedName name="End_column" localSheetId="16">#REF!</definedName>
    <definedName name="End_column" localSheetId="17">#REF!</definedName>
    <definedName name="End_column" localSheetId="18">#REF!</definedName>
    <definedName name="End_column" localSheetId="19">#REF!</definedName>
    <definedName name="End_column">#REF!</definedName>
    <definedName name="End_Row" localSheetId="13">#REF!</definedName>
    <definedName name="End_Row" localSheetId="14">#REF!</definedName>
    <definedName name="End_Row" localSheetId="16">#REF!</definedName>
    <definedName name="End_Row" localSheetId="17">#REF!</definedName>
    <definedName name="End_Row" localSheetId="18">#REF!</definedName>
    <definedName name="End_Row" localSheetId="19">#REF!</definedName>
    <definedName name="End_Row">#REF!</definedName>
    <definedName name="End_sheet" localSheetId="13">#REF!</definedName>
    <definedName name="End_sheet" localSheetId="14">#REF!</definedName>
    <definedName name="End_sheet" localSheetId="16">#REF!</definedName>
    <definedName name="End_sheet" localSheetId="17">#REF!</definedName>
    <definedName name="End_sheet" localSheetId="18">#REF!</definedName>
    <definedName name="End_sheet" localSheetId="19">#REF!</definedName>
    <definedName name="End_sheet">#REF!</definedName>
    <definedName name="Expend_actual_96_97" localSheetId="13">#REF!</definedName>
    <definedName name="Expend_actual_96_97" localSheetId="14">#REF!</definedName>
    <definedName name="Expend_actual_96_97" localSheetId="16">#REF!</definedName>
    <definedName name="Expend_actual_96_97" localSheetId="17">#REF!</definedName>
    <definedName name="Expend_actual_96_97" localSheetId="18">#REF!</definedName>
    <definedName name="Expend_actual_96_97" localSheetId="19">#REF!</definedName>
    <definedName name="Expend_actual_96_97">#REF!</definedName>
    <definedName name="FitTall" localSheetId="13">#REF!</definedName>
    <definedName name="FitTall" localSheetId="14">#REF!</definedName>
    <definedName name="FitTall" localSheetId="16">#REF!</definedName>
    <definedName name="FitTall" localSheetId="17">#REF!</definedName>
    <definedName name="FitTall" localSheetId="18">#REF!</definedName>
    <definedName name="FitTall" localSheetId="19">#REF!</definedName>
    <definedName name="FitTall">#REF!</definedName>
    <definedName name="FitWide" localSheetId="13">#REF!</definedName>
    <definedName name="FitWide" localSheetId="14">#REF!</definedName>
    <definedName name="FitWide" localSheetId="16">#REF!</definedName>
    <definedName name="FitWide" localSheetId="17">#REF!</definedName>
    <definedName name="FitWide" localSheetId="18">#REF!</definedName>
    <definedName name="FitWide" localSheetId="19">#REF!</definedName>
    <definedName name="FitWide">#REF!</definedName>
    <definedName name="FooterLeft1" localSheetId="13">#REF!</definedName>
    <definedName name="FooterLeft1" localSheetId="14">#REF!</definedName>
    <definedName name="FooterLeft1" localSheetId="16">#REF!</definedName>
    <definedName name="FooterLeft1" localSheetId="17">#REF!</definedName>
    <definedName name="FooterLeft1" localSheetId="18">#REF!</definedName>
    <definedName name="FooterLeft1" localSheetId="19">#REF!</definedName>
    <definedName name="FooterLeft1">#REF!</definedName>
    <definedName name="FooterLeft2" localSheetId="13">#REF!</definedName>
    <definedName name="FooterLeft2" localSheetId="14">#REF!</definedName>
    <definedName name="FooterLeft2" localSheetId="16">#REF!</definedName>
    <definedName name="FooterLeft2" localSheetId="17">#REF!</definedName>
    <definedName name="FooterLeft2" localSheetId="18">#REF!</definedName>
    <definedName name="FooterLeft2" localSheetId="19">#REF!</definedName>
    <definedName name="FooterLeft2">#REF!</definedName>
    <definedName name="FooterLeft3" localSheetId="13">#REF!</definedName>
    <definedName name="FooterLeft3" localSheetId="14">#REF!</definedName>
    <definedName name="FooterLeft3" localSheetId="16">#REF!</definedName>
    <definedName name="FooterLeft3" localSheetId="17">#REF!</definedName>
    <definedName name="FooterLeft3" localSheetId="18">#REF!</definedName>
    <definedName name="FooterLeft3" localSheetId="19">#REF!</definedName>
    <definedName name="FooterLeft3">#REF!</definedName>
    <definedName name="FooterLeft4" localSheetId="13">#REF!</definedName>
    <definedName name="FooterLeft4" localSheetId="14">#REF!</definedName>
    <definedName name="FooterLeft4" localSheetId="16">#REF!</definedName>
    <definedName name="FooterLeft4" localSheetId="17">#REF!</definedName>
    <definedName name="FooterLeft4" localSheetId="18">#REF!</definedName>
    <definedName name="FooterLeft4" localSheetId="19">#REF!</definedName>
    <definedName name="FooterLeft4">#REF!</definedName>
    <definedName name="FooterLeft5" localSheetId="13">#REF!</definedName>
    <definedName name="FooterLeft5" localSheetId="14">#REF!</definedName>
    <definedName name="FooterLeft5" localSheetId="16">#REF!</definedName>
    <definedName name="FooterLeft5" localSheetId="17">#REF!</definedName>
    <definedName name="FooterLeft5" localSheetId="18">#REF!</definedName>
    <definedName name="FooterLeft5" localSheetId="19">#REF!</definedName>
    <definedName name="FooterLeft5">#REF!</definedName>
    <definedName name="FooterLeft6" localSheetId="13">#REF!</definedName>
    <definedName name="FooterLeft6" localSheetId="14">#REF!</definedName>
    <definedName name="FooterLeft6" localSheetId="16">#REF!</definedName>
    <definedName name="FooterLeft6" localSheetId="17">#REF!</definedName>
    <definedName name="FooterLeft6" localSheetId="18">#REF!</definedName>
    <definedName name="FooterLeft6" localSheetId="19">#REF!</definedName>
    <definedName name="FooterLeft6">#REF!</definedName>
    <definedName name="FooterRight1" localSheetId="13">#REF!</definedName>
    <definedName name="FooterRight1" localSheetId="14">#REF!</definedName>
    <definedName name="FooterRight1" localSheetId="16">#REF!</definedName>
    <definedName name="FooterRight1" localSheetId="17">#REF!</definedName>
    <definedName name="FooterRight1" localSheetId="18">#REF!</definedName>
    <definedName name="FooterRight1" localSheetId="19">#REF!</definedName>
    <definedName name="FooterRight1">#REF!</definedName>
    <definedName name="FooterRight2" localSheetId="13">#REF!</definedName>
    <definedName name="FooterRight2" localSheetId="14">#REF!</definedName>
    <definedName name="FooterRight2" localSheetId="16">#REF!</definedName>
    <definedName name="FooterRight2" localSheetId="17">#REF!</definedName>
    <definedName name="FooterRight2" localSheetId="18">#REF!</definedName>
    <definedName name="FooterRight2" localSheetId="19">#REF!</definedName>
    <definedName name="FooterRight2">#REF!</definedName>
    <definedName name="FooterRight3" localSheetId="13">#REF!</definedName>
    <definedName name="FooterRight3" localSheetId="14">#REF!</definedName>
    <definedName name="FooterRight3" localSheetId="16">#REF!</definedName>
    <definedName name="FooterRight3" localSheetId="17">#REF!</definedName>
    <definedName name="FooterRight3" localSheetId="18">#REF!</definedName>
    <definedName name="FooterRight3" localSheetId="19">#REF!</definedName>
    <definedName name="FooterRight3">#REF!</definedName>
    <definedName name="FooterRight4" localSheetId="13">#REF!</definedName>
    <definedName name="FooterRight4" localSheetId="14">#REF!</definedName>
    <definedName name="FooterRight4" localSheetId="16">#REF!</definedName>
    <definedName name="FooterRight4" localSheetId="17">#REF!</definedName>
    <definedName name="FooterRight4" localSheetId="18">#REF!</definedName>
    <definedName name="FooterRight4" localSheetId="19">#REF!</definedName>
    <definedName name="FooterRight4">#REF!</definedName>
    <definedName name="FooterRight5" localSheetId="13">#REF!</definedName>
    <definedName name="FooterRight5" localSheetId="14">#REF!</definedName>
    <definedName name="FooterRight5" localSheetId="16">#REF!</definedName>
    <definedName name="FooterRight5" localSheetId="17">#REF!</definedName>
    <definedName name="FooterRight5" localSheetId="18">#REF!</definedName>
    <definedName name="FooterRight5" localSheetId="19">#REF!</definedName>
    <definedName name="FooterRight5">#REF!</definedName>
    <definedName name="FooterRight6" localSheetId="13">#REF!</definedName>
    <definedName name="FooterRight6" localSheetId="14">#REF!</definedName>
    <definedName name="FooterRight6" localSheetId="16">#REF!</definedName>
    <definedName name="FooterRight6" localSheetId="17">#REF!</definedName>
    <definedName name="FooterRight6" localSheetId="18">#REF!</definedName>
    <definedName name="FooterRight6" localSheetId="19">#REF!</definedName>
    <definedName name="FooterRight6">#REF!</definedName>
    <definedName name="HeaderLeft1" localSheetId="13">#REF!</definedName>
    <definedName name="HeaderLeft1" localSheetId="14">#REF!</definedName>
    <definedName name="HeaderLeft1" localSheetId="16">#REF!</definedName>
    <definedName name="HeaderLeft1" localSheetId="17">#REF!</definedName>
    <definedName name="HeaderLeft1" localSheetId="18">#REF!</definedName>
    <definedName name="HeaderLeft1" localSheetId="19">#REF!</definedName>
    <definedName name="HeaderLeft1">#REF!</definedName>
    <definedName name="HeaderLeft2" localSheetId="13">#REF!</definedName>
    <definedName name="HeaderLeft2" localSheetId="14">#REF!</definedName>
    <definedName name="HeaderLeft2" localSheetId="16">#REF!</definedName>
    <definedName name="HeaderLeft2" localSheetId="17">#REF!</definedName>
    <definedName name="HeaderLeft2" localSheetId="18">#REF!</definedName>
    <definedName name="HeaderLeft2" localSheetId="19">#REF!</definedName>
    <definedName name="HeaderLeft2">#REF!</definedName>
    <definedName name="HeaderLeft3" localSheetId="13">#REF!</definedName>
    <definedName name="HeaderLeft3" localSheetId="14">#REF!</definedName>
    <definedName name="HeaderLeft3" localSheetId="16">#REF!</definedName>
    <definedName name="HeaderLeft3" localSheetId="17">#REF!</definedName>
    <definedName name="HeaderLeft3" localSheetId="18">#REF!</definedName>
    <definedName name="HeaderLeft3" localSheetId="19">#REF!</definedName>
    <definedName name="HeaderLeft3">#REF!</definedName>
    <definedName name="HeaderLeft4" localSheetId="13">#REF!</definedName>
    <definedName name="HeaderLeft4" localSheetId="14">#REF!</definedName>
    <definedName name="HeaderLeft4" localSheetId="16">#REF!</definedName>
    <definedName name="HeaderLeft4" localSheetId="17">#REF!</definedName>
    <definedName name="HeaderLeft4" localSheetId="18">#REF!</definedName>
    <definedName name="HeaderLeft4" localSheetId="19">#REF!</definedName>
    <definedName name="HeaderLeft4">#REF!</definedName>
    <definedName name="HeaderLeft5" localSheetId="13">#REF!</definedName>
    <definedName name="HeaderLeft5" localSheetId="14">#REF!</definedName>
    <definedName name="HeaderLeft5" localSheetId="16">#REF!</definedName>
    <definedName name="HeaderLeft5" localSheetId="17">#REF!</definedName>
    <definedName name="HeaderLeft5" localSheetId="18">#REF!</definedName>
    <definedName name="HeaderLeft5" localSheetId="19">#REF!</definedName>
    <definedName name="HeaderLeft5">#REF!</definedName>
    <definedName name="HeaderLeft6" localSheetId="13">#REF!</definedName>
    <definedName name="HeaderLeft6" localSheetId="14">#REF!</definedName>
    <definedName name="HeaderLeft6" localSheetId="16">#REF!</definedName>
    <definedName name="HeaderLeft6" localSheetId="17">#REF!</definedName>
    <definedName name="HeaderLeft6" localSheetId="18">#REF!</definedName>
    <definedName name="HeaderLeft6" localSheetId="19">#REF!</definedName>
    <definedName name="HeaderLeft6">#REF!</definedName>
    <definedName name="HeaderRight1" localSheetId="13">#REF!</definedName>
    <definedName name="HeaderRight1" localSheetId="14">#REF!</definedName>
    <definedName name="HeaderRight1" localSheetId="16">#REF!</definedName>
    <definedName name="HeaderRight1" localSheetId="17">#REF!</definedName>
    <definedName name="HeaderRight1" localSheetId="18">#REF!</definedName>
    <definedName name="HeaderRight1" localSheetId="19">#REF!</definedName>
    <definedName name="HeaderRight1">#REF!</definedName>
    <definedName name="HeaderRight2" localSheetId="13">#REF!</definedName>
    <definedName name="HeaderRight2" localSheetId="14">#REF!</definedName>
    <definedName name="HeaderRight2" localSheetId="16">#REF!</definedName>
    <definedName name="HeaderRight2" localSheetId="17">#REF!</definedName>
    <definedName name="HeaderRight2" localSheetId="18">#REF!</definedName>
    <definedName name="HeaderRight2" localSheetId="19">#REF!</definedName>
    <definedName name="HeaderRight2">#REF!</definedName>
    <definedName name="HeaderRight3" localSheetId="13">#REF!</definedName>
    <definedName name="HeaderRight3" localSheetId="14">#REF!</definedName>
    <definedName name="HeaderRight3" localSheetId="16">#REF!</definedName>
    <definedName name="HeaderRight3" localSheetId="17">#REF!</definedName>
    <definedName name="HeaderRight3" localSheetId="18">#REF!</definedName>
    <definedName name="HeaderRight3" localSheetId="19">#REF!</definedName>
    <definedName name="HeaderRight3">#REF!</definedName>
    <definedName name="HeaderRight4" localSheetId="13">#REF!</definedName>
    <definedName name="HeaderRight4" localSheetId="14">#REF!</definedName>
    <definedName name="HeaderRight4" localSheetId="16">#REF!</definedName>
    <definedName name="HeaderRight4" localSheetId="17">#REF!</definedName>
    <definedName name="HeaderRight4" localSheetId="18">#REF!</definedName>
    <definedName name="HeaderRight4" localSheetId="19">#REF!</definedName>
    <definedName name="HeaderRight4">#REF!</definedName>
    <definedName name="HeaderRight5" localSheetId="13">#REF!</definedName>
    <definedName name="HeaderRight5" localSheetId="14">#REF!</definedName>
    <definedName name="HeaderRight5" localSheetId="16">#REF!</definedName>
    <definedName name="HeaderRight5" localSheetId="17">#REF!</definedName>
    <definedName name="HeaderRight5" localSheetId="18">#REF!</definedName>
    <definedName name="HeaderRight5" localSheetId="19">#REF!</definedName>
    <definedName name="HeaderRight5">#REF!</definedName>
    <definedName name="HeaderRight6" localSheetId="13">#REF!</definedName>
    <definedName name="HeaderRight6" localSheetId="14">#REF!</definedName>
    <definedName name="HeaderRight6" localSheetId="16">#REF!</definedName>
    <definedName name="HeaderRight6" localSheetId="17">#REF!</definedName>
    <definedName name="HeaderRight6" localSheetId="18">#REF!</definedName>
    <definedName name="HeaderRight6" localSheetId="19">#REF!</definedName>
    <definedName name="HeaderRight6">#REF!</definedName>
    <definedName name="Hennie_Table_5_Page_1" localSheetId="13">#REF!</definedName>
    <definedName name="Hennie_Table_5_Page_1" localSheetId="14">#REF!</definedName>
    <definedName name="Hennie_Table_5_Page_1" localSheetId="16">#REF!</definedName>
    <definedName name="Hennie_Table_5_Page_1" localSheetId="17">#REF!</definedName>
    <definedName name="Hennie_Table_5_Page_1" localSheetId="18">#REF!</definedName>
    <definedName name="Hennie_Table_5_Page_1" localSheetId="19">#REF!</definedName>
    <definedName name="Hennie_Table_5_Page_1">#REF!</definedName>
    <definedName name="Hennie_Table_5_page_2" localSheetId="13">#REF!</definedName>
    <definedName name="Hennie_Table_5_page_2" localSheetId="14">#REF!</definedName>
    <definedName name="Hennie_Table_5_page_2" localSheetId="16">#REF!</definedName>
    <definedName name="Hennie_Table_5_page_2" localSheetId="17">#REF!</definedName>
    <definedName name="Hennie_Table_5_page_2" localSheetId="18">#REF!</definedName>
    <definedName name="Hennie_Table_5_page_2" localSheetId="19">#REF!</definedName>
    <definedName name="Hennie_Table_5_page_2">#REF!</definedName>
    <definedName name="hhuh" localSheetId="13">#REF!</definedName>
    <definedName name="hhuh" localSheetId="14">#REF!</definedName>
    <definedName name="hhuh" localSheetId="16">#REF!</definedName>
    <definedName name="hhuh" localSheetId="17">#REF!</definedName>
    <definedName name="hhuh" localSheetId="18">#REF!</definedName>
    <definedName name="hhuh">#REF!</definedName>
    <definedName name="huh" localSheetId="13">#REF!</definedName>
    <definedName name="huh" localSheetId="14">#REF!</definedName>
    <definedName name="huh" localSheetId="16">#REF!</definedName>
    <definedName name="huh" localSheetId="17">#REF!</definedName>
    <definedName name="huh" localSheetId="18">#REF!</definedName>
    <definedName name="huh" localSheetId="19">#REF!</definedName>
    <definedName name="huh">#REF!</definedName>
    <definedName name="Index_Sheet_Kutools" localSheetId="13">#REF!</definedName>
    <definedName name="Index_Sheet_Kutools" localSheetId="14">#REF!</definedName>
    <definedName name="Index_Sheet_Kutools" localSheetId="16">#REF!</definedName>
    <definedName name="Index_Sheet_Kutools" localSheetId="17">#REF!</definedName>
    <definedName name="Index_Sheet_Kutools" localSheetId="18">#REF!</definedName>
    <definedName name="Index_Sheet_Kutools">#REF!</definedName>
    <definedName name="j" localSheetId="13" hidden="1">'[1]Table 2.5'!#REF!</definedName>
    <definedName name="j" localSheetId="14" hidden="1">'[2]Table 2.5'!#REF!</definedName>
    <definedName name="j" localSheetId="15" hidden="1">'[2]Table 2.5'!#REF!</definedName>
    <definedName name="j" localSheetId="17" hidden="1">'[2]Table 2.5'!#REF!</definedName>
    <definedName name="j" localSheetId="18" hidden="1">'[2]Table 2.5'!#REF!</definedName>
    <definedName name="j" localSheetId="19" hidden="1">'[1]Table 2.5'!#REF!</definedName>
    <definedName name="j" hidden="1">'[2]Table 2.5'!#REF!</definedName>
    <definedName name="MAR09_SML">#REF!</definedName>
    <definedName name="mmm" localSheetId="13" hidden="1">[2]Table6!#REF!</definedName>
    <definedName name="mmm" localSheetId="17" hidden="1">[2]Table6!#REF!</definedName>
    <definedName name="mmm" hidden="1">[2]Table6!#REF!</definedName>
    <definedName name="MTEF_initial_00_01" localSheetId="13">#REF!</definedName>
    <definedName name="MTEF_initial_00_01" localSheetId="14">#REF!</definedName>
    <definedName name="MTEF_initial_00_01" localSheetId="16">#REF!</definedName>
    <definedName name="MTEF_initial_00_01" localSheetId="17">#REF!</definedName>
    <definedName name="MTEF_initial_00_01" localSheetId="18">#REF!</definedName>
    <definedName name="MTEF_initial_00_01" localSheetId="19">#REF!</definedName>
    <definedName name="MTEF_initial_00_01">#REF!</definedName>
    <definedName name="MTEF_initial_98_99" localSheetId="13">#REF!</definedName>
    <definedName name="MTEF_initial_98_99" localSheetId="14">#REF!</definedName>
    <definedName name="MTEF_initial_98_99" localSheetId="16">#REF!</definedName>
    <definedName name="MTEF_initial_98_99" localSheetId="17">#REF!</definedName>
    <definedName name="MTEF_initial_98_99" localSheetId="18">#REF!</definedName>
    <definedName name="MTEF_initial_98_99" localSheetId="19">#REF!</definedName>
    <definedName name="MTEF_initial_98_99">#REF!</definedName>
    <definedName name="MTEF_initial_99_00" localSheetId="13">#REF!</definedName>
    <definedName name="MTEF_initial_99_00" localSheetId="14">#REF!</definedName>
    <definedName name="MTEF_initial_99_00" localSheetId="16">#REF!</definedName>
    <definedName name="MTEF_initial_99_00" localSheetId="17">#REF!</definedName>
    <definedName name="MTEF_initial_99_00" localSheetId="18">#REF!</definedName>
    <definedName name="MTEF_initial_99_00" localSheetId="19">#REF!</definedName>
    <definedName name="MTEF_initial_99_00">#REF!</definedName>
    <definedName name="MTEF_revised_00_01" localSheetId="13">#REF!</definedName>
    <definedName name="MTEF_revised_00_01" localSheetId="14">#REF!</definedName>
    <definedName name="MTEF_revised_00_01" localSheetId="16">#REF!</definedName>
    <definedName name="MTEF_revised_00_01" localSheetId="17">#REF!</definedName>
    <definedName name="MTEF_revised_00_01" localSheetId="18">#REF!</definedName>
    <definedName name="MTEF_revised_00_01" localSheetId="19">#REF!</definedName>
    <definedName name="MTEF_revised_00_01">#REF!</definedName>
    <definedName name="MTEF_revised_98_99" localSheetId="13">#REF!</definedName>
    <definedName name="MTEF_revised_98_99" localSheetId="14">#REF!</definedName>
    <definedName name="MTEF_revised_98_99" localSheetId="16">#REF!</definedName>
    <definedName name="MTEF_revised_98_99" localSheetId="17">#REF!</definedName>
    <definedName name="MTEF_revised_98_99" localSheetId="18">#REF!</definedName>
    <definedName name="MTEF_revised_98_99" localSheetId="19">#REF!</definedName>
    <definedName name="MTEF_revised_98_99">#REF!</definedName>
    <definedName name="MTEF_revised_99_00" localSheetId="13">#REF!</definedName>
    <definedName name="MTEF_revised_99_00" localSheetId="14">#REF!</definedName>
    <definedName name="MTEF_revised_99_00" localSheetId="16">#REF!</definedName>
    <definedName name="MTEF_revised_99_00" localSheetId="17">#REF!</definedName>
    <definedName name="MTEF_revised_99_00" localSheetId="18">#REF!</definedName>
    <definedName name="MTEF_revised_99_00" localSheetId="19">#REF!</definedName>
    <definedName name="MTEF_revised_99_00">#REF!</definedName>
    <definedName name="MyCurYear" localSheetId="13">#REF!</definedName>
    <definedName name="MyCurYear" localSheetId="14">#REF!</definedName>
    <definedName name="MyCurYear" localSheetId="16">#REF!</definedName>
    <definedName name="MyCurYear" localSheetId="17">#REF!</definedName>
    <definedName name="MyCurYear" localSheetId="18">#REF!</definedName>
    <definedName name="MyCurYear" localSheetId="19">#REF!</definedName>
    <definedName name="MyCurYear">#REF!</definedName>
    <definedName name="myHeight" localSheetId="13">#REF!</definedName>
    <definedName name="myHeight" localSheetId="14">#REF!</definedName>
    <definedName name="myHeight" localSheetId="16">#REF!</definedName>
    <definedName name="myHeight" localSheetId="17">#REF!</definedName>
    <definedName name="myHeight" localSheetId="18">#REF!</definedName>
    <definedName name="myHeight" localSheetId="19">#REF!</definedName>
    <definedName name="myHeight">#REF!</definedName>
    <definedName name="myWidth" localSheetId="13">#REF!</definedName>
    <definedName name="myWidth" localSheetId="14">#REF!</definedName>
    <definedName name="myWidth" localSheetId="16">#REF!</definedName>
    <definedName name="myWidth" localSheetId="17">#REF!</definedName>
    <definedName name="myWidth" localSheetId="18">#REF!</definedName>
    <definedName name="myWidth" localSheetId="19">#REF!</definedName>
    <definedName name="myWidth">#REF!</definedName>
    <definedName name="myWodth" localSheetId="13">#REF!</definedName>
    <definedName name="myWodth" localSheetId="14">#REF!</definedName>
    <definedName name="myWodth" localSheetId="16">#REF!</definedName>
    <definedName name="myWodth" localSheetId="17">#REF!</definedName>
    <definedName name="myWodth" localSheetId="18">#REF!</definedName>
    <definedName name="myWodth" localSheetId="19">#REF!</definedName>
    <definedName name="myWodth">#REF!</definedName>
    <definedName name="PrintArea" localSheetId="13">#REF!</definedName>
    <definedName name="PrintArea" localSheetId="14">#REF!</definedName>
    <definedName name="PrintArea" localSheetId="16">#REF!</definedName>
    <definedName name="PrintArea" localSheetId="17">#REF!</definedName>
    <definedName name="PrintArea" localSheetId="18">#REF!</definedName>
    <definedName name="PrintArea" localSheetId="19">#REF!</definedName>
    <definedName name="PrintArea">#REF!</definedName>
    <definedName name="Projection_adjusted_97_98" localSheetId="13">#REF!</definedName>
    <definedName name="Projection_adjusted_97_98" localSheetId="14">#REF!</definedName>
    <definedName name="Projection_adjusted_97_98" localSheetId="16">#REF!</definedName>
    <definedName name="Projection_adjusted_97_98" localSheetId="17">#REF!</definedName>
    <definedName name="Projection_adjusted_97_98" localSheetId="18">#REF!</definedName>
    <definedName name="Projection_adjusted_97_98" localSheetId="19">#REF!</definedName>
    <definedName name="Projection_adjusted_97_98">#REF!</definedName>
    <definedName name="Projection_arithmetic_97_98" localSheetId="13">#REF!</definedName>
    <definedName name="Projection_arithmetic_97_98" localSheetId="14">#REF!</definedName>
    <definedName name="Projection_arithmetic_97_98" localSheetId="16">#REF!</definedName>
    <definedName name="Projection_arithmetic_97_98" localSheetId="17">#REF!</definedName>
    <definedName name="Projection_arithmetic_97_98" localSheetId="18">#REF!</definedName>
    <definedName name="Projection_arithmetic_97_98" localSheetId="19">#REF!</definedName>
    <definedName name="Projection_arithmetic_97_98">#REF!</definedName>
    <definedName name="Projection_initial_97_98" localSheetId="13">#REF!</definedName>
    <definedName name="Projection_initial_97_98" localSheetId="14">#REF!</definedName>
    <definedName name="Projection_initial_97_98" localSheetId="16">#REF!</definedName>
    <definedName name="Projection_initial_97_98" localSheetId="17">#REF!</definedName>
    <definedName name="Projection_initial_97_98" localSheetId="18">#REF!</definedName>
    <definedName name="Projection_initial_97_98" localSheetId="19">#REF!</definedName>
    <definedName name="Projection_initial_97_98">#REF!</definedName>
    <definedName name="RowSettings" localSheetId="13">#REF!</definedName>
    <definedName name="RowSettings" localSheetId="14">#REF!</definedName>
    <definedName name="RowSettings" localSheetId="16">#REF!</definedName>
    <definedName name="RowSettings" localSheetId="17">#REF!</definedName>
    <definedName name="RowSettings" localSheetId="18">#REF!</definedName>
    <definedName name="RowSettings" localSheetId="19">#REF!</definedName>
    <definedName name="RowSettings">#REF!</definedName>
    <definedName name="SASApp_GDPDATA_DISCREPANCY_TABLE" localSheetId="13">#REF!</definedName>
    <definedName name="SASApp_GDPDATA_DISCREPANCY_TABLE" localSheetId="14">#REF!</definedName>
    <definedName name="SASApp_GDPDATA_DISCREPANCY_TABLE" localSheetId="16">#REF!</definedName>
    <definedName name="SASApp_GDPDATA_DISCREPANCY_TABLE" localSheetId="17">#REF!</definedName>
    <definedName name="SASApp_GDPDATA_DISCREPANCY_TABLE" localSheetId="18">#REF!</definedName>
    <definedName name="SASApp_GDPDATA_DISCREPANCY_TABLE" localSheetId="19">#REF!</definedName>
    <definedName name="SASApp_GDPDATA_DISCREPANCY_TABLE">#REF!</definedName>
    <definedName name="SASApp_GDPDATA_SUPPLY_TABLE_FIRST" localSheetId="13">#REF!</definedName>
    <definedName name="SASApp_GDPDATA_SUPPLY_TABLE_FIRST" localSheetId="14">#REF!</definedName>
    <definedName name="SASApp_GDPDATA_SUPPLY_TABLE_FIRST" localSheetId="16">#REF!</definedName>
    <definedName name="SASApp_GDPDATA_SUPPLY_TABLE_FIRST" localSheetId="17">#REF!</definedName>
    <definedName name="SASApp_GDPDATA_SUPPLY_TABLE_FIRST" localSheetId="18">#REF!</definedName>
    <definedName name="SASApp_GDPDATA_SUPPLY_TABLE_FIRST" localSheetId="19">#REF!</definedName>
    <definedName name="SASApp_GDPDATA_SUPPLY_TABLE_FIRST">#REF!</definedName>
    <definedName name="SASApp_GDPDATA_SUPPLY_TABLE_SECOND" localSheetId="13">#REF!</definedName>
    <definedName name="SASApp_GDPDATA_SUPPLY_TABLE_SECOND" localSheetId="14">#REF!</definedName>
    <definedName name="SASApp_GDPDATA_SUPPLY_TABLE_SECOND" localSheetId="16">#REF!</definedName>
    <definedName name="SASApp_GDPDATA_SUPPLY_TABLE_SECOND" localSheetId="17">#REF!</definedName>
    <definedName name="SASApp_GDPDATA_SUPPLY_TABLE_SECOND" localSheetId="18">#REF!</definedName>
    <definedName name="SASApp_GDPDATA_SUPPLY_TABLE_SECOND" localSheetId="19">#REF!</definedName>
    <definedName name="SASApp_GDPDATA_SUPPLY_TABLE_SECOND">#REF!</definedName>
    <definedName name="SASApp_GDPDATA_USE_TABLE_FIRST" localSheetId="13">#REF!</definedName>
    <definedName name="SASApp_GDPDATA_USE_TABLE_FIRST" localSheetId="14">#REF!</definedName>
    <definedName name="SASApp_GDPDATA_USE_TABLE_FIRST" localSheetId="16">#REF!</definedName>
    <definedName name="SASApp_GDPDATA_USE_TABLE_FIRST" localSheetId="17">#REF!</definedName>
    <definedName name="SASApp_GDPDATA_USE_TABLE_FIRST" localSheetId="18">#REF!</definedName>
    <definedName name="SASApp_GDPDATA_USE_TABLE_FIRST" localSheetId="19">#REF!</definedName>
    <definedName name="SASApp_GDPDATA_USE_TABLE_FIRST">#REF!</definedName>
    <definedName name="SASApp_GDPDATA_USE_TABLE_SECOND" localSheetId="13">#REF!</definedName>
    <definedName name="SASApp_GDPDATA_USE_TABLE_SECOND" localSheetId="14">#REF!</definedName>
    <definedName name="SASApp_GDPDATA_USE_TABLE_SECOND" localSheetId="16">#REF!</definedName>
    <definedName name="SASApp_GDPDATA_USE_TABLE_SECOND" localSheetId="17">#REF!</definedName>
    <definedName name="SASApp_GDPDATA_USE_TABLE_SECOND" localSheetId="18">#REF!</definedName>
    <definedName name="SASApp_GDPDATA_USE_TABLE_SECOND" localSheetId="19">#REF!</definedName>
    <definedName name="SASApp_GDPDATA_USE_TABLE_SECOND">#REF!</definedName>
    <definedName name="SEP08N_SML" localSheetId="13">#REF!</definedName>
    <definedName name="SEP08N_SML" localSheetId="14">#REF!</definedName>
    <definedName name="SEP08N_SML" localSheetId="16">#REF!</definedName>
    <definedName name="SEP08N_SML" localSheetId="17">#REF!</definedName>
    <definedName name="SEP08N_SML" localSheetId="18">#REF!</definedName>
    <definedName name="SEP08N_SML" localSheetId="19">#REF!</definedName>
    <definedName name="SEP08N_SML">#REF!</definedName>
    <definedName name="Start_column" localSheetId="13">#REF!</definedName>
    <definedName name="Start_column" localSheetId="14">#REF!</definedName>
    <definedName name="Start_column" localSheetId="16">#REF!</definedName>
    <definedName name="Start_column" localSheetId="17">#REF!</definedName>
    <definedName name="Start_column" localSheetId="18">#REF!</definedName>
    <definedName name="Start_column" localSheetId="19">#REF!</definedName>
    <definedName name="Start_column">#REF!</definedName>
    <definedName name="Start_Row" localSheetId="13">#REF!</definedName>
    <definedName name="Start_Row" localSheetId="14">#REF!</definedName>
    <definedName name="Start_Row" localSheetId="16">#REF!</definedName>
    <definedName name="Start_Row" localSheetId="17">#REF!</definedName>
    <definedName name="Start_Row" localSheetId="18">#REF!</definedName>
    <definedName name="Start_Row" localSheetId="19">#REF!</definedName>
    <definedName name="Start_Row">#REF!</definedName>
    <definedName name="Start_sheet" localSheetId="13">#REF!</definedName>
    <definedName name="Start_sheet" localSheetId="14">#REF!</definedName>
    <definedName name="Start_sheet" localSheetId="16">#REF!</definedName>
    <definedName name="Start_sheet" localSheetId="17">#REF!</definedName>
    <definedName name="Start_sheet" localSheetId="18">#REF!</definedName>
    <definedName name="Start_sheet" localSheetId="19">#REF!</definedName>
    <definedName name="Start_sheet">#REF!</definedName>
    <definedName name="Summary_Tables" localSheetId="13">[1]Table1!#REF!</definedName>
    <definedName name="Summary_Tables" localSheetId="17">[1]Table1!#REF!</definedName>
    <definedName name="Summary_Tables" localSheetId="19">[1]Table1!#REF!</definedName>
    <definedName name="Summary_Tables">[1]Table1!#REF!</definedName>
    <definedName name="Summary_Tables_10" localSheetId="13">#REF!</definedName>
    <definedName name="Summary_Tables_10" localSheetId="14">#REF!</definedName>
    <definedName name="Summary_Tables_10" localSheetId="16">#REF!</definedName>
    <definedName name="Summary_Tables_10" localSheetId="17">#REF!</definedName>
    <definedName name="Summary_Tables_10" localSheetId="18">#REF!</definedName>
    <definedName name="Summary_Tables_10" localSheetId="19">#REF!</definedName>
    <definedName name="Summary_Tables_10">#REF!</definedName>
    <definedName name="Summary_Tables_11" localSheetId="13">[1]Table2.1!#REF!</definedName>
    <definedName name="Summary_Tables_11" localSheetId="17">[1]Table2.1!#REF!</definedName>
    <definedName name="Summary_Tables_11" localSheetId="19">[1]Table2.1!#REF!</definedName>
    <definedName name="Summary_Tables_11">[1]Table2.1!#REF!</definedName>
    <definedName name="Summary_Tables_14" localSheetId="13">#REF!</definedName>
    <definedName name="Summary_Tables_14" localSheetId="14">#REF!</definedName>
    <definedName name="Summary_Tables_14" localSheetId="16">#REF!</definedName>
    <definedName name="Summary_Tables_14" localSheetId="17">#REF!</definedName>
    <definedName name="Summary_Tables_14" localSheetId="18">#REF!</definedName>
    <definedName name="Summary_Tables_14" localSheetId="19">#REF!</definedName>
    <definedName name="Summary_Tables_14">#REF!</definedName>
    <definedName name="Summary_Tables_15" localSheetId="13">#REF!</definedName>
    <definedName name="Summary_Tables_15" localSheetId="14">#REF!</definedName>
    <definedName name="Summary_Tables_15" localSheetId="16">#REF!</definedName>
    <definedName name="Summary_Tables_15" localSheetId="17">#REF!</definedName>
    <definedName name="Summary_Tables_15" localSheetId="18">#REF!</definedName>
    <definedName name="Summary_Tables_15" localSheetId="19">#REF!</definedName>
    <definedName name="Summary_Tables_15">#REF!</definedName>
    <definedName name="Summary_Tables_17" localSheetId="13">[1]Table3.7!#REF!</definedName>
    <definedName name="Summary_Tables_17" localSheetId="17">[1]Table3.7!#REF!</definedName>
    <definedName name="Summary_Tables_17" localSheetId="19">[1]Table3.7!#REF!</definedName>
    <definedName name="Summary_Tables_17">[1]Table3.7!#REF!</definedName>
    <definedName name="Summary_Tables_18" localSheetId="13">[1]Table3.6!#REF!</definedName>
    <definedName name="Summary_Tables_18" localSheetId="17">[1]Table3.6!#REF!</definedName>
    <definedName name="Summary_Tables_18" localSheetId="19">[1]Table3.6!#REF!</definedName>
    <definedName name="Summary_Tables_18">[1]Table3.6!#REF!</definedName>
    <definedName name="Summary_Tables_19" localSheetId="13">#REF!</definedName>
    <definedName name="Summary_Tables_19" localSheetId="14">#REF!</definedName>
    <definedName name="Summary_Tables_19" localSheetId="16">#REF!</definedName>
    <definedName name="Summary_Tables_19" localSheetId="17">#REF!</definedName>
    <definedName name="Summary_Tables_19" localSheetId="18">#REF!</definedName>
    <definedName name="Summary_Tables_19" localSheetId="19">#REF!</definedName>
    <definedName name="Summary_Tables_19">#REF!</definedName>
    <definedName name="Summary_Tables_2" localSheetId="13">[1]Table1!#REF!</definedName>
    <definedName name="Summary_Tables_2" localSheetId="17">[1]Table1!#REF!</definedName>
    <definedName name="Summary_Tables_2" localSheetId="19">[1]Table1!#REF!</definedName>
    <definedName name="Summary_Tables_2">[1]Table1!#REF!</definedName>
    <definedName name="Summary_Tables_20" localSheetId="13">[1]Table4!#REF!</definedName>
    <definedName name="Summary_Tables_20" localSheetId="17">[1]Table4!#REF!</definedName>
    <definedName name="Summary_Tables_20" localSheetId="19">[1]Table4!#REF!</definedName>
    <definedName name="Summary_Tables_20">[1]Table4!#REF!</definedName>
    <definedName name="Summary_Tables_24" localSheetId="13">[1]Table8!#REF!</definedName>
    <definedName name="Summary_Tables_24" localSheetId="17">[1]Table8!#REF!</definedName>
    <definedName name="Summary_Tables_24">[1]Table8!#REF!</definedName>
    <definedName name="Summary_Tables_25" localSheetId="13">[1]Table2.2!#REF!</definedName>
    <definedName name="Summary_Tables_25" localSheetId="17">[1]Table2.2!#REF!</definedName>
    <definedName name="Summary_Tables_25">[1]Table2.2!#REF!</definedName>
    <definedName name="Summary_Tables_26" localSheetId="13">[1]Table2.2!#REF!</definedName>
    <definedName name="Summary_Tables_26" localSheetId="17">[1]Table2.2!#REF!</definedName>
    <definedName name="Summary_Tables_26">[1]Table2.2!#REF!</definedName>
    <definedName name="Summary_Tables_27" localSheetId="13">#REF!</definedName>
    <definedName name="Summary_Tables_27" localSheetId="14">#REF!</definedName>
    <definedName name="Summary_Tables_27" localSheetId="16">#REF!</definedName>
    <definedName name="Summary_Tables_27" localSheetId="17">#REF!</definedName>
    <definedName name="Summary_Tables_27" localSheetId="18">#REF!</definedName>
    <definedName name="Summary_Tables_27" localSheetId="19">#REF!</definedName>
    <definedName name="Summary_Tables_27">#REF!</definedName>
    <definedName name="Summary_Tables_28" localSheetId="13">'[1]Table 2'!#REF!</definedName>
    <definedName name="Summary_Tables_28" localSheetId="17">'[1]Table 2'!#REF!</definedName>
    <definedName name="Summary_Tables_28" localSheetId="19">'[1]Table 2'!#REF!</definedName>
    <definedName name="Summary_Tables_28">'[1]Table 2'!#REF!</definedName>
    <definedName name="Summary_Tables_29" localSheetId="13">'[1]Table 2'!#REF!</definedName>
    <definedName name="Summary_Tables_29" localSheetId="17">'[1]Table 2'!#REF!</definedName>
    <definedName name="Summary_Tables_29" localSheetId="19">'[1]Table 2'!#REF!</definedName>
    <definedName name="Summary_Tables_29">'[1]Table 2'!#REF!</definedName>
    <definedName name="Summary_Tables_3" localSheetId="13">[4]Table2.2!#REF!</definedName>
    <definedName name="Summary_Tables_3" localSheetId="17">[4]Table2.2!#REF!</definedName>
    <definedName name="Summary_Tables_3">[4]Table2.2!#REF!</definedName>
    <definedName name="Summary_Tables_30" localSheetId="13">'[1]Table 2'!#REF!</definedName>
    <definedName name="Summary_Tables_30" localSheetId="17">'[1]Table 2'!#REF!</definedName>
    <definedName name="Summary_Tables_30">'[1]Table 2'!#REF!</definedName>
    <definedName name="Summary_Tables_31" localSheetId="13">#REF!</definedName>
    <definedName name="Summary_Tables_31" localSheetId="14">#REF!</definedName>
    <definedName name="Summary_Tables_31" localSheetId="16">#REF!</definedName>
    <definedName name="Summary_Tables_31" localSheetId="17">#REF!</definedName>
    <definedName name="Summary_Tables_31" localSheetId="18">#REF!</definedName>
    <definedName name="Summary_Tables_31" localSheetId="19">#REF!</definedName>
    <definedName name="Summary_Tables_31">#REF!</definedName>
    <definedName name="Summary_Tables_32" localSheetId="13">#REF!</definedName>
    <definedName name="Summary_Tables_32" localSheetId="14">#REF!</definedName>
    <definedName name="Summary_Tables_32" localSheetId="16">#REF!</definedName>
    <definedName name="Summary_Tables_32" localSheetId="17">#REF!</definedName>
    <definedName name="Summary_Tables_32" localSheetId="18">#REF!</definedName>
    <definedName name="Summary_Tables_32" localSheetId="19">#REF!</definedName>
    <definedName name="Summary_Tables_32">#REF!</definedName>
    <definedName name="Summary_Tables_34" localSheetId="13">[1]Table3.8a!#REF!</definedName>
    <definedName name="Summary_Tables_34" localSheetId="17">[1]Table3.8a!#REF!</definedName>
    <definedName name="Summary_Tables_34" localSheetId="19">[1]Table3.8a!#REF!</definedName>
    <definedName name="Summary_Tables_34">[1]Table3.8a!#REF!</definedName>
    <definedName name="Summary_Tables_35" localSheetId="13">[1]Table3.8b!#REF!</definedName>
    <definedName name="Summary_Tables_35" localSheetId="17">[1]Table3.8b!#REF!</definedName>
    <definedName name="Summary_Tables_35" localSheetId="19">[1]Table3.8b!#REF!</definedName>
    <definedName name="Summary_Tables_35">[1]Table3.8b!#REF!</definedName>
    <definedName name="Summary_Tables_36" localSheetId="13">#REF!</definedName>
    <definedName name="Summary_Tables_36" localSheetId="14">#REF!</definedName>
    <definedName name="Summary_Tables_36" localSheetId="16">#REF!</definedName>
    <definedName name="Summary_Tables_36" localSheetId="17">#REF!</definedName>
    <definedName name="Summary_Tables_36" localSheetId="18">#REF!</definedName>
    <definedName name="Summary_Tables_36" localSheetId="19">#REF!</definedName>
    <definedName name="Summary_Tables_36">#REF!</definedName>
    <definedName name="Summary_Tables_37" localSheetId="13">[1]Table3.8c!#REF!</definedName>
    <definedName name="Summary_Tables_37" localSheetId="17">[1]Table3.8c!#REF!</definedName>
    <definedName name="Summary_Tables_37" localSheetId="19">[1]Table3.8c!#REF!</definedName>
    <definedName name="Summary_Tables_37">[1]Table3.8c!#REF!</definedName>
    <definedName name="Summary_Tables_38" localSheetId="13">[1]Table3.6!#REF!</definedName>
    <definedName name="Summary_Tables_38" localSheetId="17">[1]Table3.6!#REF!</definedName>
    <definedName name="Summary_Tables_38" localSheetId="19">[1]Table3.6!#REF!</definedName>
    <definedName name="Summary_Tables_38">[1]Table3.6!#REF!</definedName>
    <definedName name="Summary_Tables_4" localSheetId="13">[4]Table2.2!#REF!</definedName>
    <definedName name="Summary_Tables_4" localSheetId="17">[4]Table2.2!#REF!</definedName>
    <definedName name="Summary_Tables_4">[4]Table2.2!#REF!</definedName>
    <definedName name="Summary_Tables_44" localSheetId="13">[1]Table2.1!#REF!</definedName>
    <definedName name="Summary_Tables_44" localSheetId="17">[1]Table2.1!#REF!</definedName>
    <definedName name="Summary_Tables_44">[1]Table2.1!#REF!</definedName>
    <definedName name="Summary_Tables_45" localSheetId="13">[1]Table2.2!#REF!</definedName>
    <definedName name="Summary_Tables_45" localSheetId="17">[1]Table2.2!#REF!</definedName>
    <definedName name="Summary_Tables_45">[1]Table2.2!#REF!</definedName>
    <definedName name="Summary_Tables_46" localSheetId="13">[1]Table2.2!#REF!</definedName>
    <definedName name="Summary_Tables_46" localSheetId="17">[1]Table2.2!#REF!</definedName>
    <definedName name="Summary_Tables_46">[1]Table2.2!#REF!</definedName>
    <definedName name="Summary_Tables_5" localSheetId="13">[4]Table2.2!#REF!</definedName>
    <definedName name="Summary_Tables_5" localSheetId="17">[4]Table2.2!#REF!</definedName>
    <definedName name="Summary_Tables_5">[4]Table2.2!#REF!</definedName>
    <definedName name="Z_B5B3C281_3E7C_11D3_BF6D_444553540000_.wvu.Cols" localSheetId="13" hidden="1">#REF!,#REF!,#REF!,#REF!</definedName>
    <definedName name="Z_B5B3C281_3E7C_11D3_BF6D_444553540000_.wvu.Cols" localSheetId="14" hidden="1">#REF!,#REF!,#REF!,#REF!</definedName>
    <definedName name="Z_B5B3C281_3E7C_11D3_BF6D_444553540000_.wvu.Cols" localSheetId="15" hidden="1">#REF!,#REF!,#REF!,#REF!</definedName>
    <definedName name="Z_B5B3C281_3E7C_11D3_BF6D_444553540000_.wvu.Cols" localSheetId="16" hidden="1">#REF!,#REF!,#REF!,#REF!</definedName>
    <definedName name="Z_B5B3C281_3E7C_11D3_BF6D_444553540000_.wvu.Cols" localSheetId="17" hidden="1">#REF!,#REF!,#REF!,#REF!</definedName>
    <definedName name="Z_B5B3C281_3E7C_11D3_BF6D_444553540000_.wvu.Cols" localSheetId="18" hidden="1">#REF!,#REF!,#REF!,#REF!</definedName>
    <definedName name="Z_B5B3C281_3E7C_11D3_BF6D_444553540000_.wvu.Cols" localSheetId="19" hidden="1">#REF!,#REF!,#REF!,#REF!</definedName>
    <definedName name="Z_B5B3C281_3E7C_11D3_BF6D_444553540000_.wvu.Cols" hidden="1">#REF!,#REF!,#REF!,#REF!</definedName>
    <definedName name="Z_B5B3C281_3E7C_11D3_BF6D_444553540000_.wvu.PrintArea" localSheetId="13" hidden="1">#REF!</definedName>
    <definedName name="Z_B5B3C281_3E7C_11D3_BF6D_444553540000_.wvu.PrintArea" localSheetId="14" hidden="1">#REF!</definedName>
    <definedName name="Z_B5B3C281_3E7C_11D3_BF6D_444553540000_.wvu.PrintArea" localSheetId="15" hidden="1">#REF!</definedName>
    <definedName name="Z_B5B3C281_3E7C_11D3_BF6D_444553540000_.wvu.PrintArea" localSheetId="16" hidden="1">#REF!</definedName>
    <definedName name="Z_B5B3C281_3E7C_11D3_BF6D_444553540000_.wvu.PrintArea" localSheetId="17" hidden="1">#REF!</definedName>
    <definedName name="Z_B5B3C281_3E7C_11D3_BF6D_444553540000_.wvu.PrintArea" localSheetId="18" hidden="1">#REF!</definedName>
    <definedName name="Z_B5B3C281_3E7C_11D3_BF6D_444553540000_.wvu.PrintArea" localSheetId="19" hidden="1">#REF!</definedName>
    <definedName name="Z_B5B3C281_3E7C_11D3_BF6D_444553540000_.wvu.PrintArea" hidden="1">#REF!</definedName>
    <definedName name="Z_B5B3C281_3E7C_11D3_BF6D_444553540000_.wvu.Rows" localSheetId="13" hidden="1">#REF!</definedName>
    <definedName name="Z_B5B3C281_3E7C_11D3_BF6D_444553540000_.wvu.Rows" localSheetId="14" hidden="1">#REF!</definedName>
    <definedName name="Z_B5B3C281_3E7C_11D3_BF6D_444553540000_.wvu.Rows" localSheetId="15" hidden="1">#REF!</definedName>
    <definedName name="Z_B5B3C281_3E7C_11D3_BF6D_444553540000_.wvu.Rows" localSheetId="16" hidden="1">#REF!</definedName>
    <definedName name="Z_B5B3C281_3E7C_11D3_BF6D_444553540000_.wvu.Rows" localSheetId="17" hidden="1">#REF!</definedName>
    <definedName name="Z_B5B3C281_3E7C_11D3_BF6D_444553540000_.wvu.Rows" localSheetId="18" hidden="1">#REF!</definedName>
    <definedName name="Z_B5B3C281_3E7C_11D3_BF6D_444553540000_.wvu.Rows" localSheetId="19" hidden="1">#REF!</definedName>
    <definedName name="Z_B5B3C281_3E7C_11D3_BF6D_444553540000_.wvu.Row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9" l="1"/>
  <c r="C5" i="49"/>
  <c r="D5" i="49"/>
  <c r="E5" i="49"/>
  <c r="B6" i="49"/>
  <c r="C6" i="49"/>
  <c r="D6" i="49"/>
  <c r="E6" i="49"/>
  <c r="B7" i="49"/>
  <c r="C7" i="49"/>
  <c r="D7" i="49"/>
  <c r="E7" i="49"/>
  <c r="B8" i="49"/>
  <c r="C8" i="49"/>
  <c r="D8" i="49"/>
  <c r="E8" i="49"/>
  <c r="B9" i="49"/>
  <c r="C9" i="49"/>
  <c r="D9" i="49"/>
  <c r="E9" i="49"/>
  <c r="B10" i="49"/>
  <c r="C10" i="49"/>
  <c r="D10" i="49"/>
  <c r="E10" i="49"/>
  <c r="B11" i="49"/>
  <c r="C11" i="49"/>
  <c r="D11" i="49"/>
  <c r="E11" i="49"/>
  <c r="B12" i="49"/>
  <c r="C12" i="49"/>
  <c r="D12" i="49"/>
  <c r="E12" i="49"/>
  <c r="B13" i="49"/>
  <c r="C13" i="49"/>
  <c r="D13" i="49"/>
  <c r="E13" i="49"/>
  <c r="B14" i="49"/>
  <c r="C14" i="49"/>
  <c r="D14" i="49"/>
  <c r="E14" i="49"/>
  <c r="K4" i="45" l="1"/>
  <c r="L4" i="45"/>
  <c r="M4" i="45"/>
  <c r="Q4" i="45"/>
  <c r="R4" i="45"/>
  <c r="S4" i="45"/>
  <c r="K5" i="45"/>
  <c r="M5" i="45" s="1"/>
  <c r="L5" i="45"/>
  <c r="Q5" i="45"/>
  <c r="S5" i="45" s="1"/>
  <c r="R5" i="45"/>
  <c r="K6" i="45"/>
  <c r="L6" i="45"/>
  <c r="M6" i="45"/>
  <c r="Q6" i="45"/>
  <c r="R6" i="45"/>
  <c r="S6" i="45"/>
  <c r="K7" i="45"/>
  <c r="M7" i="45" s="1"/>
  <c r="L7" i="45"/>
  <c r="Q7" i="45"/>
  <c r="S7" i="45" s="1"/>
  <c r="R7" i="45"/>
  <c r="K8" i="45"/>
  <c r="L8" i="45"/>
  <c r="M8" i="45"/>
  <c r="Q8" i="45"/>
  <c r="R8" i="45"/>
  <c r="S8" i="45"/>
  <c r="K9" i="45"/>
  <c r="M9" i="45" s="1"/>
  <c r="L9" i="45"/>
  <c r="Q9" i="45"/>
  <c r="S9" i="45" s="1"/>
  <c r="R9" i="45"/>
  <c r="K10" i="45"/>
  <c r="L10" i="45"/>
  <c r="M10" i="45"/>
  <c r="Q10" i="45"/>
  <c r="R10" i="45"/>
  <c r="S10" i="45"/>
  <c r="K11" i="45"/>
  <c r="M11" i="45" s="1"/>
  <c r="L11" i="45"/>
  <c r="Q11" i="45"/>
  <c r="S11" i="45" s="1"/>
  <c r="R11" i="45"/>
  <c r="K12" i="45"/>
  <c r="L12" i="45"/>
  <c r="M12" i="45"/>
  <c r="Q12" i="45"/>
  <c r="R12" i="45"/>
  <c r="S12" i="45"/>
  <c r="K13" i="45"/>
  <c r="M13" i="45" s="1"/>
  <c r="L13" i="45"/>
  <c r="Q13" i="45"/>
  <c r="S13" i="45" s="1"/>
  <c r="R13" i="45"/>
  <c r="K14" i="45"/>
  <c r="L14" i="45"/>
  <c r="M14" i="45"/>
  <c r="Q14" i="45"/>
  <c r="R14" i="45"/>
  <c r="S14" i="45"/>
  <c r="K15" i="45"/>
  <c r="M15" i="45" s="1"/>
  <c r="L15" i="45"/>
  <c r="Q15" i="45"/>
  <c r="S15" i="45" s="1"/>
  <c r="R15" i="45"/>
  <c r="K16" i="45"/>
  <c r="L16" i="45"/>
  <c r="M16" i="45"/>
  <c r="Q16" i="45"/>
  <c r="R16" i="45"/>
  <c r="S16" i="45"/>
  <c r="K17" i="45"/>
  <c r="M17" i="45" s="1"/>
  <c r="L17" i="45"/>
  <c r="Q17" i="45"/>
  <c r="S17" i="45" s="1"/>
  <c r="R17" i="45"/>
  <c r="K18" i="45"/>
  <c r="L18" i="45"/>
  <c r="M18" i="45"/>
  <c r="Q18" i="45"/>
  <c r="R18" i="45"/>
  <c r="S18" i="45"/>
  <c r="K19" i="45"/>
  <c r="M19" i="45" s="1"/>
  <c r="L19" i="45"/>
  <c r="Q19" i="45"/>
  <c r="S19" i="45" s="1"/>
  <c r="R19" i="45"/>
  <c r="K20" i="45"/>
  <c r="L20" i="45"/>
  <c r="M20" i="45"/>
  <c r="Q20" i="45"/>
  <c r="R20" i="45"/>
  <c r="S20" i="45"/>
  <c r="K21" i="45"/>
  <c r="M21" i="45" s="1"/>
  <c r="L21" i="45"/>
  <c r="Q21" i="45"/>
  <c r="S21" i="45" s="1"/>
  <c r="R21" i="45"/>
  <c r="K22" i="45"/>
  <c r="L22" i="45"/>
  <c r="M22" i="45"/>
  <c r="Q22" i="45"/>
  <c r="R22" i="45"/>
  <c r="S22" i="45"/>
  <c r="K23" i="45"/>
  <c r="M23" i="45" s="1"/>
  <c r="L23" i="45"/>
  <c r="Q23" i="45"/>
  <c r="S23" i="45" s="1"/>
  <c r="R23" i="45"/>
  <c r="K24" i="45"/>
  <c r="L24" i="45"/>
  <c r="M24" i="45"/>
  <c r="Q24" i="45"/>
  <c r="R24" i="45"/>
  <c r="S24" i="45"/>
  <c r="K25" i="45"/>
  <c r="M25" i="45" s="1"/>
  <c r="L25" i="45"/>
  <c r="Q25" i="45"/>
  <c r="S25" i="45" s="1"/>
  <c r="R25" i="45"/>
  <c r="K26" i="45"/>
  <c r="L26" i="45"/>
  <c r="M26" i="45"/>
  <c r="Q26" i="45"/>
  <c r="R26" i="45"/>
  <c r="S26" i="45"/>
  <c r="K27" i="45"/>
  <c r="M27" i="45" s="1"/>
  <c r="L27" i="45"/>
  <c r="Q27" i="45"/>
  <c r="S27" i="45" s="1"/>
  <c r="R27" i="45"/>
  <c r="K28" i="45"/>
  <c r="L28" i="45"/>
  <c r="M28" i="45"/>
  <c r="Q28" i="45"/>
  <c r="R28" i="45"/>
  <c r="S28" i="45"/>
  <c r="K29" i="45"/>
  <c r="M29" i="45" s="1"/>
  <c r="L29" i="45"/>
  <c r="Q29" i="45"/>
  <c r="S29" i="45" s="1"/>
  <c r="R29" i="45"/>
  <c r="K30" i="45"/>
  <c r="L30" i="45"/>
  <c r="M30" i="45"/>
  <c r="Q30" i="45"/>
  <c r="R30" i="45"/>
  <c r="S30" i="45"/>
  <c r="K31" i="45"/>
  <c r="M31" i="45" s="1"/>
  <c r="L31" i="45"/>
  <c r="Q31" i="45"/>
  <c r="S31" i="45" s="1"/>
  <c r="R31" i="45"/>
  <c r="K32" i="45"/>
  <c r="L32" i="45"/>
  <c r="M32" i="45"/>
  <c r="Q32" i="45"/>
  <c r="S32" i="45" s="1"/>
  <c r="R32" i="45"/>
  <c r="K33" i="45"/>
  <c r="M33" i="45" s="1"/>
  <c r="L33" i="45"/>
  <c r="Q33" i="45"/>
  <c r="R33" i="45"/>
  <c r="S33" i="45" s="1"/>
  <c r="K34" i="45"/>
  <c r="L34" i="45"/>
  <c r="M34" i="45"/>
  <c r="Q34" i="45"/>
  <c r="R34" i="45"/>
  <c r="S34" i="45"/>
  <c r="K35" i="45"/>
  <c r="M35" i="45" s="1"/>
  <c r="L35" i="45"/>
  <c r="Q35" i="45"/>
  <c r="S35" i="45" s="1"/>
  <c r="R35" i="45"/>
  <c r="K36" i="45"/>
  <c r="L36" i="45"/>
  <c r="M36" i="45"/>
  <c r="Q36" i="45"/>
  <c r="S36" i="45" s="1"/>
  <c r="R36" i="45"/>
  <c r="K37" i="45"/>
  <c r="M37" i="45" s="1"/>
  <c r="L37" i="45"/>
  <c r="Q37" i="45"/>
  <c r="R37" i="45"/>
  <c r="S37" i="45" s="1"/>
  <c r="K38" i="45"/>
  <c r="L38" i="45"/>
  <c r="M38" i="45"/>
  <c r="Q38" i="45"/>
  <c r="R38" i="45"/>
  <c r="S38" i="45"/>
  <c r="K39" i="45"/>
  <c r="M39" i="45" s="1"/>
  <c r="L39" i="45"/>
  <c r="Q39" i="45"/>
  <c r="S39" i="45" s="1"/>
  <c r="R39" i="45"/>
  <c r="K40" i="45"/>
  <c r="L40" i="45"/>
  <c r="M40" i="45"/>
  <c r="Q40" i="45"/>
  <c r="S40" i="45" s="1"/>
  <c r="R40" i="45"/>
  <c r="C41" i="45"/>
  <c r="Q41" i="45" s="1"/>
  <c r="S41" i="45" s="1"/>
  <c r="D41" i="45"/>
  <c r="L41" i="45"/>
  <c r="R41" i="45"/>
  <c r="C42" i="45"/>
  <c r="Q42" i="45" s="1"/>
  <c r="S42" i="45" s="1"/>
  <c r="D42" i="45"/>
  <c r="L42" i="45"/>
  <c r="R42" i="45"/>
  <c r="C43" i="45"/>
  <c r="Q43" i="45" s="1"/>
  <c r="S43" i="45" s="1"/>
  <c r="D43" i="45"/>
  <c r="L43" i="45"/>
  <c r="R43" i="45"/>
  <c r="K44" i="45"/>
  <c r="M44" i="45" s="1"/>
  <c r="L44" i="45"/>
  <c r="Q44" i="45"/>
  <c r="R44" i="45"/>
  <c r="S44" i="45" s="1"/>
  <c r="K45" i="45"/>
  <c r="L45" i="45"/>
  <c r="M45" i="45"/>
  <c r="Q45" i="45"/>
  <c r="R45" i="45"/>
  <c r="S45" i="45"/>
  <c r="K46" i="45"/>
  <c r="M46" i="45" s="1"/>
  <c r="L46" i="45"/>
  <c r="Q46" i="45"/>
  <c r="S46" i="45" s="1"/>
  <c r="R46" i="45"/>
  <c r="K47" i="45"/>
  <c r="L47" i="45"/>
  <c r="M47" i="45"/>
  <c r="Q47" i="45"/>
  <c r="S47" i="45" s="1"/>
  <c r="R47" i="45"/>
  <c r="K48" i="45"/>
  <c r="M48" i="45" s="1"/>
  <c r="L48" i="45"/>
  <c r="Q48" i="45"/>
  <c r="R48" i="45"/>
  <c r="S48" i="45" s="1"/>
  <c r="K49" i="45"/>
  <c r="L49" i="45"/>
  <c r="M49" i="45"/>
  <c r="Q49" i="45"/>
  <c r="R49" i="45"/>
  <c r="S49" i="45"/>
  <c r="K50" i="45"/>
  <c r="M50" i="45" s="1"/>
  <c r="L50" i="45"/>
  <c r="Q50" i="45"/>
  <c r="S50" i="45" s="1"/>
  <c r="R50" i="45"/>
  <c r="K51" i="45"/>
  <c r="L51" i="45"/>
  <c r="M51" i="45"/>
  <c r="Q51" i="45"/>
  <c r="S51" i="45" s="1"/>
  <c r="R51" i="45"/>
  <c r="K52" i="45"/>
  <c r="M52" i="45" s="1"/>
  <c r="L52" i="45"/>
  <c r="Q52" i="45"/>
  <c r="R52" i="45"/>
  <c r="S52" i="45" s="1"/>
  <c r="K53" i="45"/>
  <c r="L53" i="45"/>
  <c r="M53" i="45"/>
  <c r="Q53" i="45"/>
  <c r="R53" i="45"/>
  <c r="S53" i="45"/>
  <c r="K43" i="45" l="1"/>
  <c r="M43" i="45" s="1"/>
  <c r="K42" i="45"/>
  <c r="M42" i="45" s="1"/>
  <c r="K41" i="45"/>
  <c r="M41" i="45" s="1"/>
  <c r="F4" i="44" l="1"/>
  <c r="G4" i="44"/>
  <c r="F5" i="44"/>
  <c r="G5" i="44"/>
  <c r="F6" i="44"/>
  <c r="G6" i="44"/>
  <c r="F7" i="44"/>
  <c r="G7" i="44"/>
  <c r="F8" i="44"/>
  <c r="G8" i="44"/>
  <c r="F9" i="44"/>
  <c r="G9" i="44"/>
  <c r="F10" i="44"/>
  <c r="G10" i="44"/>
  <c r="F11" i="44"/>
  <c r="G11" i="44"/>
  <c r="F12" i="44"/>
  <c r="G12" i="44"/>
  <c r="F13" i="44"/>
  <c r="G13" i="44"/>
  <c r="C6" i="34" l="1"/>
  <c r="D6" i="34"/>
  <c r="E6" i="34"/>
  <c r="F6" i="34"/>
  <c r="G6" i="34"/>
  <c r="H6" i="34"/>
  <c r="I6" i="34"/>
  <c r="J6" i="34"/>
  <c r="C7" i="34"/>
  <c r="D7" i="34"/>
  <c r="E7" i="34"/>
  <c r="F7" i="34"/>
  <c r="G7" i="34"/>
  <c r="H7" i="34"/>
  <c r="I7" i="34"/>
  <c r="J7" i="34"/>
  <c r="C8" i="34"/>
  <c r="D8" i="34"/>
  <c r="E8" i="34"/>
  <c r="F8" i="34"/>
  <c r="G8" i="34"/>
  <c r="H8" i="34"/>
  <c r="I8" i="34"/>
  <c r="J8" i="34"/>
  <c r="C9" i="34"/>
  <c r="D9" i="34"/>
  <c r="E9" i="34"/>
  <c r="F9" i="34"/>
  <c r="G9" i="34"/>
  <c r="H9" i="34"/>
  <c r="I9" i="34"/>
  <c r="J9" i="34"/>
  <c r="C10" i="34"/>
  <c r="D10" i="34"/>
  <c r="E10" i="34"/>
  <c r="F10" i="34"/>
  <c r="G10" i="34"/>
  <c r="H10" i="34"/>
  <c r="I10" i="34"/>
  <c r="J10" i="34"/>
  <c r="B7" i="34"/>
  <c r="B8" i="34"/>
  <c r="B9" i="34"/>
  <c r="B10" i="34"/>
  <c r="B6" i="34"/>
  <c r="B3" i="31" l="1"/>
  <c r="C5" i="27" l="1"/>
  <c r="D5" i="27" s="1"/>
  <c r="C6" i="27"/>
  <c r="D6" i="27"/>
  <c r="C7" i="27"/>
  <c r="D7" i="27"/>
  <c r="C8" i="27"/>
  <c r="D8" i="27"/>
  <c r="C9" i="27"/>
  <c r="D9" i="27" s="1"/>
  <c r="C10" i="27"/>
  <c r="D10" i="27"/>
  <c r="C11" i="27"/>
  <c r="D11" i="27"/>
  <c r="C12" i="27"/>
  <c r="D12" i="27"/>
  <c r="C13" i="27"/>
  <c r="D13" i="27" s="1"/>
  <c r="C14" i="27"/>
  <c r="D14" i="27"/>
  <c r="C15" i="27"/>
  <c r="D15" i="27"/>
  <c r="C16" i="27"/>
  <c r="D16" i="27"/>
  <c r="C17" i="27"/>
  <c r="D17" i="27" s="1"/>
  <c r="C18" i="27"/>
  <c r="D18" i="27"/>
  <c r="C19" i="27"/>
  <c r="D19" i="27"/>
  <c r="C20" i="27"/>
  <c r="D20" i="27"/>
  <c r="C21" i="27"/>
  <c r="D21" i="27" s="1"/>
  <c r="C22" i="27"/>
  <c r="D22" i="27"/>
  <c r="C23" i="27"/>
  <c r="D23" i="27"/>
  <c r="C24" i="27"/>
  <c r="D24" i="27"/>
  <c r="C25" i="27"/>
  <c r="D25" i="27" s="1"/>
  <c r="C26" i="27"/>
  <c r="D26" i="27"/>
  <c r="C27" i="27"/>
  <c r="D27" i="27"/>
  <c r="C28" i="27"/>
  <c r="D28" i="27"/>
  <c r="C29" i="27"/>
  <c r="D29" i="27" s="1"/>
  <c r="C30" i="27"/>
  <c r="D30" i="27"/>
  <c r="C31" i="27"/>
  <c r="D31" i="27"/>
  <c r="C32" i="27"/>
  <c r="D32" i="27"/>
  <c r="C33" i="27"/>
  <c r="D33" i="27" s="1"/>
  <c r="C34" i="27"/>
  <c r="D34" i="27"/>
  <c r="C35" i="27"/>
  <c r="D35" i="27"/>
  <c r="C36" i="27"/>
  <c r="D36" i="27"/>
  <c r="C37" i="27"/>
  <c r="D37" i="27" s="1"/>
  <c r="C38" i="27"/>
  <c r="D38" i="27"/>
  <c r="C39" i="27"/>
  <c r="D39" i="27"/>
  <c r="C40" i="27"/>
  <c r="D40" i="27"/>
  <c r="C41" i="27"/>
  <c r="D41" i="27" s="1"/>
  <c r="C42" i="27"/>
  <c r="D42" i="27"/>
  <c r="C43" i="27"/>
  <c r="D43" i="27"/>
  <c r="C44" i="27"/>
  <c r="D44" i="27"/>
  <c r="C45" i="27"/>
  <c r="D45" i="27" s="1"/>
  <c r="C46" i="27"/>
  <c r="D46" i="27"/>
  <c r="C47" i="27"/>
  <c r="D47" i="27"/>
  <c r="C48" i="27"/>
  <c r="D48" i="27"/>
  <c r="C49" i="27"/>
  <c r="D49" i="27" s="1"/>
  <c r="C50" i="27"/>
  <c r="D50" i="27"/>
  <c r="C51" i="27"/>
  <c r="D51" i="27"/>
  <c r="C52" i="27"/>
  <c r="D52" i="27"/>
  <c r="C9" i="26"/>
  <c r="D9" i="26"/>
  <c r="E9" i="26"/>
  <c r="F9" i="26"/>
  <c r="R4" i="25"/>
  <c r="S4" i="25"/>
  <c r="R5" i="25"/>
  <c r="S5" i="25"/>
  <c r="S9" i="25" s="1"/>
  <c r="R6" i="25"/>
  <c r="S6" i="25"/>
  <c r="R7" i="25"/>
  <c r="S7" i="25"/>
  <c r="S8" i="25"/>
  <c r="C25" i="24"/>
  <c r="D25" i="24"/>
  <c r="D116" i="17" l="1"/>
  <c r="D119" i="17"/>
</calcChain>
</file>

<file path=xl/comments1.xml><?xml version="1.0" encoding="utf-8"?>
<comments xmlns="http://schemas.openxmlformats.org/spreadsheetml/2006/main">
  <authors>
    <author>Lesego Moshikaro</author>
  </authors>
  <commentList>
    <comment ref="Q8" authorId="0" shapeId="0">
      <text>
        <r>
          <rPr>
            <b/>
            <sz val="9"/>
            <color indexed="81"/>
            <rFont val="Tahoma"/>
            <family val="2"/>
          </rPr>
          <t>Lesego Moshikaro:</t>
        </r>
        <r>
          <rPr>
            <sz val="9"/>
            <color indexed="81"/>
            <rFont val="Tahoma"/>
            <family val="2"/>
          </rPr>
          <t xml:space="preserve">
looks like an anomoly, but ran the numbers a couple of times and still get the same value </t>
        </r>
      </text>
    </comment>
  </commentList>
</comments>
</file>

<file path=xl/sharedStrings.xml><?xml version="1.0" encoding="utf-8"?>
<sst xmlns="http://schemas.openxmlformats.org/spreadsheetml/2006/main" count="837" uniqueCount="322">
  <si>
    <t>Percentage change in the GDP, quarter on quarter</t>
  </si>
  <si>
    <t>seasonally adjusted</t>
  </si>
  <si>
    <t xml:space="preserve">Source: StatsSA GDP quarterly figures. Excel spreadsheet downloaded from www.statssa.gov.za </t>
  </si>
  <si>
    <t>Quarterly GDP growth by sector</t>
  </si>
  <si>
    <t>Q1 2020</t>
  </si>
  <si>
    <t>Q3 2020</t>
  </si>
  <si>
    <t>Q2 2021</t>
  </si>
  <si>
    <t>Q3 2021</t>
  </si>
  <si>
    <t>Q4 2021</t>
  </si>
  <si>
    <t>Q1 2022</t>
  </si>
  <si>
    <t>Agriculture</t>
  </si>
  <si>
    <t>Mining</t>
  </si>
  <si>
    <t>Manufacturing</t>
  </si>
  <si>
    <t>Utilities</t>
  </si>
  <si>
    <t>Trade</t>
  </si>
  <si>
    <t>Logistics</t>
  </si>
  <si>
    <t>Business services</t>
  </si>
  <si>
    <t>Govt services</t>
  </si>
  <si>
    <t>Personal services</t>
  </si>
  <si>
    <t>Total value added at basic prices</t>
  </si>
  <si>
    <t>Agri-
culture</t>
  </si>
  <si>
    <t>Manufac-
turing</t>
  </si>
  <si>
    <t>Construc-
tion</t>
  </si>
  <si>
    <t>Business 
services</t>
  </si>
  <si>
    <t>Government 
services</t>
  </si>
  <si>
    <t>Personal 
services</t>
  </si>
  <si>
    <t>Total value 
added</t>
  </si>
  <si>
    <t>Seasonally adjusted, reflated with GDP deflator rebased to 2022</t>
  </si>
  <si>
    <t>GDP  in constant (2022) R trns</t>
  </si>
  <si>
    <t>Quarterly GDP in constant R trillions</t>
  </si>
  <si>
    <t>Industry value added and GDP</t>
  </si>
  <si>
    <t>Constant 2015 prices, seasonally adjusted, annualised</t>
  </si>
  <si>
    <t>1994 - Q2</t>
  </si>
  <si>
    <t>1995 - Q2</t>
  </si>
  <si>
    <t>1996 - Q2</t>
  </si>
  <si>
    <t>1997 - Q2</t>
  </si>
  <si>
    <t>1998 - Q2</t>
  </si>
  <si>
    <t>1999 - Q2</t>
  </si>
  <si>
    <t>2000 - Q2</t>
  </si>
  <si>
    <t>2001 - Q2</t>
  </si>
  <si>
    <t>2002 - Q2</t>
  </si>
  <si>
    <t>2003 - Q2</t>
  </si>
  <si>
    <t>2004 - Q2</t>
  </si>
  <si>
    <t>2005 - Q2</t>
  </si>
  <si>
    <t>2006 - Q2</t>
  </si>
  <si>
    <t>2007 - Q2</t>
  </si>
  <si>
    <t>2008 - Q2</t>
  </si>
  <si>
    <t>2009 - Q2</t>
  </si>
  <si>
    <t>2010 - Q2</t>
  </si>
  <si>
    <t>2011 - Q2</t>
  </si>
  <si>
    <t>2012 - Q2</t>
  </si>
  <si>
    <t>2013 - Q2</t>
  </si>
  <si>
    <t>2014 - Q2</t>
  </si>
  <si>
    <t>2015 - Q2</t>
  </si>
  <si>
    <t>2016 - Q2</t>
  </si>
  <si>
    <t>2017 - Q2</t>
  </si>
  <si>
    <t>2018 - Q2</t>
  </si>
  <si>
    <t>2019 - Q2</t>
  </si>
  <si>
    <t>2020 - Q2</t>
  </si>
  <si>
    <t>2021 - Q2</t>
  </si>
  <si>
    <t>2022 - Q2</t>
  </si>
  <si>
    <t>Q2</t>
  </si>
  <si>
    <t>Other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</si>
  <si>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</si>
  <si>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</si>
  <si>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</si>
  <si>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</si>
  <si>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</si>
  <si>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</si>
  <si>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</si>
  <si>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</si>
  <si>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</si>
  <si>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</si>
  <si>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</si>
  <si>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</si>
  <si>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</si>
  <si>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</si>
  <si>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</si>
  <si>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</si>
  <si>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</si>
  <si>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</si>
  <si>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</si>
  <si>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</si>
  <si>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</si>
  <si>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</si>
  <si>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</si>
  <si>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</si>
  <si>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</si>
  <si>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</si>
  <si>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</si>
  <si>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</si>
  <si>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</si>
  <si>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Construction
&amp; utilities</t>
  </si>
  <si>
    <t>Q2 2022</t>
  </si>
  <si>
    <t xml:space="preserve"> </t>
  </si>
  <si>
    <t>Q1 2020 to Q2 2022</t>
  </si>
  <si>
    <t/>
  </si>
  <si>
    <t>a. includes textiles, leather and footwear</t>
  </si>
  <si>
    <t xml:space="preserve"> Total manufacturing </t>
  </si>
  <si>
    <t xml:space="preserve"> furniture </t>
  </si>
  <si>
    <t xml:space="preserve"> ICT </t>
  </si>
  <si>
    <t xml:space="preserve"> publishing  </t>
  </si>
  <si>
    <t xml:space="preserve"> electrical 
machinery </t>
  </si>
  <si>
    <t xml:space="preserve"> other 
manu-
facturing </t>
  </si>
  <si>
    <t xml:space="preserve"> clothing (a)</t>
  </si>
  <si>
    <t xml:space="preserve"> glass/non-
metallic 
mineral </t>
  </si>
  <si>
    <t xml:space="preserve"> petroleum 
refineries </t>
  </si>
  <si>
    <t xml:space="preserve"> machinery </t>
  </si>
  <si>
    <t xml:space="preserve"> wood/
 paper </t>
  </si>
  <si>
    <t xml:space="preserve"> transport 
equipment </t>
  </si>
  <si>
    <t xml:space="preserve"> chemicals/
plastics </t>
  </si>
  <si>
    <t xml:space="preserve"> metals </t>
  </si>
  <si>
    <t xml:space="preserve"> food/
beverages </t>
  </si>
  <si>
    <t xml:space="preserve"> Q3 2021 </t>
  </si>
  <si>
    <t xml:space="preserve"> Q2 2021 </t>
  </si>
  <si>
    <t xml:space="preserve"> Q1 2021 </t>
  </si>
  <si>
    <t xml:space="preserve"> Q4 2020 </t>
  </si>
  <si>
    <t xml:space="preserve"> Q2 2020 </t>
  </si>
  <si>
    <t>2022 (a)</t>
  </si>
  <si>
    <t>exports</t>
  </si>
  <si>
    <t>domestic</t>
  </si>
  <si>
    <t>thousands</t>
  </si>
  <si>
    <t>'22</t>
  </si>
  <si>
    <t>Exports</t>
  </si>
  <si>
    <t>Imports</t>
  </si>
  <si>
    <t>Total</t>
  </si>
  <si>
    <t>% Eskom (right axis)</t>
  </si>
  <si>
    <t>Net imports</t>
  </si>
  <si>
    <t>Private</t>
  </si>
  <si>
    <t>Eskom</t>
  </si>
  <si>
    <t>SOC</t>
  </si>
  <si>
    <t>Government</t>
  </si>
  <si>
    <t>Private business</t>
  </si>
  <si>
    <t>GVA</t>
  </si>
  <si>
    <t>index of pvt employment (right axis)</t>
  </si>
  <si>
    <t>General government</t>
  </si>
  <si>
    <t>Less: Imports of goods and services</t>
  </si>
  <si>
    <t>2022 - Q1</t>
  </si>
  <si>
    <t>2021 - Q4</t>
  </si>
  <si>
    <t>2021 - Q3</t>
  </si>
  <si>
    <t>2021 - Q1</t>
  </si>
  <si>
    <t>2020 - Q4</t>
  </si>
  <si>
    <t>2020 - Q3</t>
  </si>
  <si>
    <t>2020 - Q1</t>
  </si>
  <si>
    <t>Investment</t>
  </si>
  <si>
    <t>Government consumption</t>
  </si>
  <si>
    <t>Household consumption</t>
  </si>
  <si>
    <t>Q1 2021</t>
  </si>
  <si>
    <t>Q4 2020</t>
  </si>
  <si>
    <t>Q2 2020</t>
  </si>
  <si>
    <t>Expenditure on GDP</t>
  </si>
  <si>
    <t xml:space="preserve">Statistics South Africa. QES details breakdown and QLFS Trends 2008-2022Q1. Excel spreadsheets. </t>
  </si>
  <si>
    <t>QLFS</t>
  </si>
  <si>
    <t>QES</t>
  </si>
  <si>
    <t>QES and QLFS manufacturing data</t>
  </si>
  <si>
    <t xml:space="preserve">StatsSA. QLFS trends. Excel spreadsheet. Downloaded from www.statssa.gov.za </t>
  </si>
  <si>
    <t>Other (in millions - right axis)</t>
  </si>
  <si>
    <t>Construction</t>
  </si>
  <si>
    <t>change from 2020</t>
  </si>
  <si>
    <t>q-q change</t>
  </si>
  <si>
    <t>Employment in the second quarter</t>
  </si>
  <si>
    <t xml:space="preserve">Source: StatsSA. QLFS database for relevant quarters. </t>
  </si>
  <si>
    <t>TOTAL</t>
  </si>
  <si>
    <t>total</t>
  </si>
  <si>
    <t>informal</t>
  </si>
  <si>
    <t>elementary
 workers</t>
  </si>
  <si>
    <t>skilled produc-
tion workers</t>
  </si>
  <si>
    <t>clerical/service
 workers</t>
  </si>
  <si>
    <t>managers/profes-
sionals/technicians</t>
  </si>
  <si>
    <t>formal</t>
  </si>
  <si>
    <t>Q2 2019</t>
  </si>
  <si>
    <t>Employment by main occupation and sector</t>
  </si>
  <si>
    <t>* Figure revised</t>
  </si>
  <si>
    <t>Employed</t>
  </si>
  <si>
    <t>Mining employment</t>
  </si>
  <si>
    <t>Private business enterprises</t>
  </si>
  <si>
    <t>Public corporations</t>
  </si>
  <si>
    <t>2019 - Q4</t>
  </si>
  <si>
    <t>2019 - Q3</t>
  </si>
  <si>
    <t>investment rate (right axis)</t>
  </si>
  <si>
    <t>Q1</t>
  </si>
  <si>
    <t>Q4</t>
  </si>
  <si>
    <t>Q3</t>
  </si>
  <si>
    <t>CPI</t>
  </si>
  <si>
    <t>inflation expectations
 (one year)</t>
  </si>
  <si>
    <t>inflation</t>
  </si>
  <si>
    <t>prime rate</t>
  </si>
  <si>
    <t>repo rate</t>
  </si>
  <si>
    <t>Source: Trading Economics. Interactive data site. Accessed at https://tradingeconomics.com/commodities  on 9 March 2022</t>
  </si>
  <si>
    <t>coal</t>
  </si>
  <si>
    <t>platinum</t>
  </si>
  <si>
    <t>gold</t>
  </si>
  <si>
    <t>iron ore</t>
  </si>
  <si>
    <t>9 March 2022</t>
  </si>
  <si>
    <t>24 Feb 2022</t>
  </si>
  <si>
    <t>30 Jan 2022</t>
  </si>
  <si>
    <t>December 30 2021</t>
  </si>
  <si>
    <t>30 Sept 2021</t>
  </si>
  <si>
    <t>07 Sept 2022</t>
  </si>
  <si>
    <t>30 Dec 2021</t>
  </si>
  <si>
    <t>Current US dollars</t>
  </si>
  <si>
    <t>30 September 2021 = 100</t>
  </si>
  <si>
    <t>Index of prices in current US dollars</t>
  </si>
  <si>
    <t xml:space="preserve">International commodity prices </t>
  </si>
  <si>
    <t>income from catering, constant R mn</t>
  </si>
  <si>
    <t>average income per night, constant rand (a)</t>
  </si>
  <si>
    <t>occupancy (000s of nights)</t>
  </si>
  <si>
    <t>sales of accomodation and catering</t>
  </si>
  <si>
    <t>Africa</t>
  </si>
  <si>
    <t>US</t>
  </si>
  <si>
    <t>Europe</t>
  </si>
  <si>
    <t>Asia</t>
  </si>
  <si>
    <t>number of arrivals</t>
  </si>
  <si>
    <t>% change</t>
  </si>
  <si>
    <t>June</t>
  </si>
  <si>
    <t>General 
government</t>
  </si>
  <si>
    <t>Public 
corporations</t>
  </si>
  <si>
    <t>Private 
business</t>
  </si>
  <si>
    <t>3 February 2020</t>
  </si>
  <si>
    <t>petroleum</t>
  </si>
  <si>
    <t>USD</t>
  </si>
  <si>
    <t>constant rand</t>
  </si>
  <si>
    <t>Transport equipment</t>
  </si>
  <si>
    <t>Machinery and appliances</t>
  </si>
  <si>
    <t>Metals and metal products</t>
  </si>
  <si>
    <t>Glass and non-metallic mineral products</t>
  </si>
  <si>
    <t>Chemicals, rubber, plastic</t>
  </si>
  <si>
    <t>Paper and publishing</t>
  </si>
  <si>
    <t>Wood products</t>
  </si>
  <si>
    <t>Clothing and footwear</t>
  </si>
  <si>
    <t>Food and beverages</t>
  </si>
  <si>
    <t>IMPORTS</t>
  </si>
  <si>
    <t>EXPORTS</t>
  </si>
  <si>
    <t>Rand</t>
  </si>
  <si>
    <t xml:space="preserve"> Rand </t>
  </si>
  <si>
    <t>Industry</t>
  </si>
  <si>
    <t>Change in Billions</t>
  </si>
  <si>
    <t>% change from Q2 2021</t>
  </si>
  <si>
    <t>Value (billions)</t>
  </si>
  <si>
    <t>Trade by manufacturing subsector</t>
  </si>
  <si>
    <t>United Kingdom</t>
  </si>
  <si>
    <t>United States</t>
  </si>
  <si>
    <t>Japan</t>
  </si>
  <si>
    <t>Germany</t>
  </si>
  <si>
    <t>China</t>
  </si>
  <si>
    <t>Basic metal products</t>
  </si>
  <si>
    <t>Platinum</t>
  </si>
  <si>
    <t>Chrome and Manganese</t>
  </si>
  <si>
    <t>Iron ore</t>
  </si>
  <si>
    <t>Diamonds</t>
  </si>
  <si>
    <t>Gold</t>
  </si>
  <si>
    <t>Coal</t>
  </si>
  <si>
    <t>Oil as percent of imports</t>
  </si>
  <si>
    <t>Average monthly electricity available for distribution (on a half-year basis)</t>
  </si>
  <si>
    <t>in GWh</t>
  </si>
  <si>
    <t xml:space="preserve">Source: Statistics South Africa. Excel spreadsheet on electricity available for distribution. </t>
  </si>
  <si>
    <t>Sales by manufacturing industry in constant (2022) rand</t>
  </si>
  <si>
    <t>Reflated with CPI</t>
  </si>
  <si>
    <t xml:space="preserve">Source: Statistics South Africa. Manufacturing production and sales. </t>
  </si>
  <si>
    <t>GDP in the real sector, in trillions of constant (2022) rand</t>
  </si>
  <si>
    <t xml:space="preserve">Deflated using implicit deflator rebased to Q2 2022. </t>
  </si>
  <si>
    <t>Constant R bns</t>
  </si>
  <si>
    <t>Monthly manufacturing sales in constant (2022) rand</t>
  </si>
  <si>
    <t>Auto sales, domestic and export, in units</t>
  </si>
  <si>
    <t xml:space="preserve">Source: NAAMSA data accessed via Quantec EasyData. Macroeconomics. Interactive dataset. </t>
  </si>
  <si>
    <t>bns of constant 2022 rand</t>
  </si>
  <si>
    <t>Investment in public works by public and private sector, construction gross value added and index of private employment in construction</t>
  </si>
  <si>
    <t>Reflated using implicit deflator rebased to 2021</t>
  </si>
  <si>
    <t xml:space="preserve">Source: SARB interactive dataset. </t>
  </si>
  <si>
    <t>Repo rate, prime rate, inflaton (from CPI) and inflation expectations for one year</t>
  </si>
  <si>
    <t>Source: SARB interactive dataset</t>
  </si>
  <si>
    <t>Difference in GVA from Q1 2022 to Q2 2022</t>
  </si>
  <si>
    <t>Expenditure on GDP in trillions of constant (2022) rand</t>
  </si>
  <si>
    <t>Reflated using implicit deflator rebased to Q2 2022</t>
  </si>
  <si>
    <t>Source: Statistics South Africa excel spreadsheet on GDP</t>
  </si>
  <si>
    <t>Tourism arrivals and revenue</t>
  </si>
  <si>
    <t>Source: StatsSA. Tourism, occupancy and food and beverages data.</t>
  </si>
  <si>
    <t>Furniture, 
and other</t>
  </si>
  <si>
    <t>Transport 
equipment</t>
  </si>
  <si>
    <t>Machinery, equipment
 and appliances</t>
  </si>
  <si>
    <t>Metals and 
metal products</t>
  </si>
  <si>
    <t>Glass and non-
metallic minerals</t>
  </si>
  <si>
    <t>Petroleum, chemicals, 
rubber, and plastic</t>
  </si>
  <si>
    <t>Publishing 
and printing</t>
  </si>
  <si>
    <t>Wood and paper</t>
  </si>
  <si>
    <t>Clothing, textiles 
and footwear</t>
  </si>
  <si>
    <t>Food, beverages, 
and tobacco</t>
  </si>
  <si>
    <t xml:space="preserve">q-q change </t>
  </si>
  <si>
    <t xml:space="preserve">y-y  change </t>
  </si>
  <si>
    <t>Employment by manufacturing industry</t>
  </si>
  <si>
    <t>Source: SARS monthly data</t>
  </si>
  <si>
    <t>Balance</t>
  </si>
  <si>
    <t>Rands/dollar</t>
  </si>
  <si>
    <t>Billions of current U.S. dollars</t>
  </si>
  <si>
    <t>Billions of constant rand - deflated with CPI</t>
  </si>
  <si>
    <t>Nominal rand</t>
  </si>
  <si>
    <t>Balance of trade</t>
  </si>
  <si>
    <t>Sector, Second quarter</t>
  </si>
  <si>
    <t>Investment by public and private sector in billions of constant (2022) rand</t>
  </si>
  <si>
    <t>Reflated with implicit deflator rebased to 2022</t>
  </si>
  <si>
    <t>Investment rate and investment by public and private sector in constant (2022) rand from 2010</t>
  </si>
  <si>
    <t>Value of investment reflated with implicit deflator rebased to 2022</t>
  </si>
  <si>
    <t>other</t>
  </si>
  <si>
    <t>construction</t>
  </si>
  <si>
    <t>manufacturing</t>
  </si>
  <si>
    <t>mining</t>
  </si>
  <si>
    <t>Carrying value of fixed assets as at the end of quarter</t>
  </si>
  <si>
    <t>Net profit or loss before taxation</t>
  </si>
  <si>
    <t>Year to second quarter</t>
  </si>
  <si>
    <t>Source: StatsSA, Quarterly Financial Statistics</t>
  </si>
  <si>
    <t>constant R bns</t>
  </si>
  <si>
    <t xml:space="preserve">Net profit or loss before taxation </t>
  </si>
  <si>
    <t>deflated with CPI rebaed to Q1 2022</t>
  </si>
  <si>
    <t>Return on assets by sector</t>
  </si>
  <si>
    <t>Total: All industries</t>
  </si>
  <si>
    <t>Mining-based exports as percentage of exports and oil as percentage of imports</t>
  </si>
  <si>
    <t xml:space="preserve">Source: SARS data accessed via Quantec EasyData interactive dataset. </t>
  </si>
  <si>
    <t>R 000s</t>
  </si>
  <si>
    <t>% of exports</t>
  </si>
  <si>
    <t>% of imports</t>
  </si>
  <si>
    <t>Growth in major SA trading partner economies</t>
  </si>
  <si>
    <t>Source: WEO accessed via Our World in Data (Oxford)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</si>
</sst>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_(* #,##0.0000_);_(* \(#,##0.0000\);_(* &quot;-&quot;??_);_(@_)"/>
    <numFmt numFmtId="167" formatCode="[$-409]mmm\-yy;@"/>
    <numFmt numFmtId="168" formatCode="#,##0.0"/>
    <numFmt numFmtId="169" formatCode="0.0"/>
    <numFmt numFmtId="170" formatCode="0.000"/>
    <numFmt numFmtId="171" formatCode="_-* #,##0_-;\-* #,##0_-;_-* &quot;-&quot;??_-;_-@_-"/>
    <numFmt numFmtId="172" formatCode="_ * #,##0_ ;_ * \-#,##0_ ;_ * &quot;-&quot;??_ ;_ @_ "/>
    <numFmt numFmtId="173" formatCode="_ * #,##0.00_ ;_ * \-#,##0.00_ ;_ * &quot;-&quot;??_ ;_ @_ "/>
    <numFmt numFmtId="174" formatCode="#,##0.000000000"/>
    <numFmt numFmtId="175" formatCode="_ * #,##0.0_ ;_ * \-#,##0.0_ ;_ * &quot;-&quot;??_ ;_ @_ "/>
    <numFmt numFmtId="176" formatCode="[$-1C09]dd\ mmmm\ yyyy;@"/>
    <numFmt numFmtId="177" formatCode="###0"/>
    <numFmt numFmtId="179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0" tint="-0.249977111117893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3" fillId="0" borderId="0"/>
    <xf numFmtId="43" fontId="3" fillId="0" borderId="0" applyFont="0" applyFill="0" applyBorder="0" applyAlignment="0" applyProtection="0"/>
    <xf numFmtId="0" fontId="28" fillId="0" borderId="0"/>
    <xf numFmtId="173" fontId="28" fillId="0" borderId="0" applyFont="0" applyFill="0" applyBorder="0" applyAlignment="0" applyProtection="0"/>
    <xf numFmtId="0" fontId="23" fillId="0" borderId="0"/>
    <xf numFmtId="179" fontId="3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/>
    <xf numFmtId="0" fontId="0" fillId="0" borderId="0" xfId="0" applyNumberFormat="1"/>
    <xf numFmtId="0" fontId="5" fillId="0" borderId="0" xfId="0" applyNumberFormat="1" applyFont="1" applyAlignment="1">
      <alignment vertical="center"/>
    </xf>
    <xf numFmtId="164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/>
    <xf numFmtId="165" fontId="0" fillId="0" borderId="0" xfId="2" applyNumberFormat="1" applyFont="1"/>
    <xf numFmtId="0" fontId="7" fillId="0" borderId="0" xfId="0" applyFont="1" applyAlignment="1">
      <alignment vertical="center"/>
    </xf>
    <xf numFmtId="9" fontId="7" fillId="0" borderId="0" xfId="2" applyFont="1" applyAlignment="1">
      <alignment vertical="center"/>
    </xf>
    <xf numFmtId="0" fontId="5" fillId="0" borderId="0" xfId="0" applyFont="1" applyFill="1" applyAlignment="1">
      <alignment vertical="center"/>
    </xf>
    <xf numFmtId="9" fontId="5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5" fontId="5" fillId="0" borderId="0" xfId="2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 wrapText="1"/>
    </xf>
    <xf numFmtId="165" fontId="5" fillId="0" borderId="0" xfId="2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9" fontId="10" fillId="0" borderId="0" xfId="2" applyFont="1" applyAlignment="1">
      <alignment vertical="center"/>
    </xf>
    <xf numFmtId="3" fontId="11" fillId="0" borderId="0" xfId="0" applyNumberFormat="1" applyFont="1" applyAlignment="1">
      <alignment vertical="center"/>
    </xf>
    <xf numFmtId="166" fontId="0" fillId="0" borderId="0" xfId="1" applyNumberFormat="1" applyFont="1"/>
    <xf numFmtId="9" fontId="0" fillId="0" borderId="0" xfId="2" applyFont="1"/>
    <xf numFmtId="0" fontId="12" fillId="0" borderId="0" xfId="0" applyFont="1" applyAlignment="1">
      <alignment horizontal="right" vertical="center"/>
    </xf>
    <xf numFmtId="16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9" fontId="5" fillId="0" borderId="0" xfId="2" applyFont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168" fontId="5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2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9" fontId="5" fillId="0" borderId="0" xfId="0" applyNumberFormat="1" applyFont="1" applyAlignment="1">
      <alignment vertical="center"/>
    </xf>
    <xf numFmtId="169" fontId="10" fillId="0" borderId="0" xfId="0" applyNumberFormat="1" applyFont="1" applyAlignment="1">
      <alignment vertical="center"/>
    </xf>
    <xf numFmtId="2" fontId="5" fillId="0" borderId="0" xfId="0" applyNumberFormat="1" applyFont="1" applyFill="1" applyAlignment="1">
      <alignment vertical="center"/>
    </xf>
    <xf numFmtId="170" fontId="5" fillId="0" borderId="0" xfId="0" applyNumberFormat="1" applyFont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5" fontId="5" fillId="0" borderId="0" xfId="2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3" fontId="11" fillId="0" borderId="0" xfId="0" applyNumberFormat="1" applyFont="1" applyFill="1" applyAlignment="1">
      <alignment vertical="center"/>
    </xf>
    <xf numFmtId="43" fontId="0" fillId="0" borderId="0" xfId="1" applyFont="1"/>
    <xf numFmtId="0" fontId="12" fillId="0" borderId="0" xfId="0" applyFont="1" applyFill="1" applyAlignment="1">
      <alignment horizontal="right" vertical="center"/>
    </xf>
    <xf numFmtId="167" fontId="5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171" fontId="5" fillId="0" borderId="0" xfId="1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/>
    <xf numFmtId="9" fontId="9" fillId="0" borderId="0" xfId="2" applyFont="1" applyAlignment="1">
      <alignment vertical="center"/>
    </xf>
    <xf numFmtId="9" fontId="5" fillId="0" borderId="0" xfId="0" applyNumberFormat="1" applyFont="1" applyAlignment="1">
      <alignment vertical="center" wrapText="1"/>
    </xf>
    <xf numFmtId="17" fontId="0" fillId="0" borderId="0" xfId="0" applyNumberFormat="1"/>
    <xf numFmtId="0" fontId="14" fillId="0" borderId="0" xfId="0" applyFont="1"/>
    <xf numFmtId="171" fontId="14" fillId="0" borderId="0" xfId="1" applyNumberFormat="1" applyFont="1"/>
    <xf numFmtId="171" fontId="0" fillId="0" borderId="0" xfId="0" applyNumberFormat="1"/>
    <xf numFmtId="169" fontId="0" fillId="0" borderId="0" xfId="0" applyNumberFormat="1"/>
    <xf numFmtId="1" fontId="0" fillId="0" borderId="0" xfId="0" applyNumberFormat="1"/>
    <xf numFmtId="1" fontId="13" fillId="0" borderId="0" xfId="0" applyNumberFormat="1" applyFont="1"/>
    <xf numFmtId="0" fontId="13" fillId="0" borderId="0" xfId="0" applyFont="1"/>
    <xf numFmtId="171" fontId="0" fillId="0" borderId="0" xfId="1" applyNumberFormat="1" applyFont="1"/>
    <xf numFmtId="164" fontId="0" fillId="0" borderId="0" xfId="1" applyNumberFormat="1" applyFont="1"/>
    <xf numFmtId="0" fontId="0" fillId="0" borderId="0" xfId="0" quotePrefix="1"/>
    <xf numFmtId="0" fontId="15" fillId="0" borderId="0" xfId="0" applyFont="1" applyAlignment="1"/>
    <xf numFmtId="171" fontId="15" fillId="0" borderId="0" xfId="1" applyNumberFormat="1" applyFont="1" applyAlignment="1"/>
    <xf numFmtId="0" fontId="15" fillId="0" borderId="0" xfId="0" applyNumberFormat="1" applyFont="1" applyAlignment="1"/>
    <xf numFmtId="9" fontId="15" fillId="0" borderId="0" xfId="2" applyFont="1" applyAlignment="1"/>
    <xf numFmtId="0" fontId="9" fillId="0" borderId="0" xfId="0" applyFont="1" applyFill="1" applyAlignment="1">
      <alignment vertical="center"/>
    </xf>
    <xf numFmtId="164" fontId="5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8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3" fontId="0" fillId="0" borderId="0" xfId="0" applyNumberFormat="1"/>
    <xf numFmtId="164" fontId="0" fillId="0" borderId="0" xfId="1" applyNumberFormat="1" applyFont="1" applyFill="1" applyAlignment="1">
      <alignment horizontal="right"/>
    </xf>
    <xf numFmtId="2" fontId="0" fillId="0" borderId="0" xfId="0" applyNumberFormat="1"/>
    <xf numFmtId="164" fontId="0" fillId="0" borderId="0" xfId="1" applyNumberFormat="1" applyFont="1" applyFill="1"/>
    <xf numFmtId="0" fontId="17" fillId="0" borderId="0" xfId="0" applyFont="1"/>
    <xf numFmtId="0" fontId="0" fillId="0" borderId="0" xfId="0" applyFont="1" applyFill="1"/>
    <xf numFmtId="0" fontId="18" fillId="0" borderId="0" xfId="0" applyFont="1" applyFill="1"/>
    <xf numFmtId="0" fontId="14" fillId="0" borderId="0" xfId="0" applyFont="1" applyFill="1"/>
    <xf numFmtId="3" fontId="14" fillId="0" borderId="0" xfId="0" applyNumberFormat="1" applyFont="1" applyFill="1"/>
    <xf numFmtId="3" fontId="0" fillId="0" borderId="0" xfId="0" applyNumberFormat="1" applyFill="1"/>
    <xf numFmtId="172" fontId="0" fillId="0" borderId="0" xfId="0" applyNumberFormat="1" applyFill="1"/>
    <xf numFmtId="172" fontId="18" fillId="0" borderId="0" xfId="3" applyNumberFormat="1" applyFont="1" applyFill="1"/>
    <xf numFmtId="172" fontId="0" fillId="0" borderId="0" xfId="3" applyNumberFormat="1" applyFont="1" applyFill="1"/>
    <xf numFmtId="1" fontId="14" fillId="0" borderId="0" xfId="3" applyNumberFormat="1" applyFont="1" applyFill="1"/>
    <xf numFmtId="172" fontId="14" fillId="0" borderId="0" xfId="3" applyNumberFormat="1" applyFont="1" applyFill="1"/>
    <xf numFmtId="2" fontId="0" fillId="0" borderId="0" xfId="0" applyNumberFormat="1" applyFill="1"/>
    <xf numFmtId="1" fontId="0" fillId="0" borderId="0" xfId="0" applyNumberFormat="1" applyFill="1"/>
    <xf numFmtId="0" fontId="16" fillId="0" borderId="0" xfId="0" applyFont="1" applyFill="1"/>
    <xf numFmtId="174" fontId="14" fillId="0" borderId="0" xfId="0" applyNumberFormat="1" applyFont="1" applyFill="1"/>
    <xf numFmtId="3" fontId="11" fillId="0" borderId="1" xfId="0" applyNumberFormat="1" applyFont="1" applyBorder="1" applyAlignment="1">
      <alignment horizontal="right"/>
    </xf>
    <xf numFmtId="172" fontId="14" fillId="0" borderId="0" xfId="3" applyNumberFormat="1" applyFont="1"/>
    <xf numFmtId="9" fontId="0" fillId="0" borderId="0" xfId="2" applyFont="1" applyFill="1"/>
    <xf numFmtId="1" fontId="16" fillId="0" borderId="0" xfId="2" applyNumberFormat="1" applyFont="1" applyFill="1"/>
    <xf numFmtId="1" fontId="16" fillId="0" borderId="0" xfId="0" applyNumberFormat="1" applyFont="1" applyFill="1"/>
    <xf numFmtId="1" fontId="0" fillId="0" borderId="0" xfId="0" applyNumberFormat="1" applyFont="1" applyFill="1"/>
    <xf numFmtId="1" fontId="0" fillId="0" borderId="0" xfId="3" applyNumberFormat="1" applyFont="1" applyFill="1"/>
    <xf numFmtId="175" fontId="0" fillId="0" borderId="0" xfId="3" applyNumberFormat="1" applyFont="1" applyFill="1"/>
    <xf numFmtId="1" fontId="0" fillId="0" borderId="0" xfId="3" applyNumberFormat="1" applyFont="1" applyFill="1" applyAlignment="1">
      <alignment horizontal="right"/>
    </xf>
    <xf numFmtId="0" fontId="16" fillId="0" borderId="0" xfId="0" applyFont="1" applyFill="1" applyAlignment="1">
      <alignment horizontal="right"/>
    </xf>
    <xf numFmtId="0" fontId="16" fillId="0" borderId="0" xfId="0" applyFont="1"/>
    <xf numFmtId="0" fontId="3" fillId="0" borderId="0" xfId="3" applyNumberFormat="1" applyFont="1" applyFill="1"/>
    <xf numFmtId="0" fontId="19" fillId="0" borderId="0" xfId="0" applyFont="1" applyFill="1"/>
    <xf numFmtId="171" fontId="0" fillId="0" borderId="0" xfId="1" applyNumberFormat="1" applyFont="1" applyAlignment="1">
      <alignment horizontal="left"/>
    </xf>
    <xf numFmtId="171" fontId="0" fillId="0" borderId="0" xfId="1" applyNumberFormat="1" applyFont="1" applyAlignment="1">
      <alignment horizontal="center" vertical="center"/>
    </xf>
    <xf numFmtId="164" fontId="0" fillId="0" borderId="0" xfId="1" applyNumberFormat="1" applyFont="1" applyBorder="1"/>
    <xf numFmtId="164" fontId="22" fillId="0" borderId="0" xfId="1" applyNumberFormat="1" applyFont="1" applyFill="1" applyBorder="1"/>
    <xf numFmtId="171" fontId="0" fillId="0" borderId="0" xfId="1" applyNumberFormat="1" applyFont="1" applyAlignment="1">
      <alignment horizontal="center"/>
    </xf>
    <xf numFmtId="164" fontId="0" fillId="0" borderId="0" xfId="1" applyNumberFormat="1" applyFont="1" applyFill="1" applyBorder="1"/>
    <xf numFmtId="171" fontId="0" fillId="0" borderId="0" xfId="1" applyNumberFormat="1" applyFont="1" applyAlignment="1">
      <alignment horizontal="left" wrapText="1"/>
    </xf>
    <xf numFmtId="171" fontId="0" fillId="0" borderId="0" xfId="1" applyNumberFormat="1" applyFont="1" applyFill="1" applyBorder="1"/>
    <xf numFmtId="171" fontId="22" fillId="0" borderId="0" xfId="1" applyNumberFormat="1" applyFont="1" applyFill="1" applyBorder="1"/>
    <xf numFmtId="172" fontId="0" fillId="0" borderId="0" xfId="3" applyNumberFormat="1" applyFont="1"/>
    <xf numFmtId="3" fontId="14" fillId="0" borderId="0" xfId="0" applyNumberFormat="1" applyFont="1"/>
    <xf numFmtId="0" fontId="0" fillId="0" borderId="0" xfId="3" applyNumberFormat="1" applyFont="1"/>
    <xf numFmtId="0" fontId="23" fillId="0" borderId="0" xfId="4" applyNumberFormat="1"/>
    <xf numFmtId="172" fontId="23" fillId="0" borderId="0" xfId="3" applyNumberFormat="1" applyFont="1"/>
    <xf numFmtId="165" fontId="2" fillId="0" borderId="0" xfId="2" applyNumberFormat="1" applyFont="1" applyAlignment="1"/>
    <xf numFmtId="165" fontId="0" fillId="0" borderId="0" xfId="0" applyNumberForma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14" fontId="0" fillId="0" borderId="0" xfId="1" applyNumberFormat="1" applyFont="1"/>
    <xf numFmtId="1" fontId="0" fillId="0" borderId="0" xfId="1" applyNumberFormat="1" applyFont="1"/>
    <xf numFmtId="176" fontId="0" fillId="0" borderId="0" xfId="1" applyNumberFormat="1" applyFont="1"/>
    <xf numFmtId="176" fontId="0" fillId="0" borderId="0" xfId="0" applyNumberFormat="1"/>
    <xf numFmtId="176" fontId="0" fillId="0" borderId="0" xfId="2" applyNumberFormat="1" applyFont="1"/>
    <xf numFmtId="176" fontId="0" fillId="0" borderId="0" xfId="1" quotePrefix="1" applyNumberFormat="1" applyFont="1"/>
    <xf numFmtId="43" fontId="5" fillId="0" borderId="0" xfId="1" applyFont="1" applyAlignment="1">
      <alignment vertical="center"/>
    </xf>
    <xf numFmtId="0" fontId="13" fillId="0" borderId="0" xfId="0" applyFont="1" applyFill="1"/>
    <xf numFmtId="173" fontId="0" fillId="0" borderId="0" xfId="3" applyFont="1"/>
    <xf numFmtId="175" fontId="0" fillId="0" borderId="0" xfId="3" applyNumberFormat="1" applyFont="1"/>
    <xf numFmtId="173" fontId="14" fillId="0" borderId="0" xfId="3" applyNumberFormat="1" applyFont="1"/>
    <xf numFmtId="2" fontId="14" fillId="0" borderId="0" xfId="0" applyNumberFormat="1" applyFont="1"/>
    <xf numFmtId="165" fontId="14" fillId="0" borderId="0" xfId="2" applyNumberFormat="1" applyFont="1"/>
    <xf numFmtId="175" fontId="14" fillId="0" borderId="0" xfId="3" applyNumberFormat="1" applyFont="1"/>
    <xf numFmtId="173" fontId="14" fillId="0" borderId="0" xfId="3" applyFont="1"/>
    <xf numFmtId="173" fontId="14" fillId="0" borderId="0" xfId="3" applyNumberFormat="1" applyFont="1" applyBorder="1"/>
    <xf numFmtId="2" fontId="14" fillId="0" borderId="0" xfId="0" applyNumberFormat="1" applyFont="1" applyBorder="1"/>
    <xf numFmtId="165" fontId="14" fillId="0" borderId="0" xfId="2" applyNumberFormat="1" applyFont="1" applyBorder="1"/>
    <xf numFmtId="175" fontId="14" fillId="0" borderId="0" xfId="3" applyNumberFormat="1" applyFont="1" applyBorder="1"/>
    <xf numFmtId="173" fontId="14" fillId="0" borderId="0" xfId="3" applyFont="1" applyBorder="1"/>
    <xf numFmtId="175" fontId="14" fillId="0" borderId="2" xfId="3" applyNumberFormat="1" applyFont="1" applyBorder="1"/>
    <xf numFmtId="9" fontId="14" fillId="0" borderId="2" xfId="2" applyFont="1" applyBorder="1"/>
    <xf numFmtId="2" fontId="14" fillId="0" borderId="2" xfId="0" applyNumberFormat="1" applyFont="1" applyBorder="1"/>
    <xf numFmtId="169" fontId="14" fillId="0" borderId="0" xfId="0" applyNumberFormat="1" applyFont="1"/>
    <xf numFmtId="175" fontId="13" fillId="0" borderId="0" xfId="3" applyNumberFormat="1" applyFont="1" applyAlignment="1"/>
    <xf numFmtId="0" fontId="24" fillId="0" borderId="0" xfId="0" applyFont="1"/>
    <xf numFmtId="0" fontId="1" fillId="0" borderId="0" xfId="0" applyFont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1" fontId="0" fillId="0" borderId="0" xfId="2" applyNumberFormat="1" applyFont="1"/>
    <xf numFmtId="172" fontId="0" fillId="0" borderId="0" xfId="0" applyNumberFormat="1"/>
    <xf numFmtId="172" fontId="25" fillId="0" borderId="0" xfId="5" applyNumberFormat="1" applyFont="1" applyFill="1" applyBorder="1" applyAlignment="1"/>
    <xf numFmtId="1" fontId="16" fillId="0" borderId="0" xfId="2" applyNumberFormat="1" applyFont="1"/>
    <xf numFmtId="177" fontId="0" fillId="0" borderId="0" xfId="0" applyNumberFormat="1"/>
    <xf numFmtId="1" fontId="14" fillId="0" borderId="0" xfId="0" applyNumberFormat="1" applyFont="1"/>
    <xf numFmtId="1" fontId="14" fillId="0" borderId="0" xfId="0" applyNumberFormat="1" applyFont="1" applyFill="1"/>
    <xf numFmtId="177" fontId="22" fillId="0" borderId="0" xfId="0" applyNumberFormat="1" applyFont="1" applyFill="1" applyBorder="1"/>
    <xf numFmtId="172" fontId="26" fillId="0" borderId="0" xfId="5" applyNumberFormat="1" applyFont="1" applyFill="1" applyBorder="1" applyAlignment="1"/>
    <xf numFmtId="0" fontId="27" fillId="0" borderId="0" xfId="0" applyFont="1"/>
    <xf numFmtId="0" fontId="16" fillId="0" borderId="0" xfId="0" applyFont="1" applyAlignment="1">
      <alignment horizontal="right"/>
    </xf>
    <xf numFmtId="3" fontId="16" fillId="0" borderId="0" xfId="0" applyNumberFormat="1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26" fillId="0" borderId="0" xfId="6" applyNumberFormat="1" applyFont="1" applyFill="1" applyBorder="1"/>
    <xf numFmtId="0" fontId="26" fillId="0" borderId="0" xfId="6" applyFont="1" applyFill="1" applyBorder="1"/>
    <xf numFmtId="175" fontId="26" fillId="0" borderId="0" xfId="6" applyNumberFormat="1" applyFont="1" applyFill="1" applyBorder="1"/>
    <xf numFmtId="172" fontId="26" fillId="0" borderId="0" xfId="7" applyNumberFormat="1" applyFont="1" applyFill="1" applyBorder="1"/>
    <xf numFmtId="175" fontId="26" fillId="0" borderId="0" xfId="3" applyNumberFormat="1" applyFont="1" applyFill="1" applyBorder="1"/>
    <xf numFmtId="2" fontId="26" fillId="0" borderId="0" xfId="6" applyNumberFormat="1" applyFont="1" applyFill="1" applyBorder="1"/>
    <xf numFmtId="1" fontId="26" fillId="0" borderId="0" xfId="6" applyNumberFormat="1" applyFont="1" applyFill="1" applyBorder="1"/>
    <xf numFmtId="172" fontId="26" fillId="0" borderId="0" xfId="6" applyNumberFormat="1" applyFont="1" applyFill="1" applyBorder="1"/>
    <xf numFmtId="2" fontId="3" fillId="0" borderId="0" xfId="7" applyNumberFormat="1" applyFont="1" applyFill="1"/>
    <xf numFmtId="2" fontId="3" fillId="0" borderId="0" xfId="7" applyNumberFormat="1" applyFont="1" applyFill="1" applyBorder="1"/>
    <xf numFmtId="2" fontId="28" fillId="0" borderId="0" xfId="6" applyNumberFormat="1" applyFont="1" applyFill="1"/>
    <xf numFmtId="2" fontId="28" fillId="0" borderId="0" xfId="6" applyNumberFormat="1" applyFill="1"/>
    <xf numFmtId="2" fontId="0" fillId="0" borderId="0" xfId="7" applyNumberFormat="1" applyFont="1" applyFill="1"/>
    <xf numFmtId="0" fontId="26" fillId="0" borderId="0" xfId="7" applyNumberFormat="1" applyFont="1" applyFill="1" applyBorder="1"/>
    <xf numFmtId="0" fontId="29" fillId="0" borderId="0" xfId="0" applyFont="1"/>
    <xf numFmtId="175" fontId="13" fillId="0" borderId="0" xfId="3" applyNumberFormat="1" applyFont="1" applyAlignment="1">
      <alignment horizontal="center"/>
    </xf>
    <xf numFmtId="175" fontId="27" fillId="0" borderId="0" xfId="3" applyNumberFormat="1" applyFont="1"/>
    <xf numFmtId="175" fontId="27" fillId="0" borderId="0" xfId="3" applyNumberFormat="1" applyFont="1" applyAlignment="1">
      <alignment horizontal="center"/>
    </xf>
    <xf numFmtId="175" fontId="27" fillId="0" borderId="2" xfId="3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3" applyNumberFormat="1" applyFont="1" applyFill="1"/>
    <xf numFmtId="0" fontId="23" fillId="0" borderId="0" xfId="8"/>
    <xf numFmtId="172" fontId="14" fillId="0" borderId="0" xfId="3" quotePrefix="1" applyNumberFormat="1" applyFont="1"/>
    <xf numFmtId="172" fontId="0" fillId="0" borderId="0" xfId="3" quotePrefix="1" applyNumberFormat="1" applyFont="1"/>
    <xf numFmtId="172" fontId="13" fillId="0" borderId="0" xfId="3" applyNumberFormat="1" applyFont="1"/>
    <xf numFmtId="172" fontId="13" fillId="0" borderId="0" xfId="3" quotePrefix="1" applyNumberFormat="1" applyFont="1"/>
    <xf numFmtId="0" fontId="13" fillId="0" borderId="0" xfId="3" applyNumberFormat="1" applyFont="1"/>
    <xf numFmtId="0" fontId="4" fillId="0" borderId="0" xfId="8" applyNumberFormat="1" applyFont="1"/>
  </cellXfs>
  <cellStyles count="10">
    <cellStyle name="Comma" xfId="1" builtinId="3"/>
    <cellStyle name="Comma 2 3" xfId="3"/>
    <cellStyle name="Comma 3 2" xfId="9"/>
    <cellStyle name="Comma 7" xfId="7"/>
    <cellStyle name="Comma 9" xfId="5"/>
    <cellStyle name="Normal" xfId="0" builtinId="0"/>
    <cellStyle name="Normal 2" xfId="8"/>
    <cellStyle name="Normal 8 2" xfId="4"/>
    <cellStyle name="Normal 9" xfId="6"/>
    <cellStyle name="Percent" xfId="2" builtinId="5"/>
  </cellStyles>
  <dxfs count="10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 Quarterly change in GDP'!$B$3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63-41CA-B669-628A3CA1AC2A}"/>
              </c:ext>
            </c:extLst>
          </c:dPt>
          <c:dPt>
            <c:idx val="1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63-41CA-B669-628A3CA1AC2A}"/>
              </c:ext>
            </c:extLst>
          </c:dPt>
          <c:dPt>
            <c:idx val="5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63-41CA-B669-628A3CA1AC2A}"/>
              </c:ext>
            </c:extLst>
          </c:dPt>
          <c:dPt>
            <c:idx val="6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C63-41CA-B669-628A3CA1AC2A}"/>
              </c:ext>
            </c:extLst>
          </c:dPt>
          <c:dPt>
            <c:idx val="6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C63-41CA-B669-628A3CA1AC2A}"/>
              </c:ext>
            </c:extLst>
          </c:dPt>
          <c:dPt>
            <c:idx val="8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C63-41CA-B669-628A3CA1AC2A}"/>
              </c:ext>
            </c:extLst>
          </c:dPt>
          <c:dPt>
            <c:idx val="8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C63-41CA-B669-628A3CA1AC2A}"/>
              </c:ext>
            </c:extLst>
          </c:dPt>
          <c:dPt>
            <c:idx val="9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C63-41CA-B669-628A3CA1AC2A}"/>
              </c:ext>
            </c:extLst>
          </c:dPt>
          <c:dPt>
            <c:idx val="9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C63-41CA-B669-628A3CA1AC2A}"/>
              </c:ext>
            </c:extLst>
          </c:dPt>
          <c:dPt>
            <c:idx val="10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C63-41CA-B669-628A3CA1AC2A}"/>
              </c:ext>
            </c:extLst>
          </c:dPt>
          <c:dPt>
            <c:idx val="10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C63-41CA-B669-628A3CA1AC2A}"/>
              </c:ext>
            </c:extLst>
          </c:dPt>
          <c:dPt>
            <c:idx val="10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C63-41CA-B669-628A3CA1AC2A}"/>
              </c:ext>
            </c:extLst>
          </c:dPt>
          <c:dPt>
            <c:idx val="11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C63-41CA-B669-628A3CA1AC2A}"/>
              </c:ext>
            </c:extLst>
          </c:dPt>
          <c:dPt>
            <c:idx val="11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C63-41CA-B669-628A3CA1AC2A}"/>
              </c:ext>
            </c:extLst>
          </c:dPt>
          <c:cat>
            <c:numRef>
              <c:f>'1. Quarterly change in GDP'!$A$4:$A$117</c:f>
              <c:numCache>
                <c:formatCode>General</c:formatCode>
                <c:ptCount val="114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  <c:pt idx="96">
                  <c:v>2018</c:v>
                </c:pt>
                <c:pt idx="100">
                  <c:v>2019</c:v>
                </c:pt>
                <c:pt idx="104">
                  <c:v>2020</c:v>
                </c:pt>
                <c:pt idx="108">
                  <c:v>2021</c:v>
                </c:pt>
                <c:pt idx="112">
                  <c:v>2022</c:v>
                </c:pt>
              </c:numCache>
            </c:numRef>
          </c:cat>
          <c:val>
            <c:numRef>
              <c:f>'1. Quarterly change in GDP'!$B$4:$B$117</c:f>
              <c:numCache>
                <c:formatCode>0.0%</c:formatCode>
                <c:ptCount val="114"/>
                <c:pt idx="0">
                  <c:v>-4.7133492258133458E-4</c:v>
                </c:pt>
                <c:pt idx="1">
                  <c:v>9.7566198637673018E-3</c:v>
                </c:pt>
                <c:pt idx="2">
                  <c:v>1.1245152337437947E-2</c:v>
                </c:pt>
                <c:pt idx="3">
                  <c:v>1.8582953859177076E-2</c:v>
                </c:pt>
                <c:pt idx="4">
                  <c:v>2.4994674568008524E-3</c:v>
                </c:pt>
                <c:pt idx="5">
                  <c:v>2.8748405134577659E-3</c:v>
                </c:pt>
                <c:pt idx="6">
                  <c:v>6.6346296747230582E-3</c:v>
                </c:pt>
                <c:pt idx="7">
                  <c:v>3.3636667019540933E-3</c:v>
                </c:pt>
                <c:pt idx="8">
                  <c:v>1.8524983038061604E-2</c:v>
                </c:pt>
                <c:pt idx="9">
                  <c:v>1.1913589158366822E-2</c:v>
                </c:pt>
                <c:pt idx="10">
                  <c:v>1.1914841545854538E-2</c:v>
                </c:pt>
                <c:pt idx="11">
                  <c:v>9.3817146318699862E-3</c:v>
                </c:pt>
                <c:pt idx="12">
                  <c:v>4.6421677875430056E-3</c:v>
                </c:pt>
                <c:pt idx="13">
                  <c:v>6.2741089497306834E-3</c:v>
                </c:pt>
                <c:pt idx="14">
                  <c:v>9.9423784325125553E-4</c:v>
                </c:pt>
                <c:pt idx="15">
                  <c:v>1.3815333373434768E-4</c:v>
                </c:pt>
                <c:pt idx="16">
                  <c:v>2.6270385036457622E-3</c:v>
                </c:pt>
                <c:pt idx="17">
                  <c:v>1.414253049444758E-3</c:v>
                </c:pt>
                <c:pt idx="18">
                  <c:v>-2.1903341686316802E-3</c:v>
                </c:pt>
                <c:pt idx="19">
                  <c:v>9.6284345307862118E-4</c:v>
                </c:pt>
                <c:pt idx="20">
                  <c:v>9.6106895421861349E-3</c:v>
                </c:pt>
                <c:pt idx="21">
                  <c:v>7.9589020389099208E-3</c:v>
                </c:pt>
                <c:pt idx="22">
                  <c:v>1.0918972593946474E-2</c:v>
                </c:pt>
                <c:pt idx="23">
                  <c:v>1.0999821584012581E-2</c:v>
                </c:pt>
                <c:pt idx="24">
                  <c:v>1.1688399926261583E-2</c:v>
                </c:pt>
                <c:pt idx="25">
                  <c:v>9.1999078327755779E-3</c:v>
                </c:pt>
                <c:pt idx="26">
                  <c:v>9.9039428763350035E-3</c:v>
                </c:pt>
                <c:pt idx="27">
                  <c:v>8.5095467046614193E-3</c:v>
                </c:pt>
                <c:pt idx="28">
                  <c:v>6.1451184646779122E-3</c:v>
                </c:pt>
                <c:pt idx="29">
                  <c:v>4.9970441205888783E-3</c:v>
                </c:pt>
                <c:pt idx="30">
                  <c:v>2.6574794215044051E-3</c:v>
                </c:pt>
                <c:pt idx="31">
                  <c:v>7.6932290380802293E-3</c:v>
                </c:pt>
                <c:pt idx="32">
                  <c:v>1.0860090271194611E-2</c:v>
                </c:pt>
                <c:pt idx="33">
                  <c:v>1.2688591870982702E-2</c:v>
                </c:pt>
                <c:pt idx="34">
                  <c:v>1.1318294922630923E-2</c:v>
                </c:pt>
                <c:pt idx="35">
                  <c:v>8.3198863115936383E-3</c:v>
                </c:pt>
                <c:pt idx="36">
                  <c:v>6.3476230694994307E-3</c:v>
                </c:pt>
                <c:pt idx="37">
                  <c:v>4.8836948048669448E-3</c:v>
                </c:pt>
                <c:pt idx="38">
                  <c:v>5.4269059072238335E-3</c:v>
                </c:pt>
                <c:pt idx="39">
                  <c:v>5.7693128266878002E-3</c:v>
                </c:pt>
                <c:pt idx="40">
                  <c:v>1.513781621841348E-2</c:v>
                </c:pt>
                <c:pt idx="41">
                  <c:v>1.3974499245385852E-2</c:v>
                </c:pt>
                <c:pt idx="42">
                  <c:v>1.6351179575896158E-2</c:v>
                </c:pt>
                <c:pt idx="43">
                  <c:v>1.0679301033353683E-2</c:v>
                </c:pt>
                <c:pt idx="44">
                  <c:v>1.0165997447253439E-2</c:v>
                </c:pt>
                <c:pt idx="45">
                  <c:v>1.7945539735341853E-2</c:v>
                </c:pt>
                <c:pt idx="46">
                  <c:v>1.3636185403032242E-2</c:v>
                </c:pt>
                <c:pt idx="47">
                  <c:v>6.6935606296185668E-3</c:v>
                </c:pt>
                <c:pt idx="48">
                  <c:v>1.7571684316958214E-2</c:v>
                </c:pt>
                <c:pt idx="49">
                  <c:v>1.4202436253424988E-2</c:v>
                </c:pt>
                <c:pt idx="50">
                  <c:v>1.3811529745072493E-2</c:v>
                </c:pt>
                <c:pt idx="51">
                  <c:v>1.3828179232528992E-2</c:v>
                </c:pt>
                <c:pt idx="52">
                  <c:v>1.6236720047158926E-2</c:v>
                </c:pt>
                <c:pt idx="53">
                  <c:v>8.1955799541209018E-3</c:v>
                </c:pt>
                <c:pt idx="54">
                  <c:v>1.1719351832540914E-2</c:v>
                </c:pt>
                <c:pt idx="55">
                  <c:v>1.4170797245472988E-2</c:v>
                </c:pt>
                <c:pt idx="56">
                  <c:v>4.200052698526191E-3</c:v>
                </c:pt>
                <c:pt idx="57">
                  <c:v>1.2208871395048337E-2</c:v>
                </c:pt>
                <c:pt idx="58">
                  <c:v>2.3893335016145212E-3</c:v>
                </c:pt>
                <c:pt idx="59">
                  <c:v>-5.6924852404030002E-3</c:v>
                </c:pt>
                <c:pt idx="60">
                  <c:v>-1.5555425976118475E-2</c:v>
                </c:pt>
                <c:pt idx="61">
                  <c:v>-3.4321137221483555E-3</c:v>
                </c:pt>
                <c:pt idx="62">
                  <c:v>2.3190719909902402E-3</c:v>
                </c:pt>
                <c:pt idx="63">
                  <c:v>6.6697167932647794E-3</c:v>
                </c:pt>
                <c:pt idx="64">
                  <c:v>1.1667249068162411E-2</c:v>
                </c:pt>
                <c:pt idx="65">
                  <c:v>8.394119791030219E-3</c:v>
                </c:pt>
                <c:pt idx="66">
                  <c:v>8.9024630823741902E-3</c:v>
                </c:pt>
                <c:pt idx="67">
                  <c:v>9.3078134346715746E-3</c:v>
                </c:pt>
                <c:pt idx="68">
                  <c:v>9.8480169218579938E-3</c:v>
                </c:pt>
                <c:pt idx="69">
                  <c:v>5.596715133178165E-3</c:v>
                </c:pt>
                <c:pt idx="70">
                  <c:v>4.1377111629474772E-3</c:v>
                </c:pt>
                <c:pt idx="71">
                  <c:v>6.8408623596842855E-3</c:v>
                </c:pt>
                <c:pt idx="72">
                  <c:v>5.6684325344733555E-3</c:v>
                </c:pt>
                <c:pt idx="73">
                  <c:v>8.3473352076288698E-3</c:v>
                </c:pt>
                <c:pt idx="74">
                  <c:v>4.0655842081378513E-3</c:v>
                </c:pt>
                <c:pt idx="75">
                  <c:v>4.7694280200250017E-3</c:v>
                </c:pt>
                <c:pt idx="76">
                  <c:v>7.7602471495237246E-3</c:v>
                </c:pt>
                <c:pt idx="77">
                  <c:v>7.2737858352649454E-3</c:v>
                </c:pt>
                <c:pt idx="78">
                  <c:v>4.7445959749716771E-3</c:v>
                </c:pt>
                <c:pt idx="79">
                  <c:v>5.3835202912677627E-3</c:v>
                </c:pt>
                <c:pt idx="80">
                  <c:v>-1.3793495052292215E-3</c:v>
                </c:pt>
                <c:pt idx="81">
                  <c:v>3.9466659953117933E-3</c:v>
                </c:pt>
                <c:pt idx="82">
                  <c:v>4.8057925605446972E-3</c:v>
                </c:pt>
                <c:pt idx="83">
                  <c:v>7.4877563834854222E-3</c:v>
                </c:pt>
                <c:pt idx="84">
                  <c:v>7.2235218227727493E-3</c:v>
                </c:pt>
                <c:pt idx="85">
                  <c:v>-8.442626298788114E-3</c:v>
                </c:pt>
                <c:pt idx="86">
                  <c:v>4.5042400976491592E-3</c:v>
                </c:pt>
                <c:pt idx="87">
                  <c:v>4.3346618430486483E-3</c:v>
                </c:pt>
                <c:pt idx="88">
                  <c:v>2.3886475790229067E-3</c:v>
                </c:pt>
                <c:pt idx="89">
                  <c:v>9.6213852476267903E-4</c:v>
                </c:pt>
                <c:pt idx="90">
                  <c:v>-1.2183101536766827E-4</c:v>
                </c:pt>
                <c:pt idx="91">
                  <c:v>8.4913562659250097E-4</c:v>
                </c:pt>
                <c:pt idx="92">
                  <c:v>4.7212570114936181E-3</c:v>
                </c:pt>
                <c:pt idx="93">
                  <c:v>5.4530290939673876E-3</c:v>
                </c:pt>
                <c:pt idx="94">
                  <c:v>1.8389597941168567E-3</c:v>
                </c:pt>
                <c:pt idx="95">
                  <c:v>3.9336109943264308E-3</c:v>
                </c:pt>
                <c:pt idx="96">
                  <c:v>4.1965915745014737E-3</c:v>
                </c:pt>
                <c:pt idx="97">
                  <c:v>-2.0919103866259281E-3</c:v>
                </c:pt>
                <c:pt idx="98">
                  <c:v>1.2827117482126837E-2</c:v>
                </c:pt>
                <c:pt idx="99">
                  <c:v>3.5277656822132464E-3</c:v>
                </c:pt>
                <c:pt idx="100">
                  <c:v>-9.0593618037266843E-3</c:v>
                </c:pt>
                <c:pt idx="101">
                  <c:v>4.0828392851957052E-3</c:v>
                </c:pt>
                <c:pt idx="102">
                  <c:v>1.3850584054850845E-3</c:v>
                </c:pt>
                <c:pt idx="103">
                  <c:v>-3.457122706568283E-4</c:v>
                </c:pt>
                <c:pt idx="104">
                  <c:v>6.956785014056166E-6</c:v>
                </c:pt>
                <c:pt idx="105">
                  <c:v>-0.17094183375239802</c:v>
                </c:pt>
                <c:pt idx="106">
                  <c:v>0.13764967346298151</c:v>
                </c:pt>
                <c:pt idx="107">
                  <c:v>2.6969503978032661E-2</c:v>
                </c:pt>
                <c:pt idx="108">
                  <c:v>8.2292431063895055E-3</c:v>
                </c:pt>
                <c:pt idx="109">
                  <c:v>1.3879124843211965E-2</c:v>
                </c:pt>
                <c:pt idx="110">
                  <c:v>-1.8016765742868146E-2</c:v>
                </c:pt>
                <c:pt idx="111">
                  <c:v>1.3694035506086832E-2</c:v>
                </c:pt>
                <c:pt idx="112">
                  <c:v>1.7431242373434186E-2</c:v>
                </c:pt>
                <c:pt idx="113">
                  <c:v>-7.3630934932136238E-3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C63-41CA-B669-628A3CA1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'Tourism arrivals'!$B$4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numRef>
              <c:f>'Tourism arrivals'!$C$3:$D$3</c:f>
              <c:numCache>
                <c:formatCode>General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'Tourism arrivals'!$C$4:$D$4</c:f>
              <c:numCache>
                <c:formatCode>_-* #\ ##0_-;\-* #\ ##0_-;_-* "-"??_-;_-@_-</c:formatCode>
                <c:ptCount val="2"/>
                <c:pt idx="0">
                  <c:v>28000</c:v>
                </c:pt>
                <c:pt idx="1">
                  <c:v>10500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8-42DE-BF71-F25085C33B98}"/>
            </c:ext>
          </c:extLst>
        </c:ser>
        <c:ser>
          <c:idx val="1"/>
          <c:order val="1"/>
          <c:tx>
            <c:strRef>
              <c:f>'Tourism arrivals'!$B$5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'Tourism arrivals'!$C$3:$D$3</c:f>
              <c:numCache>
                <c:formatCode>General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'Tourism arrivals'!$C$5:$D$5</c:f>
              <c:numCache>
                <c:formatCode>_-* #\ ##0_-;\-* #\ ##0_-;_-* "-"??_-;_-@_-</c:formatCode>
                <c:ptCount val="2"/>
                <c:pt idx="0">
                  <c:v>63500</c:v>
                </c:pt>
                <c:pt idx="1">
                  <c:v>37500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8-42DE-BF71-F25085C33B98}"/>
            </c:ext>
          </c:extLst>
        </c:ser>
        <c:ser>
          <c:idx val="2"/>
          <c:order val="2"/>
          <c:tx>
            <c:strRef>
              <c:f>'Tourism arrivals'!$B$6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'Tourism arrivals'!$C$3:$D$3</c:f>
              <c:numCache>
                <c:formatCode>General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'Tourism arrivals'!$C$6:$D$6</c:f>
              <c:numCache>
                <c:formatCode>_-* #\ ##0_-;\-* #\ ##0_-;_-* "-"??_-;_-@_-</c:formatCode>
                <c:ptCount val="2"/>
                <c:pt idx="0">
                  <c:v>36500</c:v>
                </c:pt>
                <c:pt idx="1">
                  <c:v>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8-42DE-BF71-F25085C33B98}"/>
            </c:ext>
          </c:extLst>
        </c:ser>
        <c:ser>
          <c:idx val="3"/>
          <c:order val="3"/>
          <c:tx>
            <c:strRef>
              <c:f>'Tourism arrivals'!$B$7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'Tourism arrivals'!$C$3:$D$3</c:f>
              <c:numCache>
                <c:formatCode>General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'Tourism arrivals'!$C$7:$D$7</c:f>
              <c:numCache>
                <c:formatCode>_-* #\ ##0_-;\-* #\ ##0_-;_-* "-"??_-;_-@_-</c:formatCode>
                <c:ptCount val="2"/>
                <c:pt idx="0">
                  <c:v>579000</c:v>
                </c:pt>
                <c:pt idx="1">
                  <c:v>311000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B8-42DE-BF71-F25085C33B98}"/>
            </c:ext>
          </c:extLst>
        </c:ser>
        <c:ser>
          <c:idx val="4"/>
          <c:order val="4"/>
          <c:tx>
            <c:strRef>
              <c:f>'Tourism arrivals'!$B$8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rgbClr val="C0504D">
                  <a:lumMod val="20000"/>
                  <a:lumOff val="80000"/>
                </a:srgb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numRef>
              <c:f>'Tourism arrivals'!$C$3:$D$3</c:f>
              <c:numCache>
                <c:formatCode>General</c:formatCode>
                <c:ptCount val="2"/>
                <c:pt idx="0">
                  <c:v>2019</c:v>
                </c:pt>
                <c:pt idx="1">
                  <c:v>2022</c:v>
                </c:pt>
              </c:numCache>
            </c:numRef>
          </c:cat>
          <c:val>
            <c:numRef>
              <c:f>'Tourism arrivals'!$C$8:$D$8</c:f>
              <c:numCache>
                <c:formatCode>_-* #\ ##0_-;\-* #\ ##0_-;_-* "-"??_-;_-@_-</c:formatCode>
                <c:ptCount val="2"/>
                <c:pt idx="0">
                  <c:v>28000</c:v>
                </c:pt>
                <c:pt idx="1">
                  <c:v>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B8-42DE-BF71-F25085C33B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'Interest rates &amp; inflation'!$C$4</c:f>
              <c:strCache>
                <c:ptCount val="1"/>
                <c:pt idx="0">
                  <c:v>prime rate</c:v>
                </c:pt>
              </c:strCache>
            </c:strRef>
          </c:tx>
          <c:spPr>
            <a:ln w="15875"/>
          </c:spPr>
          <c:marker>
            <c:symbol val="circle"/>
            <c:size val="6"/>
          </c:marker>
          <c:cat>
            <c:strRef>
              <c:f>'Interest rates &amp; inflation'!$A$5:$A$55</c:f>
              <c:strCache>
                <c:ptCount val="49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'Interest rates &amp; inflation'!$C$5:$C$55</c:f>
              <c:numCache>
                <c:formatCode>0%</c:formatCode>
                <c:ptCount val="51"/>
                <c:pt idx="0">
                  <c:v>0.1</c:v>
                </c:pt>
                <c:pt idx="1">
                  <c:v>0.1</c:v>
                </c:pt>
                <c:pt idx="2">
                  <c:v>9.5000000000000001E-2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  <c:pt idx="9">
                  <c:v>0.09</c:v>
                </c:pt>
                <c:pt idx="10">
                  <c:v>8.5000000000000006E-2</c:v>
                </c:pt>
                <c:pt idx="11">
                  <c:v>8.5000000000000006E-2</c:v>
                </c:pt>
                <c:pt idx="12">
                  <c:v>8.5000000000000006E-2</c:v>
                </c:pt>
                <c:pt idx="13">
                  <c:v>8.5000000000000006E-2</c:v>
                </c:pt>
                <c:pt idx="14">
                  <c:v>8.5000000000000006E-2</c:v>
                </c:pt>
                <c:pt idx="15">
                  <c:v>8.5000000000000006E-2</c:v>
                </c:pt>
                <c:pt idx="16">
                  <c:v>0.09</c:v>
                </c:pt>
                <c:pt idx="17">
                  <c:v>0.09</c:v>
                </c:pt>
                <c:pt idx="18">
                  <c:v>9.2499999999999999E-2</c:v>
                </c:pt>
                <c:pt idx="19">
                  <c:v>9.2499999999999999E-2</c:v>
                </c:pt>
                <c:pt idx="20">
                  <c:v>9.2499999999999999E-2</c:v>
                </c:pt>
                <c:pt idx="21">
                  <c:v>9.2499999999999999E-2</c:v>
                </c:pt>
                <c:pt idx="22">
                  <c:v>9.5000000000000001E-2</c:v>
                </c:pt>
                <c:pt idx="23">
                  <c:v>9.7500000000000003E-2</c:v>
                </c:pt>
                <c:pt idx="24">
                  <c:v>0.10249999999999999</c:v>
                </c:pt>
                <c:pt idx="25">
                  <c:v>0.105</c:v>
                </c:pt>
                <c:pt idx="26">
                  <c:v>0.105</c:v>
                </c:pt>
                <c:pt idx="27">
                  <c:v>0.105</c:v>
                </c:pt>
                <c:pt idx="28">
                  <c:v>0.105</c:v>
                </c:pt>
                <c:pt idx="29">
                  <c:v>0.105</c:v>
                </c:pt>
                <c:pt idx="30">
                  <c:v>0.10249999999999999</c:v>
                </c:pt>
                <c:pt idx="31">
                  <c:v>0.10249999999999999</c:v>
                </c:pt>
                <c:pt idx="32">
                  <c:v>0.10249999999999999</c:v>
                </c:pt>
                <c:pt idx="33">
                  <c:v>0.1</c:v>
                </c:pt>
                <c:pt idx="34">
                  <c:v>0.1</c:v>
                </c:pt>
                <c:pt idx="35">
                  <c:v>0.10249999999999999</c:v>
                </c:pt>
                <c:pt idx="36">
                  <c:v>0.10249999999999999</c:v>
                </c:pt>
                <c:pt idx="37">
                  <c:v>0.10249999999999999</c:v>
                </c:pt>
                <c:pt idx="38">
                  <c:v>0.1</c:v>
                </c:pt>
                <c:pt idx="39">
                  <c:v>0.1</c:v>
                </c:pt>
                <c:pt idx="40">
                  <c:v>9.7500000000000003E-2</c:v>
                </c:pt>
                <c:pt idx="41">
                  <c:v>7.2499999999999995E-2</c:v>
                </c:pt>
                <c:pt idx="42">
                  <c:v>7.0000000000000007E-2</c:v>
                </c:pt>
                <c:pt idx="43">
                  <c:v>7.0000000000000007E-2</c:v>
                </c:pt>
                <c:pt idx="44">
                  <c:v>7.0000000000000007E-2</c:v>
                </c:pt>
                <c:pt idx="45">
                  <c:v>7.0000000000000007E-2</c:v>
                </c:pt>
                <c:pt idx="46">
                  <c:v>7.0000000000000007E-2</c:v>
                </c:pt>
                <c:pt idx="47">
                  <c:v>7.2499999999999995E-2</c:v>
                </c:pt>
                <c:pt idx="48">
                  <c:v>7.4999999999999997E-2</c:v>
                </c:pt>
                <c:pt idx="49">
                  <c:v>8.2500000000000004E-2</c:v>
                </c:pt>
                <c:pt idx="50">
                  <c:v>0.09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172-449B-86A4-64FA8D5382D8}"/>
            </c:ext>
          </c:extLst>
        </c:ser>
        <c:ser>
          <c:idx val="2"/>
          <c:order val="1"/>
          <c:tx>
            <c:strRef>
              <c:f>'Interest rates &amp; inflation'!$D$4</c:f>
              <c:strCache>
                <c:ptCount val="1"/>
                <c:pt idx="0">
                  <c:v>inflation</c:v>
                </c:pt>
              </c:strCache>
            </c:strRef>
          </c:tx>
          <c:spPr>
            <a:ln w="28575">
              <a:solidFill>
                <a:srgbClr val="C0504D">
                  <a:lumMod val="75000"/>
                </a:srgbClr>
              </a:solidFill>
            </a:ln>
          </c:spPr>
          <c:marker>
            <c:symbol val="none"/>
          </c:marker>
          <c:cat>
            <c:strRef>
              <c:f>'Interest rates &amp; inflation'!$A$5:$A$55</c:f>
              <c:strCache>
                <c:ptCount val="49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'Interest rates &amp; inflation'!$D$5:$D$55</c:f>
              <c:numCache>
                <c:formatCode>0.0%</c:formatCode>
                <c:ptCount val="51"/>
                <c:pt idx="0">
                  <c:v>5.2044609665427677E-2</c:v>
                </c:pt>
                <c:pt idx="1">
                  <c:v>5.2044609665427677E-2</c:v>
                </c:pt>
                <c:pt idx="2">
                  <c:v>5.2044609665427677E-2</c:v>
                </c:pt>
                <c:pt idx="3">
                  <c:v>5.2044609665427677E-2</c:v>
                </c:pt>
                <c:pt idx="4">
                  <c:v>4.06360424028267E-2</c:v>
                </c:pt>
                <c:pt idx="5">
                  <c:v>5.1056338028169224E-2</c:v>
                </c:pt>
                <c:pt idx="6">
                  <c:v>5.7591623036649331E-2</c:v>
                </c:pt>
                <c:pt idx="7">
                  <c:v>6.076388888888884E-2</c:v>
                </c:pt>
                <c:pt idx="8">
                  <c:v>6.1120543293718299E-2</c:v>
                </c:pt>
                <c:pt idx="9">
                  <c:v>5.5276381909547645E-2</c:v>
                </c:pt>
                <c:pt idx="10">
                  <c:v>5.4455445544554504E-2</c:v>
                </c:pt>
                <c:pt idx="11">
                  <c:v>5.7283142389525255E-2</c:v>
                </c:pt>
                <c:pt idx="12">
                  <c:v>5.9200000000000141E-2</c:v>
                </c:pt>
                <c:pt idx="13">
                  <c:v>5.3968253968253999E-2</c:v>
                </c:pt>
                <c:pt idx="14">
                  <c:v>5.946791862284817E-2</c:v>
                </c:pt>
                <c:pt idx="15">
                  <c:v>5.4179566563467452E-2</c:v>
                </c:pt>
                <c:pt idx="16">
                  <c:v>6.042296072507547E-2</c:v>
                </c:pt>
                <c:pt idx="17">
                  <c:v>6.6265060240963791E-2</c:v>
                </c:pt>
                <c:pt idx="18">
                  <c:v>5.9084194977843341E-2</c:v>
                </c:pt>
                <c:pt idx="19">
                  <c:v>5.2863436123348206E-2</c:v>
                </c:pt>
                <c:pt idx="20">
                  <c:v>3.9886039886039892E-2</c:v>
                </c:pt>
                <c:pt idx="21">
                  <c:v>4.8022598870056665E-2</c:v>
                </c:pt>
                <c:pt idx="22">
                  <c:v>4.6025104602510414E-2</c:v>
                </c:pt>
                <c:pt idx="23">
                  <c:v>5.1603905160390484E-2</c:v>
                </c:pt>
                <c:pt idx="24">
                  <c:v>6.3013698630136838E-2</c:v>
                </c:pt>
                <c:pt idx="25">
                  <c:v>6.1994609164420345E-2</c:v>
                </c:pt>
                <c:pt idx="26">
                  <c:v>6.0000000000000053E-2</c:v>
                </c:pt>
                <c:pt idx="27">
                  <c:v>6.7639257294429544E-2</c:v>
                </c:pt>
                <c:pt idx="28">
                  <c:v>6.1855670103093008E-2</c:v>
                </c:pt>
                <c:pt idx="29">
                  <c:v>5.2030456852792062E-2</c:v>
                </c:pt>
                <c:pt idx="30">
                  <c:v>5.1572327044025146E-2</c:v>
                </c:pt>
                <c:pt idx="31">
                  <c:v>4.7204968944099424E-2</c:v>
                </c:pt>
                <c:pt idx="32">
                  <c:v>3.762135922330101E-2</c:v>
                </c:pt>
                <c:pt idx="33">
                  <c:v>4.4632086851628339E-2</c:v>
                </c:pt>
                <c:pt idx="34">
                  <c:v>4.9043062200956999E-2</c:v>
                </c:pt>
                <c:pt idx="35">
                  <c:v>4.5077105575326293E-2</c:v>
                </c:pt>
                <c:pt idx="36">
                  <c:v>4.561403508771944E-2</c:v>
                </c:pt>
                <c:pt idx="37">
                  <c:v>4.503464203233265E-2</c:v>
                </c:pt>
                <c:pt idx="38">
                  <c:v>4.1049030786773022E-2</c:v>
                </c:pt>
                <c:pt idx="39">
                  <c:v>3.9727582292849117E-2</c:v>
                </c:pt>
                <c:pt idx="40">
                  <c:v>4.1387024608501077E-2</c:v>
                </c:pt>
                <c:pt idx="41">
                  <c:v>2.2099447513812098E-2</c:v>
                </c:pt>
                <c:pt idx="42">
                  <c:v>2.9572836801752489E-2</c:v>
                </c:pt>
                <c:pt idx="43">
                  <c:v>3.0567685589519833E-2</c:v>
                </c:pt>
                <c:pt idx="44">
                  <c:v>3.2223415682062218E-2</c:v>
                </c:pt>
                <c:pt idx="45">
                  <c:v>4.8648648648648596E-2</c:v>
                </c:pt>
                <c:pt idx="46">
                  <c:v>5.0000000000000044E-2</c:v>
                </c:pt>
                <c:pt idx="47">
                  <c:v>5.9322033898304927E-2</c:v>
                </c:pt>
                <c:pt idx="48">
                  <c:v>5.9313215400624397E-2</c:v>
                </c:pt>
                <c:pt idx="49">
                  <c:v>7.4226804123711299E-2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172-449B-86A4-64FA8D5382D8}"/>
            </c:ext>
          </c:extLst>
        </c:ser>
        <c:ser>
          <c:idx val="3"/>
          <c:order val="2"/>
          <c:tx>
            <c:strRef>
              <c:f>'Interest rates &amp; inflation'!$E$4</c:f>
              <c:strCache>
                <c:ptCount val="1"/>
                <c:pt idx="0">
                  <c:v>inflation expectations
 (one year)</c:v>
                </c:pt>
              </c:strCache>
            </c:strRef>
          </c:tx>
          <c:spPr>
            <a:ln w="34925">
              <a:solidFill>
                <a:srgbClr val="F79646">
                  <a:lumMod val="40000"/>
                  <a:lumOff val="60000"/>
                </a:srgbClr>
              </a:solidFill>
            </a:ln>
          </c:spPr>
          <c:marker>
            <c:symbol val="none"/>
          </c:marker>
          <c:cat>
            <c:strRef>
              <c:f>'Interest rates &amp; inflation'!$A$5:$A$55</c:f>
              <c:strCache>
                <c:ptCount val="49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'Interest rates &amp; inflation'!$E$5:$E$55</c:f>
              <c:numCache>
                <c:formatCode>0%</c:formatCode>
                <c:ptCount val="51"/>
                <c:pt idx="6">
                  <c:v>5.5E-2</c:v>
                </c:pt>
                <c:pt idx="7">
                  <c:v>5.5E-2</c:v>
                </c:pt>
                <c:pt idx="8">
                  <c:v>6.0999999999999999E-2</c:v>
                </c:pt>
                <c:pt idx="9">
                  <c:v>6.0999999999999999E-2</c:v>
                </c:pt>
                <c:pt idx="10">
                  <c:v>5.7999999999999996E-2</c:v>
                </c:pt>
                <c:pt idx="11">
                  <c:v>5.9000000000000004E-2</c:v>
                </c:pt>
                <c:pt idx="12">
                  <c:v>0.06</c:v>
                </c:pt>
                <c:pt idx="13">
                  <c:v>0.06</c:v>
                </c:pt>
                <c:pt idx="14">
                  <c:v>0.06</c:v>
                </c:pt>
                <c:pt idx="15">
                  <c:v>0.06</c:v>
                </c:pt>
                <c:pt idx="16">
                  <c:v>6.0999999999999999E-2</c:v>
                </c:pt>
                <c:pt idx="17">
                  <c:v>6.0999999999999999E-2</c:v>
                </c:pt>
                <c:pt idx="18">
                  <c:v>6.2E-2</c:v>
                </c:pt>
                <c:pt idx="19">
                  <c:v>6.0999999999999999E-2</c:v>
                </c:pt>
                <c:pt idx="20">
                  <c:v>5.4000000000000006E-2</c:v>
                </c:pt>
                <c:pt idx="21">
                  <c:v>5.5999999999999994E-2</c:v>
                </c:pt>
                <c:pt idx="22">
                  <c:v>5.5E-2</c:v>
                </c:pt>
                <c:pt idx="23">
                  <c:v>5.5999999999999994E-2</c:v>
                </c:pt>
                <c:pt idx="24">
                  <c:v>6.2E-2</c:v>
                </c:pt>
                <c:pt idx="25">
                  <c:v>6.3E-2</c:v>
                </c:pt>
                <c:pt idx="26">
                  <c:v>6.2E-2</c:v>
                </c:pt>
                <c:pt idx="27">
                  <c:v>0.06</c:v>
                </c:pt>
                <c:pt idx="28">
                  <c:v>6.2E-2</c:v>
                </c:pt>
                <c:pt idx="29">
                  <c:v>5.9000000000000004E-2</c:v>
                </c:pt>
                <c:pt idx="30">
                  <c:v>5.7000000000000002E-2</c:v>
                </c:pt>
                <c:pt idx="31">
                  <c:v>5.7000000000000002E-2</c:v>
                </c:pt>
                <c:pt idx="32">
                  <c:v>5.2000000000000005E-2</c:v>
                </c:pt>
                <c:pt idx="33">
                  <c:v>5.2000000000000005E-2</c:v>
                </c:pt>
                <c:pt idx="34">
                  <c:v>5.2999999999999999E-2</c:v>
                </c:pt>
                <c:pt idx="35">
                  <c:v>5.0999999999999997E-2</c:v>
                </c:pt>
                <c:pt idx="36">
                  <c:v>4.8000000000000001E-2</c:v>
                </c:pt>
                <c:pt idx="37">
                  <c:v>4.8000000000000001E-2</c:v>
                </c:pt>
                <c:pt idx="38">
                  <c:v>4.5999999999999999E-2</c:v>
                </c:pt>
                <c:pt idx="39">
                  <c:v>4.4999999999999998E-2</c:v>
                </c:pt>
                <c:pt idx="40">
                  <c:v>4.4000000000000004E-2</c:v>
                </c:pt>
                <c:pt idx="41">
                  <c:v>3.9E-2</c:v>
                </c:pt>
                <c:pt idx="42">
                  <c:v>3.6000000000000004E-2</c:v>
                </c:pt>
                <c:pt idx="43">
                  <c:v>3.7000000000000005E-2</c:v>
                </c:pt>
                <c:pt idx="44">
                  <c:v>3.9E-2</c:v>
                </c:pt>
                <c:pt idx="45">
                  <c:v>4.2000000000000003E-2</c:v>
                </c:pt>
                <c:pt idx="46">
                  <c:v>4.2000000000000003E-2</c:v>
                </c:pt>
                <c:pt idx="47">
                  <c:v>4.5999999999999999E-2</c:v>
                </c:pt>
                <c:pt idx="48">
                  <c:v>5.0999999999999997E-2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172-449B-86A4-64FA8D5382D8}"/>
            </c:ext>
          </c:extLst>
        </c:ser>
        <c:ser>
          <c:idx val="0"/>
          <c:order val="3"/>
          <c:tx>
            <c:strRef>
              <c:f>'Interest rates &amp; inflation'!$B$4</c:f>
              <c:strCache>
                <c:ptCount val="1"/>
                <c:pt idx="0">
                  <c:v>repo rate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6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strRef>
              <c:f>'Interest rates &amp; inflation'!$A$5:$A$55</c:f>
              <c:strCache>
                <c:ptCount val="49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'Interest rates &amp; inflation'!$B$5:$B$55</c:f>
              <c:numCache>
                <c:formatCode>0%</c:formatCode>
                <c:ptCount val="51"/>
                <c:pt idx="0">
                  <c:v>7.0000000000000007E-2</c:v>
                </c:pt>
                <c:pt idx="1">
                  <c:v>6.5000000000000002E-2</c:v>
                </c:pt>
                <c:pt idx="2">
                  <c:v>6.5000000000000002E-2</c:v>
                </c:pt>
                <c:pt idx="3">
                  <c:v>5.5E-2</c:v>
                </c:pt>
                <c:pt idx="4">
                  <c:v>5.5E-2</c:v>
                </c:pt>
                <c:pt idx="5">
                  <c:v>5.5E-2</c:v>
                </c:pt>
                <c:pt idx="6">
                  <c:v>5.5E-2</c:v>
                </c:pt>
                <c:pt idx="7">
                  <c:v>5.5E-2</c:v>
                </c:pt>
                <c:pt idx="8">
                  <c:v>5.5E-2</c:v>
                </c:pt>
                <c:pt idx="9">
                  <c:v>5.5E-2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5.5E-2</c:v>
                </c:pt>
                <c:pt idx="17">
                  <c:v>5.5E-2</c:v>
                </c:pt>
                <c:pt idx="18">
                  <c:v>5.7500000000000002E-2</c:v>
                </c:pt>
                <c:pt idx="19">
                  <c:v>5.7500000000000002E-2</c:v>
                </c:pt>
                <c:pt idx="20">
                  <c:v>5.7500000000000002E-2</c:v>
                </c:pt>
                <c:pt idx="21">
                  <c:v>5.7500000000000002E-2</c:v>
                </c:pt>
                <c:pt idx="22">
                  <c:v>0.06</c:v>
                </c:pt>
                <c:pt idx="23">
                  <c:v>6.25E-2</c:v>
                </c:pt>
                <c:pt idx="24">
                  <c:v>6.7500000000000004E-2</c:v>
                </c:pt>
                <c:pt idx="25">
                  <c:v>7.0000000000000007E-2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7.0000000000000007E-2</c:v>
                </c:pt>
                <c:pt idx="30">
                  <c:v>6.7500000000000004E-2</c:v>
                </c:pt>
                <c:pt idx="31">
                  <c:v>6.7500000000000004E-2</c:v>
                </c:pt>
                <c:pt idx="32">
                  <c:v>6.7500000000000004E-2</c:v>
                </c:pt>
                <c:pt idx="33">
                  <c:v>6.5000000000000002E-2</c:v>
                </c:pt>
                <c:pt idx="34">
                  <c:v>6.5000000000000002E-2</c:v>
                </c:pt>
                <c:pt idx="35">
                  <c:v>6.7500000000000004E-2</c:v>
                </c:pt>
                <c:pt idx="36">
                  <c:v>6.7500000000000004E-2</c:v>
                </c:pt>
                <c:pt idx="37">
                  <c:v>6.7500000000000004E-2</c:v>
                </c:pt>
                <c:pt idx="38">
                  <c:v>6.5000000000000002E-2</c:v>
                </c:pt>
                <c:pt idx="39">
                  <c:v>6.5000000000000002E-2</c:v>
                </c:pt>
                <c:pt idx="40">
                  <c:v>6.25E-2</c:v>
                </c:pt>
                <c:pt idx="41">
                  <c:v>3.7499999999999999E-2</c:v>
                </c:pt>
                <c:pt idx="42">
                  <c:v>3.5000000000000003E-2</c:v>
                </c:pt>
                <c:pt idx="43">
                  <c:v>3.5000000000000003E-2</c:v>
                </c:pt>
                <c:pt idx="44">
                  <c:v>3.5000000000000003E-2</c:v>
                </c:pt>
                <c:pt idx="45">
                  <c:v>3.5000000000000003E-2</c:v>
                </c:pt>
                <c:pt idx="46">
                  <c:v>3.5000000000000003E-2</c:v>
                </c:pt>
                <c:pt idx="47">
                  <c:v>3.7499999999999999E-2</c:v>
                </c:pt>
                <c:pt idx="48">
                  <c:v>0.04</c:v>
                </c:pt>
                <c:pt idx="49">
                  <c:v>4.7500000000000001E-2</c:v>
                </c:pt>
                <c:pt idx="50">
                  <c:v>5.5E-2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172-449B-86A4-64FA8D538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45332402557029"/>
          <c:y val="0.17637405836845732"/>
          <c:w val="0.2573579650903004"/>
          <c:h val="0.59714862782789468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'8. Recovery by sector'!$B$3</c:f>
              <c:strCache>
                <c:ptCount val="1"/>
                <c:pt idx="0">
                  <c:v>Q1 2020 to Q2 2022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69-4632-9280-8C504149BB92}"/>
              </c:ext>
            </c:extLst>
          </c:dPt>
          <c:dPt>
            <c:idx val="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69-4632-9280-8C504149BB92}"/>
              </c:ext>
            </c:extLst>
          </c:dPt>
          <c:dPt>
            <c:idx val="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69-4632-9280-8C504149BB92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69-4632-9280-8C504149BB92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69-4632-9280-8C504149BB92}"/>
              </c:ext>
            </c:extLst>
          </c:dPt>
          <c:dPt>
            <c:idx val="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69-4632-9280-8C504149BB92}"/>
              </c:ext>
            </c:extLst>
          </c:dPt>
          <c:dPt>
            <c:idx val="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69-4632-9280-8C504149BB92}"/>
              </c:ext>
            </c:extLst>
          </c:dPt>
          <c:dPt>
            <c:idx val="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69-4632-9280-8C504149BB92}"/>
              </c:ext>
            </c:extLst>
          </c:dPt>
          <c:dPt>
            <c:idx val="1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69-4632-9280-8C504149BB92}"/>
              </c:ext>
            </c:extLst>
          </c:dPt>
          <c:cat>
            <c:strRef>
              <c:f>'8. Recovery by sector'!$A$4:$A$14</c:f>
              <c:strCache>
                <c:ptCount val="11"/>
                <c:pt idx="0">
                  <c:v>Agri-
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Utilities</c:v>
                </c:pt>
                <c:pt idx="4">
                  <c:v>Construc-
tion</c:v>
                </c:pt>
                <c:pt idx="5">
                  <c:v>Trade</c:v>
                </c:pt>
                <c:pt idx="6">
                  <c:v>Logistics</c:v>
                </c:pt>
                <c:pt idx="7">
                  <c:v>Business 
services</c:v>
                </c:pt>
                <c:pt idx="8">
                  <c:v>Government 
services</c:v>
                </c:pt>
                <c:pt idx="9">
                  <c:v>Personal 
services</c:v>
                </c:pt>
                <c:pt idx="10">
                  <c:v>Total value 
added</c:v>
                </c:pt>
              </c:strCache>
            </c:strRef>
          </c:cat>
          <c:val>
            <c:numRef>
              <c:f>'8. Recovery by sector'!$B$4:$B$14</c:f>
              <c:numCache>
                <c:formatCode>0.0%</c:formatCode>
                <c:ptCount val="11"/>
                <c:pt idx="0">
                  <c:v>-3.4591058847811551E-2</c:v>
                </c:pt>
                <c:pt idx="1">
                  <c:v>-5.0582295704171387E-2</c:v>
                </c:pt>
                <c:pt idx="2">
                  <c:v>-6.0685669810693121E-2</c:v>
                </c:pt>
                <c:pt idx="3">
                  <c:v>-2.6077255392973453E-2</c:v>
                </c:pt>
                <c:pt idx="4">
                  <c:v>-0.21574401944873633</c:v>
                </c:pt>
                <c:pt idx="5">
                  <c:v>-1.9245425516560055E-2</c:v>
                </c:pt>
                <c:pt idx="6">
                  <c:v>-7.2199629751468208E-4</c:v>
                </c:pt>
                <c:pt idx="7">
                  <c:v>2.8366596408066602E-2</c:v>
                </c:pt>
                <c:pt idx="8">
                  <c:v>-7.0454905654293576E-4</c:v>
                </c:pt>
                <c:pt idx="9">
                  <c:v>6.6077178694038397E-2</c:v>
                </c:pt>
                <c:pt idx="10">
                  <c:v>-3.5992744965021028E-3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569-4632-9280-8C504149B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 Expenditure on GDP'!$B$7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GDP'!$B$8:$B$12</c:f>
              <c:numCache>
                <c:formatCode>_-* #\ ##0.0_-;\-* #\ ##0.0_-;_-* "-"??_-;_-@_-</c:formatCode>
                <c:ptCount val="5"/>
                <c:pt idx="0">
                  <c:v>4.1093161791866155</c:v>
                </c:pt>
                <c:pt idx="1">
                  <c:v>1.2453465263476349</c:v>
                </c:pt>
                <c:pt idx="2">
                  <c:v>0.97576368573452632</c:v>
                </c:pt>
                <c:pt idx="3">
                  <c:v>2.173801708013682</c:v>
                </c:pt>
                <c:pt idx="4">
                  <c:v>1.8659071526238205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B-462B-A460-F1B1BD9ED905}"/>
            </c:ext>
          </c:extLst>
        </c:ser>
        <c:ser>
          <c:idx val="1"/>
          <c:order val="1"/>
          <c:tx>
            <c:strRef>
              <c:f>'9. Expenditure on GDP'!$C$7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GDP'!$C$8:$C$12</c:f>
              <c:numCache>
                <c:formatCode>_-* #\ ##0.0_-;\-* #\ ##0.0_-;_-* "-"??_-;_-@_-</c:formatCode>
                <c:ptCount val="5"/>
                <c:pt idx="0">
                  <c:v>3.2671952537248856</c:v>
                </c:pt>
                <c:pt idx="1">
                  <c:v>1.2395079985381807</c:v>
                </c:pt>
                <c:pt idx="2">
                  <c:v>0.75973290709044206</c:v>
                </c:pt>
                <c:pt idx="3">
                  <c:v>1.5239206582636291</c:v>
                </c:pt>
                <c:pt idx="4">
                  <c:v>1.5254532668497469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B-462B-A460-F1B1BD9ED905}"/>
            </c:ext>
          </c:extLst>
        </c:ser>
        <c:ser>
          <c:idx val="2"/>
          <c:order val="2"/>
          <c:tx>
            <c:strRef>
              <c:f>'9. Expenditure on GDP'!$D$7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GDP'!$D$8:$D$12</c:f>
              <c:numCache>
                <c:formatCode>_-* #\ ##0.0_-;\-* #\ ##0.0_-;_-* "-"??_-;_-@_-</c:formatCode>
                <c:ptCount val="5"/>
                <c:pt idx="0">
                  <c:v>3.8488477107094825</c:v>
                </c:pt>
                <c:pt idx="1">
                  <c:v>1.2434126055184427</c:v>
                </c:pt>
                <c:pt idx="2">
                  <c:v>0.86679865685832835</c:v>
                </c:pt>
                <c:pt idx="3">
                  <c:v>1.9579132634771919</c:v>
                </c:pt>
                <c:pt idx="4">
                  <c:v>1.5159217275086632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B-462B-A460-F1B1BD9ED905}"/>
            </c:ext>
          </c:extLst>
        </c:ser>
        <c:ser>
          <c:idx val="3"/>
          <c:order val="3"/>
          <c:tx>
            <c:strRef>
              <c:f>'9. Expenditure on GDP'!$E$7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GDP'!$E$8:$E$12</c:f>
              <c:numCache>
                <c:formatCode>_-* #\ ##0.0_-;\-* #\ ##0.0_-;_-* "-"??_-;_-@_-</c:formatCode>
                <c:ptCount val="5"/>
                <c:pt idx="0">
                  <c:v>3.9681839385762956</c:v>
                </c:pt>
                <c:pt idx="1">
                  <c:v>1.2518044361910141</c:v>
                </c:pt>
                <c:pt idx="2">
                  <c:v>0.91240689489515103</c:v>
                </c:pt>
                <c:pt idx="3">
                  <c:v>2.0772715895830061</c:v>
                </c:pt>
                <c:pt idx="4">
                  <c:v>1.6813614210471977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B-462B-A460-F1B1BD9ED905}"/>
            </c:ext>
          </c:extLst>
        </c:ser>
        <c:ser>
          <c:idx val="4"/>
          <c:order val="4"/>
          <c:tx>
            <c:strRef>
              <c:f>'9. Expenditure on GDP'!$F$7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GDP'!$F$8:$F$12</c:f>
              <c:numCache>
                <c:formatCode>_-* #\ ##0.0_-;\-* #\ ##0.0_-;_-* "-"??_-;_-@_-</c:formatCode>
                <c:ptCount val="5"/>
                <c:pt idx="0">
                  <c:v>3.9894213467633941</c:v>
                </c:pt>
                <c:pt idx="1">
                  <c:v>1.2447801694821083</c:v>
                </c:pt>
                <c:pt idx="2">
                  <c:v>0.8838932390647245</c:v>
                </c:pt>
                <c:pt idx="3">
                  <c:v>2.1119234439883754</c:v>
                </c:pt>
                <c:pt idx="4">
                  <c:v>1.7940172777716228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3B-462B-A460-F1B1BD9ED905}"/>
            </c:ext>
          </c:extLst>
        </c:ser>
        <c:ser>
          <c:idx val="5"/>
          <c:order val="5"/>
          <c:tx>
            <c:strRef>
              <c:f>'9. Expenditure on GDP'!$G$7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GDP'!$G$8:$G$12</c:f>
              <c:numCache>
                <c:formatCode>_-* #\ ##0.0_-;\-* #\ ##0.0_-;_-* "-"??_-;_-@_-</c:formatCode>
                <c:ptCount val="5"/>
                <c:pt idx="0">
                  <c:v>4.0527609792334145</c:v>
                </c:pt>
                <c:pt idx="1">
                  <c:v>1.2491578670047985</c:v>
                </c:pt>
                <c:pt idx="2">
                  <c:v>0.88160386415844072</c:v>
                </c:pt>
                <c:pt idx="3">
                  <c:v>2.1749549812169655</c:v>
                </c:pt>
                <c:pt idx="4">
                  <c:v>1.7979882986514211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3B-462B-A460-F1B1BD9ED905}"/>
            </c:ext>
          </c:extLst>
        </c:ser>
        <c:ser>
          <c:idx val="6"/>
          <c:order val="6"/>
          <c:tx>
            <c:strRef>
              <c:f>'9. Expenditure on GDP'!$H$7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GDP'!$H$8:$H$12</c:f>
              <c:numCache>
                <c:formatCode>_-* #\ ##0.0_-;\-* #\ ##0.0_-;_-* "-"??_-;_-@_-</c:formatCode>
                <c:ptCount val="5"/>
                <c:pt idx="0">
                  <c:v>3.9412758314589214</c:v>
                </c:pt>
                <c:pt idx="1">
                  <c:v>1.255650254373456</c:v>
                </c:pt>
                <c:pt idx="2">
                  <c:v>0.8717003759321531</c:v>
                </c:pt>
                <c:pt idx="3">
                  <c:v>2.0253684542114554</c:v>
                </c:pt>
                <c:pt idx="4">
                  <c:v>1.7377552494790602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3B-462B-A460-F1B1BD9ED905}"/>
            </c:ext>
          </c:extLst>
        </c:ser>
        <c:ser>
          <c:idx val="7"/>
          <c:order val="7"/>
          <c:tx>
            <c:strRef>
              <c:f>'9. Expenditure on GDP'!$I$7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GDP'!$I$8:$I$12</c:f>
              <c:numCache>
                <c:formatCode>_-* #\ ##0.0_-;\-* #\ ##0.0_-;_-* "-"??_-;_-@_-</c:formatCode>
                <c:ptCount val="5"/>
                <c:pt idx="0">
                  <c:v>4.0589847917464841</c:v>
                </c:pt>
                <c:pt idx="1">
                  <c:v>1.2582910923122834</c:v>
                </c:pt>
                <c:pt idx="2">
                  <c:v>0.88529937453535235</c:v>
                </c:pt>
                <c:pt idx="3">
                  <c:v>2.1929341765940689</c:v>
                </c:pt>
                <c:pt idx="4">
                  <c:v>1.8844281224011552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3B-462B-A460-F1B1BD9ED905}"/>
            </c:ext>
          </c:extLst>
        </c:ser>
        <c:ser>
          <c:idx val="8"/>
          <c:order val="8"/>
          <c:tx>
            <c:strRef>
              <c:f>'9. Expenditure on GDP'!$J$7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GDP'!$J$8:$J$12</c:f>
              <c:numCache>
                <c:formatCode>_-* #\ ##0.0_-;\-* #\ ##0.0_-;_-* "-"??_-;_-@_-</c:formatCode>
                <c:ptCount val="5"/>
                <c:pt idx="0">
                  <c:v>4.1088652554691301</c:v>
                </c:pt>
                <c:pt idx="1">
                  <c:v>1.2719724376025827</c:v>
                </c:pt>
                <c:pt idx="2">
                  <c:v>0.91548870564217932</c:v>
                </c:pt>
                <c:pt idx="3">
                  <c:v>2.2761972342602443</c:v>
                </c:pt>
                <c:pt idx="4">
                  <c:v>1.9800686502203115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3B-462B-A460-F1B1BD9ED905}"/>
            </c:ext>
          </c:extLst>
        </c:ser>
        <c:ser>
          <c:idx val="9"/>
          <c:order val="9"/>
          <c:tx>
            <c:strRef>
              <c:f>'9. Expenditure on GDP'!$K$7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GDP'!$A$8:$A$12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 of goods and services</c:v>
                </c:pt>
              </c:strCache>
            </c:strRef>
          </c:cat>
          <c:val>
            <c:numRef>
              <c:f>'9. Expenditure on GDP'!$K$8:$K$12</c:f>
              <c:numCache>
                <c:formatCode>_-* #\ ##0.0_-;\-* #\ ##0.0_-;_-* "-"??_-;_-@_-</c:formatCode>
                <c:ptCount val="5"/>
                <c:pt idx="0">
                  <c:v>4.131514600539238</c:v>
                </c:pt>
                <c:pt idx="1">
                  <c:v>1.263141398718008</c:v>
                </c:pt>
                <c:pt idx="2">
                  <c:v>0.91980423492328656</c:v>
                </c:pt>
                <c:pt idx="3">
                  <c:v>2.2819601218264629</c:v>
                </c:pt>
                <c:pt idx="4">
                  <c:v>2.0907972954996676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3B-462B-A460-F1B1BD9ED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 World mining prices'!$B$5</c:f>
              <c:strCache>
                <c:ptCount val="1"/>
                <c:pt idx="0">
                  <c:v>3 February 2020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  <a:effectLst/>
          </c:spPr>
          <c:invertIfNegative val="0"/>
          <c:cat>
            <c:strRef>
              <c:f>'10.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'10. World mining prices'!$B$6:$B$10</c:f>
              <c:numCache>
                <c:formatCode>_-* #\ ##0_-;\-* #\ ##0_-;_-* "-"??_-;_-@_-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6-4610-92B9-087FD8ED9D8E}"/>
            </c:ext>
          </c:extLst>
        </c:ser>
        <c:ser>
          <c:idx val="1"/>
          <c:order val="1"/>
          <c:tx>
            <c:strRef>
              <c:f>'10. World mining prices'!$C$5</c:f>
              <c:strCache>
                <c:ptCount val="1"/>
                <c:pt idx="0">
                  <c:v>07 June 2021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'10. World mining prices'!$C$6:$C$10</c:f>
              <c:numCache>
                <c:formatCode>_-* #\ ##0_-;\-* #\ ##0_-;_-* "-"??_-;_-@_-</c:formatCode>
                <c:ptCount val="5"/>
                <c:pt idx="0">
                  <c:v>245.78313253012047</c:v>
                </c:pt>
                <c:pt idx="1">
                  <c:v>120.11385199240988</c:v>
                </c:pt>
                <c:pt idx="2">
                  <c:v>121.55440414507773</c:v>
                </c:pt>
                <c:pt idx="3">
                  <c:v>174.28571428571428</c:v>
                </c:pt>
                <c:pt idx="4">
                  <c:v>135.84905660377359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6-4610-92B9-087FD8ED9D8E}"/>
            </c:ext>
          </c:extLst>
        </c:ser>
        <c:ser>
          <c:idx val="2"/>
          <c:order val="2"/>
          <c:tx>
            <c:strRef>
              <c:f>'10. World mining prices'!$D$5</c:f>
              <c:strCache>
                <c:ptCount val="1"/>
                <c:pt idx="0">
                  <c:v>30 Sept 2021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'10. World mining prices'!$D$6:$D$10</c:f>
              <c:numCache>
                <c:formatCode>_-* #\ ##0_-;\-* #\ ##0_-;_-* "-"??_-;_-@_-</c:formatCode>
                <c:ptCount val="5"/>
                <c:pt idx="0">
                  <c:v>137.34939759036143</c:v>
                </c:pt>
                <c:pt idx="1">
                  <c:v>109.42441492726122</c:v>
                </c:pt>
                <c:pt idx="2">
                  <c:v>99.170984455958546</c:v>
                </c:pt>
                <c:pt idx="3">
                  <c:v>311.42857142857144</c:v>
                </c:pt>
                <c:pt idx="4">
                  <c:v>147.16981132075472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6-4610-92B9-087FD8ED9D8E}"/>
            </c:ext>
          </c:extLst>
        </c:ser>
        <c:ser>
          <c:idx val="3"/>
          <c:order val="3"/>
          <c:tx>
            <c:strRef>
              <c:f>'10. World mining prices'!$E$5</c:f>
              <c:strCache>
                <c:ptCount val="1"/>
                <c:pt idx="0">
                  <c:v>30 Dec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'10. World mining prices'!$E$6:$E$10</c:f>
              <c:numCache>
                <c:formatCode>_-* #\ ##0_-;\-* #\ ##0_-;_-* "-"??_-;_-@_-</c:formatCode>
                <c:ptCount val="5"/>
                <c:pt idx="0">
                  <c:v>120.48192771084338</c:v>
                </c:pt>
                <c:pt idx="1">
                  <c:v>115.62302340290955</c:v>
                </c:pt>
                <c:pt idx="2">
                  <c:v>100</c:v>
                </c:pt>
                <c:pt idx="3">
                  <c:v>240</c:v>
                </c:pt>
                <c:pt idx="4">
                  <c:v>149.0566037735849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86-4610-92B9-087FD8ED9D8E}"/>
            </c:ext>
          </c:extLst>
        </c:ser>
        <c:ser>
          <c:idx val="4"/>
          <c:order val="4"/>
          <c:tx>
            <c:strRef>
              <c:f>'10. World mining prices'!$F$5</c:f>
              <c:strCache>
                <c:ptCount val="1"/>
                <c:pt idx="0">
                  <c:v>30 Jan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'10.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'10. World mining prices'!$F$6:$F$10</c:f>
              <c:numCache>
                <c:formatCode>_-* #\ ##0_-;\-* #\ ##0_-;_-* "-"??_-;_-@_-</c:formatCode>
                <c:ptCount val="5"/>
                <c:pt idx="0">
                  <c:v>170.84337349397592</c:v>
                </c:pt>
                <c:pt idx="1">
                  <c:v>113.34598355471222</c:v>
                </c:pt>
                <c:pt idx="2">
                  <c:v>105.07772020725388</c:v>
                </c:pt>
                <c:pt idx="3">
                  <c:v>318.42857142857144</c:v>
                </c:pt>
                <c:pt idx="4">
                  <c:v>167.9245283018868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86-4610-92B9-087FD8ED9D8E}"/>
            </c:ext>
          </c:extLst>
        </c:ser>
        <c:ser>
          <c:idx val="5"/>
          <c:order val="5"/>
          <c:tx>
            <c:strRef>
              <c:f>'10. World mining prices'!$G$5</c:f>
              <c:strCache>
                <c:ptCount val="1"/>
                <c:pt idx="0">
                  <c:v>24 Feb 2022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'10. World mining prices'!$G$6:$G$10</c:f>
              <c:numCache>
                <c:formatCode>_-* #\ ##0_-;\-* #\ ##0_-;_-* "-"??_-;_-@_-</c:formatCode>
                <c:ptCount val="5"/>
                <c:pt idx="0">
                  <c:v>162.77108433734938</c:v>
                </c:pt>
                <c:pt idx="1">
                  <c:v>120.49335863377608</c:v>
                </c:pt>
                <c:pt idx="2">
                  <c:v>109.22279792746114</c:v>
                </c:pt>
                <c:pt idx="3">
                  <c:v>341.42857142857139</c:v>
                </c:pt>
                <c:pt idx="4">
                  <c:v>175.47169811320757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86-4610-92B9-087FD8ED9D8E}"/>
            </c:ext>
          </c:extLst>
        </c:ser>
        <c:ser>
          <c:idx val="6"/>
          <c:order val="6"/>
          <c:tx>
            <c:strRef>
              <c:f>'10. World mining prices'!$H$5</c:f>
              <c:strCache>
                <c:ptCount val="1"/>
                <c:pt idx="0">
                  <c:v>9 March 2022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'10. World mining prices'!$H$6:$H$10</c:f>
              <c:numCache>
                <c:formatCode>_-* #\ ##0_-;\-* #\ ##0_-;_-* "-"??_-;_-@_-</c:formatCode>
                <c:ptCount val="5"/>
                <c:pt idx="0">
                  <c:v>188.55421686746988</c:v>
                </c:pt>
                <c:pt idx="1">
                  <c:v>130.04427577482608</c:v>
                </c:pt>
                <c:pt idx="2">
                  <c:v>121.34715025906735</c:v>
                </c:pt>
                <c:pt idx="3">
                  <c:v>578.57142857142856</c:v>
                </c:pt>
                <c:pt idx="4">
                  <c:v>201.88679245283021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86-4610-92B9-087FD8ED9D8E}"/>
            </c:ext>
          </c:extLst>
        </c:ser>
        <c:ser>
          <c:idx val="7"/>
          <c:order val="7"/>
          <c:tx>
            <c:strRef>
              <c:f>'10. World mining prices'!$I$5</c:f>
              <c:strCache>
                <c:ptCount val="1"/>
                <c:pt idx="0">
                  <c:v>07 June 2022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'10. World mining prices'!$I$6:$I$10</c:f>
              <c:numCache>
                <c:formatCode>_-* #\ ##0_-;\-* #\ ##0_-;_-* "-"??_-;_-@_-</c:formatCode>
                <c:ptCount val="5"/>
                <c:pt idx="0">
                  <c:v>175.90361445783131</c:v>
                </c:pt>
                <c:pt idx="1">
                  <c:v>117.14104996837445</c:v>
                </c:pt>
                <c:pt idx="2">
                  <c:v>104.76683937823834</c:v>
                </c:pt>
                <c:pt idx="3">
                  <c:v>575.71428571428567</c:v>
                </c:pt>
                <c:pt idx="4">
                  <c:v>228.30188679245285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86-4610-92B9-087FD8ED9D8E}"/>
            </c:ext>
          </c:extLst>
        </c:ser>
        <c:ser>
          <c:idx val="8"/>
          <c:order val="8"/>
          <c:tx>
            <c:strRef>
              <c:f>'10. World mining prices'!$J$5</c:f>
              <c:strCache>
                <c:ptCount val="1"/>
                <c:pt idx="0">
                  <c:v>07 Sept 2022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World mining prices'!$A$6:$A$10</c:f>
              <c:strCache>
                <c:ptCount val="5"/>
                <c:pt idx="0">
                  <c:v>iron ore</c:v>
                </c:pt>
                <c:pt idx="1">
                  <c:v>gold</c:v>
                </c:pt>
                <c:pt idx="2">
                  <c:v>platinum</c:v>
                </c:pt>
                <c:pt idx="3">
                  <c:v>coal</c:v>
                </c:pt>
                <c:pt idx="4">
                  <c:v>petroleum</c:v>
                </c:pt>
              </c:strCache>
            </c:strRef>
          </c:cat>
          <c:val>
            <c:numRef>
              <c:f>'10. World mining prices'!$J$6:$J$10</c:f>
              <c:numCache>
                <c:formatCode>_-* #\ ##0_-;\-* #\ ##0_-;_-* "-"??_-;_-@_-</c:formatCode>
                <c:ptCount val="5"/>
                <c:pt idx="0">
                  <c:v>118.67469879518073</c:v>
                </c:pt>
                <c:pt idx="1">
                  <c:v>108.96268184693231</c:v>
                </c:pt>
                <c:pt idx="2">
                  <c:v>90.362694300518129</c:v>
                </c:pt>
                <c:pt idx="3">
                  <c:v>627.14285714285711</c:v>
                </c:pt>
                <c:pt idx="4">
                  <c:v>166.98113207547169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E-4194-988F-9D015C48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3 February 2020 = 100</a:t>
                </a:r>
              </a:p>
            </c:rich>
          </c:tx>
          <c:layout>
            <c:manualLayout>
              <c:xMode val="edge"/>
              <c:yMode val="edge"/>
              <c:x val="1.2296015768161044E-2"/>
              <c:y val="0.331184590844110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'11. Employment by occupation'!$C$2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occupation'!$C$3:$C$8</c:f>
              <c:numCache>
                <c:formatCode>_-* #\ ##0.0_-;\-* #\ ##0.0_-;_-* "-"??_-;_-@_-</c:formatCode>
                <c:ptCount val="6"/>
                <c:pt idx="0">
                  <c:v>3.4936765018695004</c:v>
                </c:pt>
                <c:pt idx="1">
                  <c:v>3.6243945480907969</c:v>
                </c:pt>
                <c:pt idx="2">
                  <c:v>2.428383700978701</c:v>
                </c:pt>
                <c:pt idx="3">
                  <c:v>2.4648139711787036</c:v>
                </c:pt>
                <c:pt idx="4">
                  <c:v>3.2496656840420006</c:v>
                </c:pt>
                <c:pt idx="5">
                  <c:v>1.2733582552397014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C-4B74-AEF7-0F171DCF515D}"/>
            </c:ext>
          </c:extLst>
        </c:ser>
        <c:ser>
          <c:idx val="1"/>
          <c:order val="1"/>
          <c:tx>
            <c:strRef>
              <c:f>'11. Employment by occupation'!$D$2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occupation'!$D$3:$D$8</c:f>
              <c:numCache>
                <c:formatCode>_-* #\ ##0.0_-;\-* #\ ##0.0_-;_-* "-"??_-;_-@_-</c:formatCode>
                <c:ptCount val="6"/>
                <c:pt idx="0">
                  <c:v>3.4258509970528586</c:v>
                </c:pt>
                <c:pt idx="1">
                  <c:v>3.2566949879580527</c:v>
                </c:pt>
                <c:pt idx="2">
                  <c:v>1.9555468010971662</c:v>
                </c:pt>
                <c:pt idx="3">
                  <c:v>2.1862436526289373</c:v>
                </c:pt>
                <c:pt idx="4">
                  <c:v>2.2802870018557191</c:v>
                </c:pt>
                <c:pt idx="5">
                  <c:v>1.0051591300473217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C-4B74-AEF7-0F171DCF515D}"/>
            </c:ext>
          </c:extLst>
        </c:ser>
        <c:ser>
          <c:idx val="2"/>
          <c:order val="2"/>
          <c:tx>
            <c:strRef>
              <c:f>'11. Employment by occupation'!$E$2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occupation'!$E$3:$E$8</c:f>
              <c:numCache>
                <c:formatCode>_-* #\ ##0.0_-;\-* #\ ##0.0_-;_-* "-"??_-;_-@_-</c:formatCode>
                <c:ptCount val="6"/>
                <c:pt idx="0">
                  <c:v>3.4399199999999999</c:v>
                </c:pt>
                <c:pt idx="1">
                  <c:v>3.2184699999999999</c:v>
                </c:pt>
                <c:pt idx="2">
                  <c:v>1.9561139999999999</c:v>
                </c:pt>
                <c:pt idx="3">
                  <c:v>2.4091420000000001</c:v>
                </c:pt>
                <c:pt idx="4">
                  <c:v>2.8605079999999998</c:v>
                </c:pt>
                <c:pt idx="5">
                  <c:v>1.194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C-4B74-AEF7-0F171DCF515D}"/>
            </c:ext>
          </c:extLst>
        </c:ser>
        <c:ser>
          <c:idx val="4"/>
          <c:order val="3"/>
          <c:tx>
            <c:strRef>
              <c:f>'11. Employment by occupation'!$F$2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occupation'!$F$3:$F$8</c:f>
              <c:numCache>
                <c:formatCode>_-* #\ ##0.0_-;\-* #\ ##0.0_-;_-* "-"??_-;_-@_-</c:formatCode>
                <c:ptCount val="6"/>
                <c:pt idx="0">
                  <c:v>3.4629089999999998</c:v>
                </c:pt>
                <c:pt idx="1">
                  <c:v>3.4324690000000002</c:v>
                </c:pt>
                <c:pt idx="2">
                  <c:v>2.0642290000000001</c:v>
                </c:pt>
                <c:pt idx="3">
                  <c:v>2.3699460000000001</c:v>
                </c:pt>
                <c:pt idx="4">
                  <c:v>3.108422</c:v>
                </c:pt>
                <c:pt idx="5">
                  <c:v>1.122959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C-4B74-AEF7-0F171DCF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600"/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500621967567406"/>
          <c:y val="9.1394766300611302E-2"/>
          <c:w val="0.79889632436151381"/>
          <c:h val="0.7481348423153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Employment by sector'!$A$4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lIns="0" anchor="ctr" anchorCtr="1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'12. Employment by sector'!$B$3:$Q$3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Q2 2022</c:v>
                </c:pt>
              </c:strCache>
            </c:strRef>
          </c:cat>
          <c:val>
            <c:numRef>
              <c:f>'12. Employment by sector'!$B$4:$Q$4</c:f>
              <c:numCache>
                <c:formatCode>0</c:formatCode>
                <c:ptCount val="16"/>
                <c:pt idx="0" formatCode="_ * #\ ##0_ ;_ * \-#\ ##0_ ;_ * &quot;-&quot;??_ ;_ @_ ">
                  <c:v>820</c:v>
                </c:pt>
                <c:pt idx="1">
                  <c:v>750</c:v>
                </c:pt>
                <c:pt idx="2" formatCode="_ * #\ ##0_ ;_ * \-#\ ##0_ ;_ * &quot;-&quot;??_ ;_ @_ ">
                  <c:v>650</c:v>
                </c:pt>
                <c:pt idx="3" formatCode="_ * #\ ##0_ ;_ * \-#\ ##0_ ;_ * &quot;-&quot;??_ ;_ @_ ">
                  <c:v>630</c:v>
                </c:pt>
                <c:pt idx="4" formatCode="_ * #\ ##0_ ;_ * \-#\ ##0_ ;_ * &quot;-&quot;??_ ;_ @_ ">
                  <c:v>670</c:v>
                </c:pt>
                <c:pt idx="5">
                  <c:v>740</c:v>
                </c:pt>
                <c:pt idx="6">
                  <c:v>670</c:v>
                </c:pt>
                <c:pt idx="7">
                  <c:v>870</c:v>
                </c:pt>
                <c:pt idx="8">
                  <c:v>940</c:v>
                </c:pt>
                <c:pt idx="9">
                  <c:v>840</c:v>
                </c:pt>
                <c:pt idx="10">
                  <c:v>840</c:v>
                </c:pt>
                <c:pt idx="11">
                  <c:v>950</c:v>
                </c:pt>
                <c:pt idx="12">
                  <c:v>800</c:v>
                </c:pt>
                <c:pt idx="13">
                  <c:v>860</c:v>
                </c:pt>
                <c:pt idx="14" formatCode="General">
                  <c:v>840</c:v>
                </c:pt>
                <c:pt idx="15" formatCode="General">
                  <c:v>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7-4269-B920-EDA67473D3AB}"/>
            </c:ext>
          </c:extLst>
        </c:ser>
        <c:ser>
          <c:idx val="1"/>
          <c:order val="1"/>
          <c:tx>
            <c:strRef>
              <c:f>'12. Employment by sector'!$A$5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'12. Employment by sector'!$B$3:$Q$3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Q2 2022</c:v>
                </c:pt>
              </c:strCache>
            </c:strRef>
          </c:cat>
          <c:val>
            <c:numRef>
              <c:f>'12. Employment by sector'!$B$5:$Q$5</c:f>
              <c:numCache>
                <c:formatCode>0</c:formatCode>
                <c:ptCount val="16"/>
                <c:pt idx="0" formatCode="_ * #\ ##0_ ;_ * \-#\ ##0_ ;_ * &quot;-&quot;??_ ;_ @_ ">
                  <c:v>2100</c:v>
                </c:pt>
                <c:pt idx="1">
                  <c:v>2030</c:v>
                </c:pt>
                <c:pt idx="2" formatCode="_ * #\ ##0_ ;_ * \-#\ ##0_ ;_ * &quot;-&quot;??_ ;_ @_ ">
                  <c:v>1810</c:v>
                </c:pt>
                <c:pt idx="3" formatCode="_ * #\ ##0_ ;_ * \-#\ ##0_ ;_ * &quot;-&quot;??_ ;_ @_ ">
                  <c:v>1830</c:v>
                </c:pt>
                <c:pt idx="4" formatCode="_ * #\ ##0_ ;_ * \-#\ ##0_ ;_ * &quot;-&quot;??_ ;_ @_ ">
                  <c:v>1780</c:v>
                </c:pt>
                <c:pt idx="5" formatCode="_ * #\ ##0_ ;_ * \-#\ ##0_ ;_ * &quot;-&quot;??_ ;_ @_ ">
                  <c:v>1840</c:v>
                </c:pt>
                <c:pt idx="6" formatCode="_ * #\ ##0_ ;_ * \-#\ ##0_ ;_ * &quot;-&quot;??_ ;_ @_ ">
                  <c:v>1740</c:v>
                </c:pt>
                <c:pt idx="7" formatCode="_ * #\ ##0_ ;_ * \-#\ ##0_ ;_ * &quot;-&quot;??_ ;_ @_ ">
                  <c:v>1760</c:v>
                </c:pt>
                <c:pt idx="8" formatCode="_ * #\ ##0_ ;_ * \-#\ ##0_ ;_ * &quot;-&quot;??_ ;_ @_ ">
                  <c:v>1810</c:v>
                </c:pt>
                <c:pt idx="9">
                  <c:v>1800</c:v>
                </c:pt>
                <c:pt idx="10">
                  <c:v>1740</c:v>
                </c:pt>
                <c:pt idx="11">
                  <c:v>1830</c:v>
                </c:pt>
                <c:pt idx="12">
                  <c:v>1460</c:v>
                </c:pt>
                <c:pt idx="13">
                  <c:v>1410</c:v>
                </c:pt>
                <c:pt idx="14" formatCode="General">
                  <c:v>1580</c:v>
                </c:pt>
                <c:pt idx="15" formatCode="General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7-4269-B920-EDA67473D3AB}"/>
            </c:ext>
          </c:extLst>
        </c:ser>
        <c:ser>
          <c:idx val="2"/>
          <c:order val="2"/>
          <c:tx>
            <c:strRef>
              <c:f>'12. Employment by sector'!$A$6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cat>
            <c:strRef>
              <c:f>'12. Employment by sector'!$B$3:$Q$3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Q2 2022</c:v>
                </c:pt>
              </c:strCache>
            </c:strRef>
          </c:cat>
          <c:val>
            <c:numRef>
              <c:f>'12. Employment by sector'!$B$6:$Q$6</c:f>
              <c:numCache>
                <c:formatCode>0</c:formatCode>
                <c:ptCount val="16"/>
                <c:pt idx="0" formatCode="_ * #\ ##0_ ;_ * \-#\ ##0_ ;_ * &quot;-&quot;??_ ;_ @_ ">
                  <c:v>110</c:v>
                </c:pt>
                <c:pt idx="1">
                  <c:v>100</c:v>
                </c:pt>
                <c:pt idx="2" formatCode="_ * #\ ##0_ ;_ * \-#\ ##0_ ;_ * &quot;-&quot;??_ ;_ @_ ">
                  <c:v>100</c:v>
                </c:pt>
                <c:pt idx="3" formatCode="_ * #\ ##0_ ;_ * \-#\ ##0_ ;_ * &quot;-&quot;??_ ;_ @_ ">
                  <c:v>100</c:v>
                </c:pt>
                <c:pt idx="4" formatCode="_ * #\ ##0_ ;_ * \-#\ ##0_ ;_ * &quot;-&quot;??_ ;_ @_ ">
                  <c:v>100</c:v>
                </c:pt>
                <c:pt idx="5">
                  <c:v>120</c:v>
                </c:pt>
                <c:pt idx="6">
                  <c:v>120</c:v>
                </c:pt>
                <c:pt idx="7">
                  <c:v>140</c:v>
                </c:pt>
                <c:pt idx="8">
                  <c:v>120</c:v>
                </c:pt>
                <c:pt idx="9">
                  <c:v>150</c:v>
                </c:pt>
                <c:pt idx="10">
                  <c:v>160</c:v>
                </c:pt>
                <c:pt idx="11">
                  <c:v>140</c:v>
                </c:pt>
                <c:pt idx="12">
                  <c:v>110</c:v>
                </c:pt>
                <c:pt idx="13">
                  <c:v>120</c:v>
                </c:pt>
                <c:pt idx="14" formatCode="General">
                  <c:v>100</c:v>
                </c:pt>
                <c:pt idx="15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7-4269-B920-EDA67473D3AB}"/>
            </c:ext>
          </c:extLst>
        </c:ser>
        <c:ser>
          <c:idx val="3"/>
          <c:order val="3"/>
          <c:tx>
            <c:strRef>
              <c:f>'12. Employment by sector'!$A$7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'12. Employment by sector'!$B$3:$Q$3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Q2 2022</c:v>
                </c:pt>
              </c:strCache>
            </c:strRef>
          </c:cat>
          <c:val>
            <c:numRef>
              <c:f>'12. Employment by sector'!$B$7:$Q$7</c:f>
              <c:numCache>
                <c:formatCode>0</c:formatCode>
                <c:ptCount val="16"/>
                <c:pt idx="0" formatCode="_ * #\ ##0_ ;_ * \-#\ ##0_ ;_ * &quot;-&quot;??_ ;_ @_ ">
                  <c:v>1220</c:v>
                </c:pt>
                <c:pt idx="1">
                  <c:v>1210</c:v>
                </c:pt>
                <c:pt idx="2" formatCode="_ * #\ ##0_ ;_ * \-#\ ##0_ ;_ * &quot;-&quot;??_ ;_ @_ ">
                  <c:v>1100</c:v>
                </c:pt>
                <c:pt idx="3" formatCode="_ * #\ ##0_ ;_ * \-#\ ##0_ ;_ * &quot;-&quot;??_ ;_ @_ ">
                  <c:v>1100</c:v>
                </c:pt>
                <c:pt idx="4" formatCode="_ * #\ ##0_ ;_ * \-#\ ##0_ ;_ * &quot;-&quot;??_ ;_ @_ ">
                  <c:v>1070</c:v>
                </c:pt>
                <c:pt idx="5">
                  <c:v>1150</c:v>
                </c:pt>
                <c:pt idx="6">
                  <c:v>1180</c:v>
                </c:pt>
                <c:pt idx="7">
                  <c:v>1400</c:v>
                </c:pt>
                <c:pt idx="8">
                  <c:v>1530</c:v>
                </c:pt>
                <c:pt idx="9">
                  <c:v>1400</c:v>
                </c:pt>
                <c:pt idx="10">
                  <c:v>1480</c:v>
                </c:pt>
                <c:pt idx="11">
                  <c:v>1420</c:v>
                </c:pt>
                <c:pt idx="12">
                  <c:v>1070</c:v>
                </c:pt>
                <c:pt idx="13">
                  <c:v>1220</c:v>
                </c:pt>
                <c:pt idx="14" formatCode="General">
                  <c:v>1070</c:v>
                </c:pt>
                <c:pt idx="15" formatCode="General">
                  <c:v>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7-4269-B920-EDA67473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101651200"/>
        <c:axId val="101652736"/>
      </c:barChart>
      <c:lineChart>
        <c:grouping val="standard"/>
        <c:varyColors val="0"/>
        <c:ser>
          <c:idx val="4"/>
          <c:order val="4"/>
          <c:tx>
            <c:strRef>
              <c:f>'12. Employment by sector'!$A$8</c:f>
              <c:strCache>
                <c:ptCount val="1"/>
                <c:pt idx="0">
                  <c:v>Other (in millions - 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'12. Employment by sector'!$B$3:$Q$3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Q1 2022</c:v>
                </c:pt>
                <c:pt idx="15">
                  <c:v>Q2 2022</c:v>
                </c:pt>
              </c:strCache>
            </c:strRef>
          </c:cat>
          <c:val>
            <c:numRef>
              <c:f>'12. Employment by sector'!$B$8:$Q$8</c:f>
              <c:numCache>
                <c:formatCode>0</c:formatCode>
                <c:ptCount val="16"/>
                <c:pt idx="0" formatCode="_ * #\ ##0_ ;_ * \-#\ ##0_ ;_ * &quot;-&quot;??_ ;_ @_ ">
                  <c:v>10.333817999999999</c:v>
                </c:pt>
                <c:pt idx="1">
                  <c:v>10.26221</c:v>
                </c:pt>
                <c:pt idx="2" formatCode="_ * #\ ##0_ ;_ * \-#\ ##0_ ;_ * &quot;-&quot;??_ ;_ @_ ">
                  <c:v>10.146561</c:v>
                </c:pt>
                <c:pt idx="3" formatCode="_ * #\ ##0_ ;_ * \-#\ ##0_ ;_ * &quot;-&quot;??_ ;_ @_ ">
                  <c:v>10.268661</c:v>
                </c:pt>
                <c:pt idx="4" formatCode="_ * #\ ##0_ ;_ * \-#\ ##0_ ;_ * &quot;-&quot;??_ ;_ @_ ">
                  <c:v>10.698311</c:v>
                </c:pt>
                <c:pt idx="5" formatCode="_ * #\ ##0_ ;_ * \-#\ ##0_ ;_ * &quot;-&quot;??_ ;_ @_ ">
                  <c:v>10.839298999999999</c:v>
                </c:pt>
                <c:pt idx="6" formatCode="_ * #\ ##0_ ;_ * \-#\ ##0_ ;_ * &quot;-&quot;??_ ;_ @_ ">
                  <c:v>11.380154999999998</c:v>
                </c:pt>
                <c:pt idx="7" formatCode="_ * #\ ##0_ ;_ * \-#\ ##0_ ;_ * &quot;-&quot;??_ ;_ @_ ">
                  <c:v>11.494892</c:v>
                </c:pt>
                <c:pt idx="8" formatCode="_ * #\ ##0_ ;_ * \-#\ ##0_ ;_ * &quot;-&quot;??_ ;_ @_ ">
                  <c:v>12.974</c:v>
                </c:pt>
                <c:pt idx="9">
                  <c:v>11.896543919969721</c:v>
                </c:pt>
                <c:pt idx="10">
                  <c:v>12.064073</c:v>
                </c:pt>
                <c:pt idx="11">
                  <c:v>11.949811</c:v>
                </c:pt>
                <c:pt idx="12">
                  <c:v>10.714606999999999</c:v>
                </c:pt>
                <c:pt idx="13">
                  <c:v>11.324824</c:v>
                </c:pt>
                <c:pt idx="14">
                  <c:v>11.314327</c:v>
                </c:pt>
                <c:pt idx="15">
                  <c:v>11.9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F37-4269-B920-EDA67473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56832"/>
        <c:axId val="101654912"/>
      </c:lineChart>
      <c:catAx>
        <c:axId val="1016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01652736"/>
        <c:crosses val="autoZero"/>
        <c:auto val="0"/>
        <c:lblAlgn val="ctr"/>
        <c:lblOffset val="100"/>
        <c:noMultiLvlLbl val="0"/>
      </c:catAx>
      <c:valAx>
        <c:axId val="101652736"/>
        <c:scaling>
          <c:orientation val="minMax"/>
          <c:max val="7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thousands 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1651200"/>
        <c:crosses val="autoZero"/>
        <c:crossBetween val="between"/>
      </c:valAx>
      <c:valAx>
        <c:axId val="101654912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millions 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1656832"/>
        <c:crosses val="max"/>
        <c:crossBetween val="between"/>
      </c:valAx>
      <c:catAx>
        <c:axId val="10165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65491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'13. Mfg employment'!$C$3</c:f>
              <c:strCache>
                <c:ptCount val="1"/>
                <c:pt idx="0">
                  <c:v>QES</c:v>
                </c:pt>
              </c:strCache>
            </c:strRef>
          </c:tx>
          <c:spPr>
            <a:ln w="38100">
              <a:solidFill>
                <a:srgbClr val="1F497D">
                  <a:lumMod val="60000"/>
                  <a:lumOff val="40000"/>
                  <a:alpha val="69000"/>
                </a:srgbClr>
              </a:solidFill>
            </a:ln>
          </c:spPr>
          <c:marker>
            <c:symbol val="none"/>
          </c:marker>
          <c:cat>
            <c:multiLvlStrRef>
              <c:f>'13. Mfg employment'!$A$4:$B$21</c:f>
              <c:multiLvlStrCache>
                <c:ptCount val="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'13. Mfg employment'!$C$4:$C$21</c:f>
              <c:numCache>
                <c:formatCode>_-* #\ ##0.0_-;\-* #\ ##0.0_-;_-* "-"??_-;_-@_-</c:formatCode>
                <c:ptCount val="18"/>
                <c:pt idx="0">
                  <c:v>1.2177523120173788</c:v>
                </c:pt>
                <c:pt idx="1">
                  <c:v>1.2122486371831414</c:v>
                </c:pt>
                <c:pt idx="2">
                  <c:v>1.2222585771713832</c:v>
                </c:pt>
                <c:pt idx="3">
                  <c:v>1.2333916504499511</c:v>
                </c:pt>
                <c:pt idx="4">
                  <c:v>1.2376215928536605</c:v>
                </c:pt>
                <c:pt idx="5">
                  <c:v>1.166342</c:v>
                </c:pt>
                <c:pt idx="6">
                  <c:v>1.1693290000000001</c:v>
                </c:pt>
                <c:pt idx="7">
                  <c:v>1.1763250000000001</c:v>
                </c:pt>
                <c:pt idx="8">
                  <c:v>1.177395</c:v>
                </c:pt>
                <c:pt idx="9">
                  <c:v>1.092403</c:v>
                </c:pt>
                <c:pt idx="10">
                  <c:v>1.102573</c:v>
                </c:pt>
                <c:pt idx="11">
                  <c:v>1.101378</c:v>
                </c:pt>
                <c:pt idx="12">
                  <c:v>1.1117030000000001</c:v>
                </c:pt>
                <c:pt idx="13">
                  <c:v>1.1603019999999999</c:v>
                </c:pt>
                <c:pt idx="14">
                  <c:v>1.1621379999999999</c:v>
                </c:pt>
                <c:pt idx="15">
                  <c:v>1.162847</c:v>
                </c:pt>
                <c:pt idx="16">
                  <c:v>1.1850000000000001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2AC-4B8A-95E8-7E343FC95527}"/>
            </c:ext>
          </c:extLst>
        </c:ser>
        <c:ser>
          <c:idx val="1"/>
          <c:order val="1"/>
          <c:tx>
            <c:strRef>
              <c:f>'13. Mfg employment'!$D$3</c:f>
              <c:strCache>
                <c:ptCount val="1"/>
                <c:pt idx="0">
                  <c:v>QLFS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circle"/>
            <c:size val="7"/>
            <c:spPr>
              <a:ln w="3175">
                <a:solidFill>
                  <a:srgbClr val="1F497D"/>
                </a:solidFill>
              </a:ln>
            </c:spPr>
          </c:marker>
          <c:dPt>
            <c:idx val="13"/>
            <c:marker>
              <c:spPr>
                <a:ln w="3175">
                  <a:solidFill>
                    <a:sysClr val="window" lastClr="FFFFFF">
                      <a:lumMod val="50000"/>
                    </a:sys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2AC-4B8A-95E8-7E343FC95527}"/>
              </c:ext>
            </c:extLst>
          </c:dPt>
          <c:dPt>
            <c:idx val="14"/>
            <c:marker>
              <c:spPr>
                <a:ln w="3175">
                  <a:solidFill>
                    <a:sysClr val="window" lastClr="FFFFFF">
                      <a:lumMod val="50000"/>
                    </a:sysClr>
                  </a:solidFill>
                </a:ln>
              </c:spPr>
            </c:marker>
            <c:bubble3D val="0"/>
            <c:spPr>
              <a:ln w="25400">
                <a:solidFill>
                  <a:srgbClr val="1F497D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3-A2AC-4B8A-95E8-7E343FC95527}"/>
              </c:ext>
            </c:extLst>
          </c:dPt>
          <c:dPt>
            <c:idx val="15"/>
            <c:marker>
              <c:spPr>
                <a:ln w="3175">
                  <a:solidFill>
                    <a:sysClr val="window" lastClr="FFFFFF">
                      <a:lumMod val="50000"/>
                    </a:sysClr>
                  </a:solidFill>
                </a:ln>
              </c:spPr>
            </c:marker>
            <c:bubble3D val="0"/>
            <c:spPr>
              <a:ln w="25400">
                <a:solidFill>
                  <a:srgbClr val="1F497D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5-A2AC-4B8A-95E8-7E343FC95527}"/>
              </c:ext>
            </c:extLst>
          </c:dPt>
          <c:dPt>
            <c:idx val="16"/>
            <c:bubble3D val="0"/>
            <c:spPr>
              <a:ln w="25400">
                <a:solidFill>
                  <a:srgbClr val="1F497D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7-A2AC-4B8A-95E8-7E343FC95527}"/>
              </c:ext>
            </c:extLst>
          </c:dPt>
          <c:cat>
            <c:multiLvlStrRef>
              <c:f>'13. Mfg employment'!$A$4:$B$21</c:f>
              <c:multiLvlStrCache>
                <c:ptCount val="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'13. Mfg employment'!$D$4:$D$21</c:f>
              <c:numCache>
                <c:formatCode>0.0</c:formatCode>
                <c:ptCount val="18"/>
                <c:pt idx="0">
                  <c:v>1.849</c:v>
                </c:pt>
                <c:pt idx="1">
                  <c:v>1.744</c:v>
                </c:pt>
                <c:pt idx="2">
                  <c:v>1.7190000000000001</c:v>
                </c:pt>
                <c:pt idx="3">
                  <c:v>1.766</c:v>
                </c:pt>
                <c:pt idx="4">
                  <c:v>1.78</c:v>
                </c:pt>
                <c:pt idx="5">
                  <c:v>1.7889999999999999</c:v>
                </c:pt>
                <c:pt idx="6">
                  <c:v>1.7190000000000001</c:v>
                </c:pt>
                <c:pt idx="7">
                  <c:v>1.72</c:v>
                </c:pt>
                <c:pt idx="8">
                  <c:v>1.706</c:v>
                </c:pt>
                <c:pt idx="9">
                  <c:v>1.456</c:v>
                </c:pt>
                <c:pt idx="10">
                  <c:v>1.46</c:v>
                </c:pt>
                <c:pt idx="11">
                  <c:v>1.4910000000000001</c:v>
                </c:pt>
                <c:pt idx="12">
                  <c:v>1.4970000000000001</c:v>
                </c:pt>
                <c:pt idx="13">
                  <c:v>1.415</c:v>
                </c:pt>
                <c:pt idx="14">
                  <c:v>1.4019999999999999</c:v>
                </c:pt>
                <c:pt idx="15">
                  <c:v>1.3160000000000001</c:v>
                </c:pt>
                <c:pt idx="16" formatCode="#\ ##0.0">
                  <c:v>1.579</c:v>
                </c:pt>
                <c:pt idx="17" formatCode="#\ ##0.0">
                  <c:v>1.5069999999999999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A2AC-4B8A-95E8-7E343FC95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millions</a:t>
                </a:r>
              </a:p>
            </c:rich>
          </c:tx>
          <c:layout/>
          <c:overlay val="0"/>
        </c:title>
        <c:numFmt formatCode="_-* #\ ##0.0_-;\-* #\ ##0.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Empl by mfg industry'!$B$3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'14.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'14. Empl by mfg industry'!$B$4:$B$13</c:f>
              <c:numCache>
                <c:formatCode>0</c:formatCode>
                <c:ptCount val="10"/>
                <c:pt idx="0">
                  <c:v>344.476</c:v>
                </c:pt>
                <c:pt idx="1">
                  <c:v>179.44300000000001</c:v>
                </c:pt>
                <c:pt idx="2">
                  <c:v>89.882000000000005</c:v>
                </c:pt>
                <c:pt idx="3">
                  <c:v>42.625</c:v>
                </c:pt>
                <c:pt idx="4">
                  <c:v>260.036</c:v>
                </c:pt>
                <c:pt idx="5">
                  <c:v>81.716999999999999</c:v>
                </c:pt>
                <c:pt idx="6">
                  <c:v>176.745</c:v>
                </c:pt>
                <c:pt idx="7">
                  <c:v>128.23500000000001</c:v>
                </c:pt>
                <c:pt idx="8">
                  <c:v>87.444000000000003</c:v>
                </c:pt>
                <c:pt idx="9">
                  <c:v>52.08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1-4613-8EED-A8DD12F9D186}"/>
            </c:ext>
          </c:extLst>
        </c:ser>
        <c:ser>
          <c:idx val="1"/>
          <c:order val="1"/>
          <c:tx>
            <c:strRef>
              <c:f>'14. Empl by mfg industry'!$C$3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'14.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'14. Empl by mfg industry'!$C$4:$C$13</c:f>
              <c:numCache>
                <c:formatCode>###0</c:formatCode>
                <c:ptCount val="10"/>
                <c:pt idx="0" formatCode="_ * #\ ##0_ ;_ * \-#\ ##0_ ;_ * &quot;-&quot;??_ ;_ @_ ">
                  <c:v>331.28399999999999</c:v>
                </c:pt>
                <c:pt idx="1">
                  <c:v>200.83099999999999</c:v>
                </c:pt>
                <c:pt idx="2">
                  <c:v>94.587999999999994</c:v>
                </c:pt>
                <c:pt idx="3">
                  <c:v>46.433</c:v>
                </c:pt>
                <c:pt idx="4">
                  <c:v>181.00200000000001</c:v>
                </c:pt>
                <c:pt idx="5">
                  <c:v>101.21599999999999</c:v>
                </c:pt>
                <c:pt idx="6">
                  <c:v>227.55199999999999</c:v>
                </c:pt>
                <c:pt idx="7">
                  <c:v>102.43899999999999</c:v>
                </c:pt>
                <c:pt idx="8">
                  <c:v>61.951999999999998</c:v>
                </c:pt>
                <c:pt idx="9">
                  <c:v>41.064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1-4613-8EED-A8DD12F9D186}"/>
            </c:ext>
          </c:extLst>
        </c:ser>
        <c:ser>
          <c:idx val="2"/>
          <c:order val="2"/>
          <c:tx>
            <c:strRef>
              <c:f>'14. Empl by mfg industry'!$D$3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'14.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'14. Empl by mfg industry'!$D$4:$D$13</c:f>
              <c:numCache>
                <c:formatCode>0</c:formatCode>
                <c:ptCount val="10"/>
                <c:pt idx="0">
                  <c:v>400.459</c:v>
                </c:pt>
                <c:pt idx="1">
                  <c:v>178.4</c:v>
                </c:pt>
                <c:pt idx="2">
                  <c:v>73.245000000000005</c:v>
                </c:pt>
                <c:pt idx="3">
                  <c:v>64.885000000000005</c:v>
                </c:pt>
                <c:pt idx="4">
                  <c:v>199.34800000000001</c:v>
                </c:pt>
                <c:pt idx="5">
                  <c:v>121.807</c:v>
                </c:pt>
                <c:pt idx="6">
                  <c:v>209.58699999999999</c:v>
                </c:pt>
                <c:pt idx="7">
                  <c:v>176.36200000000002</c:v>
                </c:pt>
                <c:pt idx="8">
                  <c:v>65.828000000000003</c:v>
                </c:pt>
                <c:pt idx="9">
                  <c:v>51.731999999999999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1-4613-8EED-A8DD12F9D186}"/>
            </c:ext>
          </c:extLst>
        </c:ser>
        <c:ser>
          <c:idx val="3"/>
          <c:order val="3"/>
          <c:tx>
            <c:strRef>
              <c:f>'14. Empl by mfg industry'!$E$3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'14.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'14. Empl by mfg industry'!$E$4:$E$13</c:f>
              <c:numCache>
                <c:formatCode>0</c:formatCode>
                <c:ptCount val="10"/>
                <c:pt idx="0">
                  <c:v>340.96899999999999</c:v>
                </c:pt>
                <c:pt idx="1">
                  <c:v>216.27699999999999</c:v>
                </c:pt>
                <c:pt idx="2">
                  <c:v>66.974999999999994</c:v>
                </c:pt>
                <c:pt idx="3">
                  <c:v>59.762</c:v>
                </c:pt>
                <c:pt idx="4">
                  <c:v>225.09199999999998</c:v>
                </c:pt>
                <c:pt idx="5">
                  <c:v>95.034000000000006</c:v>
                </c:pt>
                <c:pt idx="6">
                  <c:v>208.81800000000001</c:v>
                </c:pt>
                <c:pt idx="7">
                  <c:v>128.03700000000001</c:v>
                </c:pt>
                <c:pt idx="8">
                  <c:v>94.287000000000006</c:v>
                </c:pt>
                <c:pt idx="9">
                  <c:v>49.441000000000003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1-4613-8EED-A8DD12F9D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600"/>
                  <a:t>thousands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 Mining employment'!$B$3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'15. Mining employment'!$A$4:$A$52</c:f>
              <c:numCache>
                <c:formatCode>General</c:formatCode>
                <c:ptCount val="49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'15. Mining employment'!$B$4:$B$52</c:f>
              <c:numCache>
                <c:formatCode>_ * #\ ##0_ ;_ * \-#\ ##0_ ;_ * "-"??_ ;_ @_ </c:formatCode>
                <c:ptCount val="49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453000</c:v>
                </c:pt>
                <c:pt idx="43">
                  <c:v>452000</c:v>
                </c:pt>
                <c:pt idx="44">
                  <c:v>459000</c:v>
                </c:pt>
                <c:pt idx="45" formatCode="#,##0">
                  <c:v>457000</c:v>
                </c:pt>
                <c:pt idx="46" formatCode="#,##0">
                  <c:v>465000</c:v>
                </c:pt>
                <c:pt idx="47" formatCode="#,##0">
                  <c:v>458000</c:v>
                </c:pt>
                <c:pt idx="48">
                  <c:v>460000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4-4436-A71D-64F72DD7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crossAx val="16697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 Quarterly GDP in R trns'!$C$4</c:f>
              <c:strCache>
                <c:ptCount val="1"/>
                <c:pt idx="0">
                  <c:v>GDP  in constant (2022) R trns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4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28-4F25-9D97-4EABA89072A8}"/>
              </c:ext>
            </c:extLst>
          </c:dPt>
          <c:dPt>
            <c:idx val="4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28-4F25-9D97-4EABA89072A8}"/>
              </c:ext>
            </c:extLst>
          </c:dPt>
          <c:dPt>
            <c:idx val="4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28-4F25-9D97-4EABA89072A8}"/>
              </c:ext>
            </c:extLst>
          </c:dPt>
          <c:dPt>
            <c:idx val="4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28-4F25-9D97-4EABA89072A8}"/>
              </c:ext>
            </c:extLst>
          </c:dPt>
          <c:dPt>
            <c:idx val="4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28-4F25-9D97-4EABA89072A8}"/>
              </c:ext>
            </c:extLst>
          </c:dPt>
          <c:dPt>
            <c:idx val="4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28-4F25-9D97-4EABA89072A8}"/>
              </c:ext>
            </c:extLst>
          </c:dPt>
          <c:dPt>
            <c:idx val="4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328-4F25-9D97-4EABA89072A8}"/>
              </c:ext>
            </c:extLst>
          </c:dPt>
          <c:dPt>
            <c:idx val="4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328-4F25-9D97-4EABA89072A8}"/>
              </c:ext>
            </c:extLst>
          </c:dPt>
          <c:dPt>
            <c:idx val="4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328-4F25-9D97-4EABA89072A8}"/>
              </c:ext>
            </c:extLst>
          </c:dPt>
          <c:cat>
            <c:multiLvlStrRef>
              <c:f>'2. Quarterly GDP in R trns'!$A$5:$B$54</c:f>
              <c:multiLvlStrCache>
                <c:ptCount val="5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'2. Quarterly GDP in R trns'!$C$5:$C$54</c:f>
              <c:numCache>
                <c:formatCode>_-* #\ ##0.0_-;\-* #\ ##0.0_-;_-* "-"??_-;_-@_-</c:formatCode>
                <c:ptCount val="50"/>
                <c:pt idx="0">
                  <c:v>5.6370570109101186</c:v>
                </c:pt>
                <c:pt idx="1">
                  <c:v>5.6843751427285651</c:v>
                </c:pt>
                <c:pt idx="2">
                  <c:v>5.7349800825830712</c:v>
                </c:pt>
                <c:pt idx="3">
                  <c:v>5.7883602072433122</c:v>
                </c:pt>
                <c:pt idx="4">
                  <c:v>5.8453640765140538</c:v>
                </c:pt>
                <c:pt idx="5">
                  <c:v>5.8780789141000165</c:v>
                </c:pt>
                <c:pt idx="6">
                  <c:v>5.9024007068395745</c:v>
                </c:pt>
                <c:pt idx="7">
                  <c:v>5.9427782176667678</c:v>
                </c:pt>
                <c:pt idx="8">
                  <c:v>5.9764644550609498</c:v>
                </c:pt>
                <c:pt idx="9">
                  <c:v>6.0263520072238226</c:v>
                </c:pt>
                <c:pt idx="10">
                  <c:v>6.0508526487770702</c:v>
                </c:pt>
                <c:pt idx="11">
                  <c:v>6.0797117549451913</c:v>
                </c:pt>
                <c:pt idx="12">
                  <c:v>6.1268918207614309</c:v>
                </c:pt>
                <c:pt idx="13">
                  <c:v>6.1714575197014856</c:v>
                </c:pt>
                <c:pt idx="14">
                  <c:v>6.20073859220917</c:v>
                </c:pt>
                <c:pt idx="15">
                  <c:v>6.2341203942411765</c:v>
                </c:pt>
                <c:pt idx="16">
                  <c:v>6.2255213633598396</c:v>
                </c:pt>
                <c:pt idx="17">
                  <c:v>6.2500914168276989</c:v>
                </c:pt>
                <c:pt idx="18">
                  <c:v>6.280128059661414</c:v>
                </c:pt>
                <c:pt idx="19">
                  <c:v>6.3271521286292494</c:v>
                </c:pt>
                <c:pt idx="20">
                  <c:v>6.372856450106406</c:v>
                </c:pt>
                <c:pt idx="21">
                  <c:v>6.3190528046423369</c:v>
                </c:pt>
                <c:pt idx="22">
                  <c:v>6.347515335664168</c:v>
                </c:pt>
                <c:pt idx="23">
                  <c:v>6.375029668187838</c:v>
                </c:pt>
                <c:pt idx="24">
                  <c:v>6.3902573673709542</c:v>
                </c:pt>
                <c:pt idx="25">
                  <c:v>6.3964056801672493</c:v>
                </c:pt>
                <c:pt idx="26">
                  <c:v>6.3956263995685321</c:v>
                </c:pt>
                <c:pt idx="27">
                  <c:v>6.4010571537987797</c:v>
                </c:pt>
                <c:pt idx="28">
                  <c:v>6.4312781897671245</c:v>
                </c:pt>
                <c:pt idx="29">
                  <c:v>6.466348136847321</c:v>
                </c:pt>
                <c:pt idx="30">
                  <c:v>6.4782394910857475</c:v>
                </c:pt>
                <c:pt idx="31">
                  <c:v>6.5037223651717619</c:v>
                </c:pt>
                <c:pt idx="32">
                  <c:v>6.531015831652339</c:v>
                </c:pt>
                <c:pt idx="33">
                  <c:v>6.5173535317988849</c:v>
                </c:pt>
                <c:pt idx="34">
                  <c:v>6.6009523912238235</c:v>
                </c:pt>
                <c:pt idx="35">
                  <c:v>6.6242390045395068</c:v>
                </c:pt>
                <c:pt idx="36">
                  <c:v>6.5642276267230253</c:v>
                </c:pt>
                <c:pt idx="37">
                  <c:v>6.5910283131543776</c:v>
                </c:pt>
                <c:pt idx="38">
                  <c:v>6.6001572723203026</c:v>
                </c:pt>
                <c:pt idx="39">
                  <c:v>6.5978755169629979</c:v>
                </c:pt>
                <c:pt idx="40">
                  <c:v>6.5979214169645175</c:v>
                </c:pt>
                <c:pt idx="41">
                  <c:v>5.4700606309943822</c:v>
                </c:pt>
                <c:pt idx="42">
                  <c:v>6.2230126906734702</c:v>
                </c:pt>
                <c:pt idx="43">
                  <c:v>6.3908442561899363</c:v>
                </c:pt>
                <c:pt idx="44">
                  <c:v>6.4434360672291975</c:v>
                </c:pt>
                <c:pt idx="45">
                  <c:v>6.5328653208255263</c:v>
                </c:pt>
                <c:pt idx="46">
                  <c:v>6.4151642167105054</c:v>
                </c:pt>
                <c:pt idx="47">
                  <c:v>6.5030137032715176</c:v>
                </c:pt>
                <c:pt idx="48">
                  <c:v>6.6163693112910051</c:v>
                </c:pt>
                <c:pt idx="49">
                  <c:v>6.5676523654663415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28-4F25-9D97-4EABA890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'16.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'16. Exports, imports, BOT'!$I$4:$J$53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'16. Exports, imports, BOT'!$M$4:$M$53</c:f>
              <c:numCache>
                <c:formatCode>_ * #\ ##0.0_ ;_ * \-#\ ##0.0_ ;_ * "-"??_ ;_ @_ </c:formatCode>
                <c:ptCount val="50"/>
                <c:pt idx="0">
                  <c:v>-15.544037710557546</c:v>
                </c:pt>
                <c:pt idx="1">
                  <c:v>6.2507389312976898</c:v>
                </c:pt>
                <c:pt idx="2">
                  <c:v>1.7528623179964598</c:v>
                </c:pt>
                <c:pt idx="3">
                  <c:v>27.862586898550717</c:v>
                </c:pt>
                <c:pt idx="4">
                  <c:v>-7.6202127428570634</c:v>
                </c:pt>
                <c:pt idx="5">
                  <c:v>2.4216384960718074</c:v>
                </c:pt>
                <c:pt idx="6">
                  <c:v>-8.7656557702926534</c:v>
                </c:pt>
                <c:pt idx="7">
                  <c:v>-21.829870803717824</c:v>
                </c:pt>
                <c:pt idx="8">
                  <c:v>-44.163420021528566</c:v>
                </c:pt>
                <c:pt idx="9">
                  <c:v>-40.278077836691466</c:v>
                </c:pt>
                <c:pt idx="10">
                  <c:v>-53.171730635838117</c:v>
                </c:pt>
                <c:pt idx="11">
                  <c:v>-51.833713146997923</c:v>
                </c:pt>
                <c:pt idx="12">
                  <c:v>-67.111548472505035</c:v>
                </c:pt>
                <c:pt idx="13">
                  <c:v>-54.666718844221066</c:v>
                </c:pt>
                <c:pt idx="14">
                  <c:v>-68.013705838693852</c:v>
                </c:pt>
                <c:pt idx="15">
                  <c:v>-12.977615309126634</c:v>
                </c:pt>
                <c:pt idx="16">
                  <c:v>-41.937400144230935</c:v>
                </c:pt>
                <c:pt idx="17">
                  <c:v>-29.675515384615323</c:v>
                </c:pt>
                <c:pt idx="18">
                  <c:v>-50.181781005586515</c:v>
                </c:pt>
                <c:pt idx="19">
                  <c:v>-29.108491546678977</c:v>
                </c:pt>
                <c:pt idx="20">
                  <c:v>-47.137913533487392</c:v>
                </c:pt>
                <c:pt idx="21">
                  <c:v>12.538940351668145</c:v>
                </c:pt>
                <c:pt idx="22">
                  <c:v>-16.703428622222191</c:v>
                </c:pt>
                <c:pt idx="23">
                  <c:v>-17.413149955713038</c:v>
                </c:pt>
                <c:pt idx="24">
                  <c:v>-21.911610754553351</c:v>
                </c:pt>
                <c:pt idx="25">
                  <c:v>40.46260089171966</c:v>
                </c:pt>
                <c:pt idx="26">
                  <c:v>4.4324513422817517</c:v>
                </c:pt>
                <c:pt idx="27">
                  <c:v>8.2887871155444373</c:v>
                </c:pt>
                <c:pt idx="28">
                  <c:v>6.3225261312680345</c:v>
                </c:pt>
                <c:pt idx="29">
                  <c:v>31.252726129032283</c:v>
                </c:pt>
                <c:pt idx="30">
                  <c:v>24.523803321328558</c:v>
                </c:pt>
                <c:pt idx="31">
                  <c:v>40.698758492063462</c:v>
                </c:pt>
                <c:pt idx="32">
                  <c:v>-22.149253722570563</c:v>
                </c:pt>
                <c:pt idx="33">
                  <c:v>20.332145658047068</c:v>
                </c:pt>
                <c:pt idx="34">
                  <c:v>0.61727553353659914</c:v>
                </c:pt>
                <c:pt idx="35">
                  <c:v>18.938084720121026</c:v>
                </c:pt>
                <c:pt idx="36">
                  <c:v>-4.8860154193305334</c:v>
                </c:pt>
                <c:pt idx="37">
                  <c:v>4.2483606799704603</c:v>
                </c:pt>
                <c:pt idx="38">
                  <c:v>6.7800721083455642</c:v>
                </c:pt>
                <c:pt idx="39">
                  <c:v>26.241514400291635</c:v>
                </c:pt>
                <c:pt idx="40">
                  <c:v>38.939925485961169</c:v>
                </c:pt>
                <c:pt idx="41">
                  <c:v>32.944882352941192</c:v>
                </c:pt>
                <c:pt idx="42">
                  <c:v>120.14292400568183</c:v>
                </c:pt>
                <c:pt idx="43">
                  <c:v>113.01314134275623</c:v>
                </c:pt>
                <c:pt idx="44">
                  <c:v>104.08213272790778</c:v>
                </c:pt>
                <c:pt idx="45">
                  <c:v>170.6932072289157</c:v>
                </c:pt>
                <c:pt idx="46">
                  <c:v>106.46737182526249</c:v>
                </c:pt>
                <c:pt idx="47">
                  <c:v>97.207560013566024</c:v>
                </c:pt>
                <c:pt idx="48">
                  <c:v>62.8239487756328</c:v>
                </c:pt>
                <c:pt idx="49">
                  <c:v>71.088064374999988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6-4800-B169-52A09A92F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'16.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'16. Exports, imports, BOT'!$I$4:$J$53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'16. Exports, imports, BOT'!$K$4:$K$53</c:f>
              <c:numCache>
                <c:formatCode>_ * #\ ##0_ ;_ * \-#\ ##0_ ;_ * "-"??_ ;_ @_ </c:formatCode>
                <c:ptCount val="50"/>
                <c:pt idx="0">
                  <c:v>236.08994925860026</c:v>
                </c:pt>
                <c:pt idx="1">
                  <c:v>267.15562172636527</c:v>
                </c:pt>
                <c:pt idx="2">
                  <c:v>284.43699359347698</c:v>
                </c:pt>
                <c:pt idx="3">
                  <c:v>294.28268515942028</c:v>
                </c:pt>
                <c:pt idx="4">
                  <c:v>278.2569553714286</c:v>
                </c:pt>
                <c:pt idx="5">
                  <c:v>292.90529225589222</c:v>
                </c:pt>
                <c:pt idx="6">
                  <c:v>316.83165052457201</c:v>
                </c:pt>
                <c:pt idx="7">
                  <c:v>326.1752272279935</c:v>
                </c:pt>
                <c:pt idx="8">
                  <c:v>285.98344736275567</c:v>
                </c:pt>
                <c:pt idx="9">
                  <c:v>290.0642646341463</c:v>
                </c:pt>
                <c:pt idx="10">
                  <c:v>295.58399442984762</c:v>
                </c:pt>
                <c:pt idx="11">
                  <c:v>299.2253432712215</c:v>
                </c:pt>
                <c:pt idx="12">
                  <c:v>282.15956481670071</c:v>
                </c:pt>
                <c:pt idx="13">
                  <c:v>312.21697391959793</c:v>
                </c:pt>
                <c:pt idx="14">
                  <c:v>341.93025373577433</c:v>
                </c:pt>
                <c:pt idx="15">
                  <c:v>374.3476715407262</c:v>
                </c:pt>
                <c:pt idx="16">
                  <c:v>357.4057115384615</c:v>
                </c:pt>
                <c:pt idx="17">
                  <c:v>343.84767692307702</c:v>
                </c:pt>
                <c:pt idx="18">
                  <c:v>352.74469548417136</c:v>
                </c:pt>
                <c:pt idx="19">
                  <c:v>374.31481258708777</c:v>
                </c:pt>
                <c:pt idx="20">
                  <c:v>335.4604597690531</c:v>
                </c:pt>
                <c:pt idx="21">
                  <c:v>368.30325477908019</c:v>
                </c:pt>
                <c:pt idx="22">
                  <c:v>375.48179408888888</c:v>
                </c:pt>
                <c:pt idx="23">
                  <c:v>367.76902431355182</c:v>
                </c:pt>
                <c:pt idx="24">
                  <c:v>346.49816183868171</c:v>
                </c:pt>
                <c:pt idx="25">
                  <c:v>396.61575978768576</c:v>
                </c:pt>
                <c:pt idx="26">
                  <c:v>370.07824941275163</c:v>
                </c:pt>
                <c:pt idx="27">
                  <c:v>360.94196313383202</c:v>
                </c:pt>
                <c:pt idx="28">
                  <c:v>339.26934292702822</c:v>
                </c:pt>
                <c:pt idx="29">
                  <c:v>372.22243580645164</c:v>
                </c:pt>
                <c:pt idx="30">
                  <c:v>370.15966126450581</c:v>
                </c:pt>
                <c:pt idx="31">
                  <c:v>399.0219042857143</c:v>
                </c:pt>
                <c:pt idx="32">
                  <c:v>326.6361726489028</c:v>
                </c:pt>
                <c:pt idx="33">
                  <c:v>360.35895935932069</c:v>
                </c:pt>
                <c:pt idx="34">
                  <c:v>398.10731135670738</c:v>
                </c:pt>
                <c:pt idx="35">
                  <c:v>401.82755068078677</c:v>
                </c:pt>
                <c:pt idx="36">
                  <c:v>340.24254644603241</c:v>
                </c:pt>
                <c:pt idx="37">
                  <c:v>371.52669512195121</c:v>
                </c:pt>
                <c:pt idx="38">
                  <c:v>388.53746778916548</c:v>
                </c:pt>
                <c:pt idx="39">
                  <c:v>386.68579730222388</c:v>
                </c:pt>
                <c:pt idx="40">
                  <c:v>365.81389416846662</c:v>
                </c:pt>
                <c:pt idx="41">
                  <c:v>305.09082352941175</c:v>
                </c:pt>
                <c:pt idx="42">
                  <c:v>426.43358451704546</c:v>
                </c:pt>
                <c:pt idx="43">
                  <c:v>450.92757738515905</c:v>
                </c:pt>
                <c:pt idx="44">
                  <c:v>442.12244114565146</c:v>
                </c:pt>
                <c:pt idx="45">
                  <c:v>519.95165197934602</c:v>
                </c:pt>
                <c:pt idx="46">
                  <c:v>482.93168608195055</c:v>
                </c:pt>
                <c:pt idx="47">
                  <c:v>492.90668963124841</c:v>
                </c:pt>
                <c:pt idx="48">
                  <c:v>468.84820843603501</c:v>
                </c:pt>
                <c:pt idx="49">
                  <c:v>518.66164887100001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3F6-4800-B169-52A09A92FC83}"/>
            </c:ext>
          </c:extLst>
        </c:ser>
        <c:ser>
          <c:idx val="1"/>
          <c:order val="1"/>
          <c:tx>
            <c:strRef>
              <c:f>'16.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'16. Exports, imports, BOT'!$I$4:$J$53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'16. Exports, imports, BOT'!$L$4:$L$53</c:f>
              <c:numCache>
                <c:formatCode>_ * #\ ##0_ ;_ * \-#\ ##0_ ;_ * "-"??_ ;_ @_ </c:formatCode>
                <c:ptCount val="50"/>
                <c:pt idx="0">
                  <c:v>251.6339869691578</c:v>
                </c:pt>
                <c:pt idx="1">
                  <c:v>260.90488279506758</c:v>
                </c:pt>
                <c:pt idx="2">
                  <c:v>282.68413127548052</c:v>
                </c:pt>
                <c:pt idx="3">
                  <c:v>266.42009826086957</c:v>
                </c:pt>
                <c:pt idx="4">
                  <c:v>285.87716811428567</c:v>
                </c:pt>
                <c:pt idx="5">
                  <c:v>290.48365375982041</c:v>
                </c:pt>
                <c:pt idx="6">
                  <c:v>325.59730629486467</c:v>
                </c:pt>
                <c:pt idx="7">
                  <c:v>348.00509803171133</c:v>
                </c:pt>
                <c:pt idx="8">
                  <c:v>330.14686738428423</c:v>
                </c:pt>
                <c:pt idx="9">
                  <c:v>330.34234247083776</c:v>
                </c:pt>
                <c:pt idx="10">
                  <c:v>348.75572506568574</c:v>
                </c:pt>
                <c:pt idx="11">
                  <c:v>351.05905641821943</c:v>
                </c:pt>
                <c:pt idx="12">
                  <c:v>349.27111328920574</c:v>
                </c:pt>
                <c:pt idx="13">
                  <c:v>366.883692763819</c:v>
                </c:pt>
                <c:pt idx="14">
                  <c:v>409.94395957446818</c:v>
                </c:pt>
                <c:pt idx="15">
                  <c:v>387.32528684985283</c:v>
                </c:pt>
                <c:pt idx="16">
                  <c:v>399.34311168269244</c:v>
                </c:pt>
                <c:pt idx="17">
                  <c:v>373.52319230769234</c:v>
                </c:pt>
                <c:pt idx="18">
                  <c:v>402.92647648975787</c:v>
                </c:pt>
                <c:pt idx="19">
                  <c:v>403.42330413376675</c:v>
                </c:pt>
                <c:pt idx="20">
                  <c:v>382.59837330254049</c:v>
                </c:pt>
                <c:pt idx="21">
                  <c:v>355.76431442741205</c:v>
                </c:pt>
                <c:pt idx="22">
                  <c:v>392.18522271111107</c:v>
                </c:pt>
                <c:pt idx="23">
                  <c:v>385.18217426926486</c:v>
                </c:pt>
                <c:pt idx="24">
                  <c:v>368.40977259323506</c:v>
                </c:pt>
                <c:pt idx="25">
                  <c:v>356.1531588959661</c:v>
                </c:pt>
                <c:pt idx="26">
                  <c:v>365.64579807046988</c:v>
                </c:pt>
                <c:pt idx="27">
                  <c:v>352.65317601828758</c:v>
                </c:pt>
                <c:pt idx="28">
                  <c:v>332.94681679576018</c:v>
                </c:pt>
                <c:pt idx="29">
                  <c:v>340.96970967741936</c:v>
                </c:pt>
                <c:pt idx="30">
                  <c:v>345.63585794317726</c:v>
                </c:pt>
                <c:pt idx="31">
                  <c:v>358.32314579365084</c:v>
                </c:pt>
                <c:pt idx="32">
                  <c:v>348.78542637147336</c:v>
                </c:pt>
                <c:pt idx="33">
                  <c:v>340.02681370127362</c:v>
                </c:pt>
                <c:pt idx="34">
                  <c:v>397.49003582317079</c:v>
                </c:pt>
                <c:pt idx="35">
                  <c:v>382.88946596066575</c:v>
                </c:pt>
                <c:pt idx="36">
                  <c:v>345.12856186536294</c:v>
                </c:pt>
                <c:pt idx="37">
                  <c:v>367.27833444198075</c:v>
                </c:pt>
                <c:pt idx="38">
                  <c:v>381.75739568081991</c:v>
                </c:pt>
                <c:pt idx="39">
                  <c:v>360.44428290193224</c:v>
                </c:pt>
                <c:pt idx="40">
                  <c:v>326.87396868250545</c:v>
                </c:pt>
                <c:pt idx="41">
                  <c:v>272.14594117647056</c:v>
                </c:pt>
                <c:pt idx="42">
                  <c:v>306.29066051136363</c:v>
                </c:pt>
                <c:pt idx="43">
                  <c:v>337.91443604240283</c:v>
                </c:pt>
                <c:pt idx="44">
                  <c:v>338.04030841774369</c:v>
                </c:pt>
                <c:pt idx="45">
                  <c:v>349.25844475043033</c:v>
                </c:pt>
                <c:pt idx="46">
                  <c:v>376.46431425668806</c:v>
                </c:pt>
                <c:pt idx="47">
                  <c:v>395.69912961768239</c:v>
                </c:pt>
                <c:pt idx="48">
                  <c:v>406.02425966040221</c:v>
                </c:pt>
                <c:pt idx="49">
                  <c:v>447.57358449600002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3F6-4800-B169-52A09A92F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(2022) rand</a:t>
                </a:r>
              </a:p>
            </c:rich>
          </c:tx>
          <c:layout/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'16.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'16. Exports, imports, BOT'!$O$4:$P$53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'16. Exports, imports, BOT'!$S$4:$S$53</c:f>
              <c:numCache>
                <c:formatCode>_ * #\ ##0.0_ ;_ * \-#\ ##0.0_ ;_ * "-"??_ ;_ @_ </c:formatCode>
                <c:ptCount val="50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2.2769882659713154</c:v>
                </c:pt>
                <c:pt idx="41">
                  <c:v>1.6421727019498604</c:v>
                </c:pt>
                <c:pt idx="42">
                  <c:v>6.4602010644589001</c:v>
                </c:pt>
                <c:pt idx="43">
                  <c:v>6.5945083014048578</c:v>
                </c:pt>
                <c:pt idx="44">
                  <c:v>6.4316844919786043</c:v>
                </c:pt>
                <c:pt idx="45">
                  <c:v>11.323267326732669</c:v>
                </c:pt>
                <c:pt idx="46">
                  <c:v>6.937917743059824</c:v>
                </c:pt>
                <c:pt idx="47">
                  <c:v>6.0779205238805964</c:v>
                </c:pt>
                <c:pt idx="48">
                  <c:v>4.0326591731717372</c:v>
                </c:pt>
                <c:pt idx="49">
                  <c:v>4.5701380397415257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1-4C3C-AE94-52E88A451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'16.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'16. Exports, imports, BOT'!$O$4:$P$53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'16. Exports, imports, BOT'!$Q$4:$Q$53</c:f>
              <c:numCache>
                <c:formatCode>_ * #\ ##0_ ;_ * \-#\ ##0_ ;_ * "-"??_ ;_ @_ </c:formatCode>
                <c:ptCount val="50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21.390743155149934</c:v>
                </c:pt>
                <c:pt idx="41">
                  <c:v>15.20757660167131</c:v>
                </c:pt>
                <c:pt idx="42">
                  <c:v>22.929745712596098</c:v>
                </c:pt>
                <c:pt idx="43">
                  <c:v>26.312388250319287</c:v>
                </c:pt>
                <c:pt idx="44">
                  <c:v>27.3206550802139</c:v>
                </c:pt>
                <c:pt idx="45">
                  <c:v>34.492008486562938</c:v>
                </c:pt>
                <c:pt idx="46">
                  <c:v>31.470113858476509</c:v>
                </c:pt>
                <c:pt idx="47">
                  <c:v>30.819081199545749</c:v>
                </c:pt>
                <c:pt idx="48">
                  <c:v>30.095291133753946</c:v>
                </c:pt>
                <c:pt idx="49">
                  <c:v>33.343928437219027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5C1-4C3C-AE94-52E88A45181B}"/>
            </c:ext>
          </c:extLst>
        </c:ser>
        <c:ser>
          <c:idx val="1"/>
          <c:order val="1"/>
          <c:tx>
            <c:strRef>
              <c:f>'16.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'16. Exports, imports, BOT'!$O$4:$P$53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'16. Exports, imports, BOT'!$R$4:$R$53</c:f>
              <c:numCache>
                <c:formatCode>_ * #\ ##0_ ;_ * \-#\ ##0_ ;_ * "-"??_ ;_ @_ </c:formatCode>
                <c:ptCount val="50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19.113754889178619</c:v>
                </c:pt>
                <c:pt idx="41">
                  <c:v>13.565403899721449</c:v>
                </c:pt>
                <c:pt idx="42">
                  <c:v>16.469544648137198</c:v>
                </c:pt>
                <c:pt idx="43">
                  <c:v>19.71787994891443</c:v>
                </c:pt>
                <c:pt idx="44">
                  <c:v>20.888970588235296</c:v>
                </c:pt>
                <c:pt idx="45">
                  <c:v>23.168741159830269</c:v>
                </c:pt>
                <c:pt idx="46">
                  <c:v>24.532196115416685</c:v>
                </c:pt>
                <c:pt idx="47">
                  <c:v>24.741160675665153</c:v>
                </c:pt>
                <c:pt idx="48">
                  <c:v>26.062631960582209</c:v>
                </c:pt>
                <c:pt idx="49">
                  <c:v>28.773790397477502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5C1-4C3C-AE94-52E88A451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/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Exports in billions of constant rand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'17_18 imports exports by sector'!$B$4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0D-4684-9324-10DF290A25E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0D-4684-9324-10DF290A25E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0D-4684-9324-10DF290A25E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0D-4684-9324-10DF290A25E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50D-4684-9324-10DF290A25E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0D-4684-9324-10DF290A25E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0D-4684-9324-10DF290A25E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50D-4684-9324-10DF290A25E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50D-4684-9324-10DF290A25E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50D-4684-9324-10DF290A25E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50D-4684-9324-10DF290A25E5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50D-4684-9324-10DF290A25E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50D-4684-9324-10DF290A25E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50D-4684-9324-10DF290A25E5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50D-4684-9324-10DF290A25E5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50D-4684-9324-10DF290A25E5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50D-4684-9324-10DF290A25E5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50D-4684-9324-10DF290A25E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50D-4684-9324-10DF290A25E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50D-4684-9324-10DF290A25E5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650D-4684-9324-10DF290A25E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50D-4684-9324-10DF290A25E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650D-4684-9324-10DF290A25E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650D-4684-9324-10DF290A25E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50D-4684-9324-10DF290A25E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650D-4684-9324-10DF290A25E5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650D-4684-9324-10DF290A25E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650D-4684-9324-10DF290A25E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650D-4684-9324-10DF290A25E5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650D-4684-9324-10DF290A25E5}"/>
              </c:ext>
            </c:extLst>
          </c:dPt>
          <c:cat>
            <c:multiLvlStrRef>
              <c:f>'17_18 imports exports by sector'!$C$2:$AQ$3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'17_18 imports exports by sector'!$C$4:$AQ$4</c:f>
              <c:numCache>
                <c:formatCode>_ * #\ ##0_ ;_ * \-#\ ##0_ ;_ * "-"??_ ;_ @_ </c:formatCode>
                <c:ptCount val="41"/>
                <c:pt idx="0">
                  <c:v>12.412732354668231</c:v>
                </c:pt>
                <c:pt idx="1">
                  <c:v>14.753503198653199</c:v>
                </c:pt>
                <c:pt idx="2">
                  <c:v>14.777583457051964</c:v>
                </c:pt>
                <c:pt idx="3">
                  <c:v>19.235015678391957</c:v>
                </c:pt>
                <c:pt idx="4">
                  <c:v>22.790646153846158</c:v>
                </c:pt>
                <c:pt idx="5">
                  <c:v>23.332222723174031</c:v>
                </c:pt>
                <c:pt idx="6">
                  <c:v>27.815662760084926</c:v>
                </c:pt>
                <c:pt idx="7">
                  <c:v>26.098094314516128</c:v>
                </c:pt>
                <c:pt idx="8">
                  <c:v>26.088310420686994</c:v>
                </c:pt>
                <c:pt idx="9">
                  <c:v>23.558144235033261</c:v>
                </c:pt>
                <c:pt idx="10">
                  <c:v>32.497152941176466</c:v>
                </c:pt>
                <c:pt idx="11">
                  <c:v>31.797821170395871</c:v>
                </c:pt>
                <c:pt idx="12">
                  <c:v>33.789199999999994</c:v>
                </c:pt>
                <c:pt idx="14">
                  <c:v>86.771647798003528</c:v>
                </c:pt>
                <c:pt idx="15">
                  <c:v>145.73765970819301</c:v>
                </c:pt>
                <c:pt idx="16">
                  <c:v>141.4998937963945</c:v>
                </c:pt>
                <c:pt idx="17">
                  <c:v>147.19636366834169</c:v>
                </c:pt>
                <c:pt idx="18">
                  <c:v>134.40117692307697</c:v>
                </c:pt>
                <c:pt idx="19">
                  <c:v>147.4191548241659</c:v>
                </c:pt>
                <c:pt idx="20">
                  <c:v>154.34816764331211</c:v>
                </c:pt>
                <c:pt idx="21">
                  <c:v>152.27549387096775</c:v>
                </c:pt>
                <c:pt idx="22">
                  <c:v>149.87746827479737</c:v>
                </c:pt>
                <c:pt idx="23">
                  <c:v>153.96793869179598</c:v>
                </c:pt>
                <c:pt idx="24">
                  <c:v>145.7006058823529</c:v>
                </c:pt>
                <c:pt idx="25">
                  <c:v>279.82359814113607</c:v>
                </c:pt>
                <c:pt idx="26">
                  <c:v>267.23329999999999</c:v>
                </c:pt>
                <c:pt idx="28">
                  <c:v>167.97124157369345</c:v>
                </c:pt>
                <c:pt idx="29">
                  <c:v>132.41412934904602</c:v>
                </c:pt>
                <c:pt idx="30">
                  <c:v>133.78678738069991</c:v>
                </c:pt>
                <c:pt idx="31">
                  <c:v>145.78559457286426</c:v>
                </c:pt>
                <c:pt idx="32">
                  <c:v>186.65585384615386</c:v>
                </c:pt>
                <c:pt idx="33">
                  <c:v>197.55187723174029</c:v>
                </c:pt>
                <c:pt idx="34">
                  <c:v>214.45192938428875</c:v>
                </c:pt>
                <c:pt idx="35">
                  <c:v>193.84884762096772</c:v>
                </c:pt>
                <c:pt idx="36">
                  <c:v>184.39318066383635</c:v>
                </c:pt>
                <c:pt idx="37">
                  <c:v>194.00038329637843</c:v>
                </c:pt>
                <c:pt idx="38">
                  <c:v>126.89194705882353</c:v>
                </c:pt>
                <c:pt idx="39">
                  <c:v>208.33012605851982</c:v>
                </c:pt>
                <c:pt idx="40">
                  <c:v>217.63890000000004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650D-4684-9324-10DF290A2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400" b="1"/>
                  <a:t>Billions of constant (2022) rand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Exports in billions of U.S. dollars</a:t>
            </a:r>
            <a:endParaRPr lang="en-Z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'17_18 imports exports by sector'!$B$8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E-4351-BE75-A87A49799C6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EE-4351-BE75-A87A49799C6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EE-4351-BE75-A87A49799C66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EE-4351-BE75-A87A49799C6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EE-4351-BE75-A87A49799C6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EE-4351-BE75-A87A49799C6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EE-4351-BE75-A87A49799C6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EE-4351-BE75-A87A49799C6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0EE-4351-BE75-A87A49799C6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0EE-4351-BE75-A87A49799C66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0EE-4351-BE75-A87A49799C66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0EE-4351-BE75-A87A49799C66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0EE-4351-BE75-A87A49799C6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0EE-4351-BE75-A87A49799C66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0EE-4351-BE75-A87A49799C66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0EE-4351-BE75-A87A49799C66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0EE-4351-BE75-A87A49799C66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0EE-4351-BE75-A87A49799C66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0EE-4351-BE75-A87A49799C66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0EE-4351-BE75-A87A49799C66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0EE-4351-BE75-A87A49799C6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0EE-4351-BE75-A87A49799C66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0EE-4351-BE75-A87A49799C66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70EE-4351-BE75-A87A49799C66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0EE-4351-BE75-A87A49799C6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70EE-4351-BE75-A87A49799C66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70EE-4351-BE75-A87A49799C66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70EE-4351-BE75-A87A49799C66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70EE-4351-BE75-A87A49799C66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70EE-4351-BE75-A87A49799C66}"/>
              </c:ext>
            </c:extLst>
          </c:dPt>
          <c:cat>
            <c:multiLvlStrRef>
              <c:f>'17_18 imports exports by sector'!$C$6:$AQ$7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'17_18 imports exports by sector'!$C$8:$AQ$8</c:f>
              <c:numCache>
                <c:formatCode>_ * #\ ##0_ ;_ * \-#\ ##0_ ;_ * "-"??_ ;_ @_ </c:formatCode>
                <c:ptCount val="41"/>
                <c:pt idx="0">
                  <c:v>0.90354105351990333</c:v>
                </c:pt>
                <c:pt idx="1">
                  <c:v>1.2487618428709257</c:v>
                </c:pt>
                <c:pt idx="2">
                  <c:v>1.101171099132177</c:v>
                </c:pt>
                <c:pt idx="3">
                  <c:v>1.2973242087841892</c:v>
                </c:pt>
                <c:pt idx="4">
                  <c:v>1.4780341050674624</c:v>
                </c:pt>
                <c:pt idx="5">
                  <c:v>1.3797497280139122</c:v>
                </c:pt>
                <c:pt idx="6">
                  <c:v>1.4063351658282017</c:v>
                </c:pt>
                <c:pt idx="7">
                  <c:v>1.5886008523462478</c:v>
                </c:pt>
                <c:pt idx="8">
                  <c:v>1.7201934789260553</c:v>
                </c:pt>
                <c:pt idx="9">
                  <c:v>1.4285836357762784</c:v>
                </c:pt>
                <c:pt idx="10">
                  <c:v>1.6313324658658372</c:v>
                </c:pt>
                <c:pt idx="11">
                  <c:v>2.113856452339455</c:v>
                </c:pt>
                <c:pt idx="12">
                  <c:v>2.1667343017397953</c:v>
                </c:pt>
                <c:pt idx="14">
                  <c:v>6.2459154184835137</c:v>
                </c:pt>
                <c:pt idx="15">
                  <c:v>12.342592803254115</c:v>
                </c:pt>
                <c:pt idx="16">
                  <c:v>10.592103454791868</c:v>
                </c:pt>
                <c:pt idx="17">
                  <c:v>9.9662067176305431</c:v>
                </c:pt>
                <c:pt idx="18">
                  <c:v>8.7284744447915319</c:v>
                </c:pt>
                <c:pt idx="19">
                  <c:v>8.7331689809575099</c:v>
                </c:pt>
                <c:pt idx="20">
                  <c:v>7.8020444241754303</c:v>
                </c:pt>
                <c:pt idx="21">
                  <c:v>9.2308525649787043</c:v>
                </c:pt>
                <c:pt idx="22">
                  <c:v>9.9113302903913745</c:v>
                </c:pt>
                <c:pt idx="23">
                  <c:v>9.3468248932152136</c:v>
                </c:pt>
                <c:pt idx="24">
                  <c:v>7.3273178267763592</c:v>
                </c:pt>
                <c:pt idx="25">
                  <c:v>18.559692703286483</c:v>
                </c:pt>
                <c:pt idx="26">
                  <c:v>17.154712886783258</c:v>
                </c:pt>
                <c:pt idx="28">
                  <c:v>12.311052175199114</c:v>
                </c:pt>
                <c:pt idx="29">
                  <c:v>11.212468839910469</c:v>
                </c:pt>
                <c:pt idx="30">
                  <c:v>10.020034775699509</c:v>
                </c:pt>
                <c:pt idx="31">
                  <c:v>9.8781682606739825</c:v>
                </c:pt>
                <c:pt idx="32">
                  <c:v>12.113700126082366</c:v>
                </c:pt>
                <c:pt idx="33">
                  <c:v>11.696731399239289</c:v>
                </c:pt>
                <c:pt idx="34">
                  <c:v>10.860965859647079</c:v>
                </c:pt>
                <c:pt idx="35">
                  <c:v>11.766044113157278</c:v>
                </c:pt>
                <c:pt idx="36">
                  <c:v>12.190284115320354</c:v>
                </c:pt>
                <c:pt idx="37">
                  <c:v>11.784880475852944</c:v>
                </c:pt>
                <c:pt idx="38">
                  <c:v>6.3954745893322</c:v>
                </c:pt>
                <c:pt idx="39">
                  <c:v>13.824008639203266</c:v>
                </c:pt>
                <c:pt idx="40">
                  <c:v>13.972075313720913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70EE-4351-BE75-A87A4979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27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</a:rPr>
                  <a:t>billions of U.S. dollars</a:t>
                </a:r>
                <a:endParaRPr lang="en-ZA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Imports in billions of constant rand</a:t>
            </a:r>
            <a:endParaRPr lang="en-ZA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'17_18 imports exports by sector'!$B$12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AC-4B8F-9019-2EA91D008A9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AC-4B8F-9019-2EA91D008A9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AC-4B8F-9019-2EA91D008A92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AC-4B8F-9019-2EA91D008A9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AC-4B8F-9019-2EA91D008A9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8AC-4B8F-9019-2EA91D008A9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8AC-4B8F-9019-2EA91D008A9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8AC-4B8F-9019-2EA91D008A9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8AC-4B8F-9019-2EA91D008A92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8AC-4B8F-9019-2EA91D008A92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8AC-4B8F-9019-2EA91D008A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8AC-4B8F-9019-2EA91D008A92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8AC-4B8F-9019-2EA91D008A92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8AC-4B8F-9019-2EA91D008A92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8AC-4B8F-9019-2EA91D008A92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8AC-4B8F-9019-2EA91D008A92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8AC-4B8F-9019-2EA91D008A92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18AC-4B8F-9019-2EA91D008A92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18AC-4B8F-9019-2EA91D008A92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18AC-4B8F-9019-2EA91D008A92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18AC-4B8F-9019-2EA91D008A9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8AC-4B8F-9019-2EA91D008A9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8AC-4B8F-9019-2EA91D008A92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18AC-4B8F-9019-2EA91D008A92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18AC-4B8F-9019-2EA91D008A9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8AC-4B8F-9019-2EA91D008A92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8AC-4B8F-9019-2EA91D008A92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18AC-4B8F-9019-2EA91D008A92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18AC-4B8F-9019-2EA91D008A92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18AC-4B8F-9019-2EA91D008A92}"/>
              </c:ext>
            </c:extLst>
          </c:dPt>
          <c:cat>
            <c:multiLvlStrRef>
              <c:f>'17_18 imports exports by sector'!$C$10:$AQ$11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'17_18 imports exports by sector'!$C$12:$AQ$12</c:f>
              <c:numCache>
                <c:formatCode>_ * #\ ##0_ ;_ * \-#\ ##0_ ;_ * "-"??_ ;_ @_ </c:formatCode>
                <c:ptCount val="41"/>
                <c:pt idx="0">
                  <c:v>5.8897556664709336</c:v>
                </c:pt>
                <c:pt idx="1">
                  <c:v>7.7454544893378223</c:v>
                </c:pt>
                <c:pt idx="2">
                  <c:v>8.5507414634146333</c:v>
                </c:pt>
                <c:pt idx="3">
                  <c:v>9.0580246733668321</c:v>
                </c:pt>
                <c:pt idx="4">
                  <c:v>10.853092307692309</c:v>
                </c:pt>
                <c:pt idx="5">
                  <c:v>12.610012173128943</c:v>
                </c:pt>
                <c:pt idx="6">
                  <c:v>16.747471337579615</c:v>
                </c:pt>
                <c:pt idx="7">
                  <c:v>12.595299193548387</c:v>
                </c:pt>
                <c:pt idx="8">
                  <c:v>12.730929100733304</c:v>
                </c:pt>
                <c:pt idx="9">
                  <c:v>12.910575831485586</c:v>
                </c:pt>
                <c:pt idx="10">
                  <c:v>13.772652941176467</c:v>
                </c:pt>
                <c:pt idx="11">
                  <c:v>12.520941790017213</c:v>
                </c:pt>
                <c:pt idx="12">
                  <c:v>14.4175</c:v>
                </c:pt>
                <c:pt idx="14">
                  <c:v>54.487195889606582</c:v>
                </c:pt>
                <c:pt idx="15">
                  <c:v>71.583974579124586</c:v>
                </c:pt>
                <c:pt idx="16">
                  <c:v>82.842286850477223</c:v>
                </c:pt>
                <c:pt idx="17">
                  <c:v>86.557726180904496</c:v>
                </c:pt>
                <c:pt idx="18">
                  <c:v>94.350930769230771</c:v>
                </c:pt>
                <c:pt idx="19">
                  <c:v>61.370168755635703</c:v>
                </c:pt>
                <c:pt idx="20">
                  <c:v>51.869160934182588</c:v>
                </c:pt>
                <c:pt idx="21">
                  <c:v>58.165281491935488</c:v>
                </c:pt>
                <c:pt idx="22">
                  <c:v>67.683614203010407</c:v>
                </c:pt>
                <c:pt idx="23">
                  <c:v>74.734066371027353</c:v>
                </c:pt>
                <c:pt idx="24">
                  <c:v>39.150505882352938</c:v>
                </c:pt>
                <c:pt idx="25">
                  <c:v>64.045107125645444</c:v>
                </c:pt>
                <c:pt idx="26">
                  <c:v>114.86070000000001</c:v>
                </c:pt>
                <c:pt idx="28">
                  <c:v>200.52793123899002</c:v>
                </c:pt>
                <c:pt idx="29">
                  <c:v>211.15422469135805</c:v>
                </c:pt>
                <c:pt idx="30">
                  <c:v>238.94931415694595</c:v>
                </c:pt>
                <c:pt idx="31">
                  <c:v>271.26794190954769</c:v>
                </c:pt>
                <c:pt idx="32">
                  <c:v>268.31916923076926</c:v>
                </c:pt>
                <c:pt idx="33">
                  <c:v>281.78413349864741</c:v>
                </c:pt>
                <c:pt idx="34">
                  <c:v>287.53652662420382</c:v>
                </c:pt>
                <c:pt idx="35">
                  <c:v>270.20912899193547</c:v>
                </c:pt>
                <c:pt idx="36">
                  <c:v>259.61227039752987</c:v>
                </c:pt>
                <c:pt idx="37">
                  <c:v>279.63403558758313</c:v>
                </c:pt>
                <c:pt idx="38">
                  <c:v>219.22289411764706</c:v>
                </c:pt>
                <c:pt idx="39">
                  <c:v>272.69314209982787</c:v>
                </c:pt>
                <c:pt idx="40">
                  <c:v>318.29519999999997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18AC-4B8F-9019-2EA91D008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51143215"/>
        <c:axId val="1051147791"/>
      </c:barChart>
      <c:catAx>
        <c:axId val="105114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47791"/>
        <c:crosses val="autoZero"/>
        <c:auto val="1"/>
        <c:lblAlgn val="ctr"/>
        <c:lblOffset val="100"/>
        <c:noMultiLvlLbl val="0"/>
      </c:catAx>
      <c:valAx>
        <c:axId val="105114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billions of constant (2022) rand</a:t>
                </a:r>
                <a:endParaRPr lang="en-ZA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4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Imports in billions of U.S. dollars</a:t>
            </a:r>
            <a:endParaRPr lang="en-ZA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'17_18 imports exports by sector'!$B$16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5A-4A01-80E8-CB15E759D00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5A-4A01-80E8-CB15E759D00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5A-4A01-80E8-CB15E759D00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5A-4A01-80E8-CB15E759D00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5A-4A01-80E8-CB15E759D00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5A-4A01-80E8-CB15E759D00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5A-4A01-80E8-CB15E759D00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85A-4A01-80E8-CB15E759D001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85A-4A01-80E8-CB15E759D00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85A-4A01-80E8-CB15E759D00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85A-4A01-80E8-CB15E759D001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85A-4A01-80E8-CB15E759D001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85A-4A01-80E8-CB15E759D001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85A-4A01-80E8-CB15E759D001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85A-4A01-80E8-CB15E759D00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85A-4A01-80E8-CB15E759D001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85A-4A01-80E8-CB15E759D001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85A-4A01-80E8-CB15E759D00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85A-4A01-80E8-CB15E759D00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485A-4A01-80E8-CB15E759D001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485A-4A01-80E8-CB15E759D00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485A-4A01-80E8-CB15E759D001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485A-4A01-80E8-CB15E759D001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485A-4A01-80E8-CB15E759D001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485A-4A01-80E8-CB15E759D00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485A-4A01-80E8-CB15E759D001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485A-4A01-80E8-CB15E759D001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485A-4A01-80E8-CB15E759D001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485A-4A01-80E8-CB15E759D001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485A-4A01-80E8-CB15E759D001}"/>
              </c:ext>
            </c:extLst>
          </c:dPt>
          <c:cat>
            <c:multiLvlStrRef>
              <c:f>'17_18 imports exports by sector'!$C$14:$AQ$15</c:f>
              <c:multiLvlStrCache>
                <c:ptCount val="41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2015</c:v>
                  </c:pt>
                  <c:pt idx="34">
                    <c:v>2016</c:v>
                  </c:pt>
                  <c:pt idx="35">
                    <c:v>2017</c:v>
                  </c:pt>
                  <c:pt idx="36">
                    <c:v>2018</c:v>
                  </c:pt>
                  <c:pt idx="37">
                    <c:v>2019</c:v>
                  </c:pt>
                  <c:pt idx="38">
                    <c:v>2020</c:v>
                  </c:pt>
                  <c:pt idx="39">
                    <c:v>2021</c:v>
                  </c:pt>
                  <c:pt idx="40">
                    <c:v>2022</c:v>
                  </c:pt>
                </c:lvl>
                <c:lvl>
                  <c:pt idx="0">
                    <c:v>Agriculture</c:v>
                  </c:pt>
                  <c:pt idx="14">
                    <c:v>Mining</c:v>
                  </c:pt>
                  <c:pt idx="28">
                    <c:v>Manufacturing</c:v>
                  </c:pt>
                </c:lvl>
              </c:multiLvlStrCache>
            </c:multiLvlStrRef>
          </c:cat>
          <c:val>
            <c:numRef>
              <c:f>'17_18 imports exports by sector'!$C$16:$AQ$16</c:f>
              <c:numCache>
                <c:formatCode>_ * #\ ##0_ ;_ * \-#\ ##0_ ;_ * "-"??_ ;_ @_ </c:formatCode>
                <c:ptCount val="41"/>
                <c:pt idx="0">
                  <c:v>0.42923895469009432</c:v>
                </c:pt>
                <c:pt idx="1">
                  <c:v>0.65565760982757026</c:v>
                </c:pt>
                <c:pt idx="2">
                  <c:v>0.64157358766792827</c:v>
                </c:pt>
                <c:pt idx="3">
                  <c:v>0.61405344497375136</c:v>
                </c:pt>
                <c:pt idx="4">
                  <c:v>0.70416072615155734</c:v>
                </c:pt>
                <c:pt idx="5">
                  <c:v>0.74743380685966276</c:v>
                </c:pt>
                <c:pt idx="6">
                  <c:v>0.84785740698060674</c:v>
                </c:pt>
                <c:pt idx="7">
                  <c:v>0.76460042671476214</c:v>
                </c:pt>
                <c:pt idx="8">
                  <c:v>0.84506721439646537</c:v>
                </c:pt>
                <c:pt idx="9">
                  <c:v>0.78528651678067507</c:v>
                </c:pt>
                <c:pt idx="10">
                  <c:v>0.68266908666126369</c:v>
                </c:pt>
                <c:pt idx="11">
                  <c:v>0.83058926791941146</c:v>
                </c:pt>
                <c:pt idx="12">
                  <c:v>0.92774393201992511</c:v>
                </c:pt>
                <c:pt idx="14">
                  <c:v>3.9720256569159464</c:v>
                </c:pt>
                <c:pt idx="15">
                  <c:v>6.0657105402582889</c:v>
                </c:pt>
                <c:pt idx="16">
                  <c:v>6.1951820232651773</c:v>
                </c:pt>
                <c:pt idx="17">
                  <c:v>5.8816880151847739</c:v>
                </c:pt>
                <c:pt idx="18">
                  <c:v>6.1322399167480972</c:v>
                </c:pt>
                <c:pt idx="19">
                  <c:v>3.6372034086249609</c:v>
                </c:pt>
                <c:pt idx="20">
                  <c:v>2.6303328033509583</c:v>
                </c:pt>
                <c:pt idx="21">
                  <c:v>3.5216038443144635</c:v>
                </c:pt>
                <c:pt idx="22">
                  <c:v>4.4794437239533185</c:v>
                </c:pt>
                <c:pt idx="23">
                  <c:v>4.538821275512114</c:v>
                </c:pt>
                <c:pt idx="24">
                  <c:v>1.9439887638626356</c:v>
                </c:pt>
                <c:pt idx="25">
                  <c:v>4.2486036916061005</c:v>
                </c:pt>
                <c:pt idx="26">
                  <c:v>7.3753143787365438</c:v>
                </c:pt>
                <c:pt idx="28">
                  <c:v>14.620076910979224</c:v>
                </c:pt>
                <c:pt idx="29">
                  <c:v>17.878490591435021</c:v>
                </c:pt>
                <c:pt idx="30">
                  <c:v>17.915161739694142</c:v>
                </c:pt>
                <c:pt idx="31">
                  <c:v>18.390561644493754</c:v>
                </c:pt>
                <c:pt idx="32">
                  <c:v>17.418547228623677</c:v>
                </c:pt>
                <c:pt idx="33">
                  <c:v>16.686690778713206</c:v>
                </c:pt>
                <c:pt idx="34">
                  <c:v>14.572018840710776</c:v>
                </c:pt>
                <c:pt idx="35">
                  <c:v>16.395673472775616</c:v>
                </c:pt>
                <c:pt idx="36">
                  <c:v>17.190746557061086</c:v>
                </c:pt>
                <c:pt idx="37">
                  <c:v>16.987578987478869</c:v>
                </c:pt>
                <c:pt idx="38">
                  <c:v>10.908057589697345</c:v>
                </c:pt>
                <c:pt idx="39">
                  <c:v>18.089611062301813</c:v>
                </c:pt>
                <c:pt idx="40">
                  <c:v>20.446581143778513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485A-4A01-80E8-CB15E759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51144463"/>
        <c:axId val="1051144879"/>
      </c:barChart>
      <c:catAx>
        <c:axId val="105114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44879"/>
        <c:crosses val="autoZero"/>
        <c:auto val="1"/>
        <c:lblAlgn val="ctr"/>
        <c:lblOffset val="100"/>
        <c:noMultiLvlLbl val="0"/>
      </c:catAx>
      <c:valAx>
        <c:axId val="105114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billions of U.S. dollars</a:t>
                </a:r>
                <a:endParaRPr lang="en-ZA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4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'19. Public &amp; private investment'!$A$6</c:f>
              <c:strCache>
                <c:ptCount val="1"/>
                <c:pt idx="0">
                  <c:v>General 
government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'19. Public &amp; private investment'!$B$4:$N$5</c:f>
              <c:multiLvlStrCache>
                <c:ptCount val="13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</c:lvl>
                <c:lvl>
                  <c:pt idx="0">
                    <c:v>2019</c:v>
                  </c:pt>
                  <c:pt idx="3">
                    <c:v>2020</c:v>
                  </c:pt>
                  <c:pt idx="7">
                    <c:v>2021</c:v>
                  </c:pt>
                  <c:pt idx="11">
                    <c:v>2022</c:v>
                  </c:pt>
                </c:lvl>
              </c:multiLvlStrCache>
            </c:multiLvlStrRef>
          </c:cat>
          <c:val>
            <c:numRef>
              <c:f>'19. Public &amp; private investment'!$B$6:$N$6</c:f>
              <c:numCache>
                <c:formatCode>#,##0</c:formatCode>
                <c:ptCount val="13"/>
                <c:pt idx="0">
                  <c:v>183.29883338205101</c:v>
                </c:pt>
                <c:pt idx="1">
                  <c:v>173.98765694973423</c:v>
                </c:pt>
                <c:pt idx="2">
                  <c:v>167.96157540017578</c:v>
                </c:pt>
                <c:pt idx="3">
                  <c:v>161.88586158403152</c:v>
                </c:pt>
                <c:pt idx="4">
                  <c:v>166.24542106178808</c:v>
                </c:pt>
                <c:pt idx="5">
                  <c:v>173.20716625464127</c:v>
                </c:pt>
                <c:pt idx="6">
                  <c:v>181.29489261348584</c:v>
                </c:pt>
                <c:pt idx="7">
                  <c:v>177.37817400331647</c:v>
                </c:pt>
                <c:pt idx="8">
                  <c:v>169.81504566321095</c:v>
                </c:pt>
                <c:pt idx="9">
                  <c:v>161.45126612430261</c:v>
                </c:pt>
                <c:pt idx="10">
                  <c:v>157.26359171874259</c:v>
                </c:pt>
                <c:pt idx="11">
                  <c:v>163.51473969535002</c:v>
                </c:pt>
                <c:pt idx="12">
                  <c:v>162.49380575933745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9-4C14-9AEC-9B0181DC2A2C}"/>
            </c:ext>
          </c:extLst>
        </c:ser>
        <c:ser>
          <c:idx val="1"/>
          <c:order val="1"/>
          <c:tx>
            <c:strRef>
              <c:f>'19. Public &amp; private investment'!$A$7</c:f>
              <c:strCache>
                <c:ptCount val="1"/>
                <c:pt idx="0">
                  <c:v>Public 
corporations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'19. Public &amp; private investment'!$B$4:$N$5</c:f>
              <c:multiLvlStrCache>
                <c:ptCount val="13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</c:lvl>
                <c:lvl>
                  <c:pt idx="0">
                    <c:v>2019</c:v>
                  </c:pt>
                  <c:pt idx="3">
                    <c:v>2020</c:v>
                  </c:pt>
                  <c:pt idx="7">
                    <c:v>2021</c:v>
                  </c:pt>
                  <c:pt idx="11">
                    <c:v>2022</c:v>
                  </c:pt>
                </c:lvl>
              </c:multiLvlStrCache>
            </c:multiLvlStrRef>
          </c:cat>
          <c:val>
            <c:numRef>
              <c:f>'19. Public &amp; private investment'!$B$7:$N$7</c:f>
              <c:numCache>
                <c:formatCode>#,##0</c:formatCode>
                <c:ptCount val="13"/>
                <c:pt idx="0">
                  <c:v>120.26911514328526</c:v>
                </c:pt>
                <c:pt idx="1">
                  <c:v>119.83703790389457</c:v>
                </c:pt>
                <c:pt idx="2">
                  <c:v>111.28858575345836</c:v>
                </c:pt>
                <c:pt idx="3">
                  <c:v>104.78632850737915</c:v>
                </c:pt>
                <c:pt idx="4">
                  <c:v>77.624446920770396</c:v>
                </c:pt>
                <c:pt idx="5">
                  <c:v>85.902811970791305</c:v>
                </c:pt>
                <c:pt idx="6">
                  <c:v>89.362852631623525</c:v>
                </c:pt>
                <c:pt idx="7">
                  <c:v>93.491473117218845</c:v>
                </c:pt>
                <c:pt idx="8">
                  <c:v>94.747557179706931</c:v>
                </c:pt>
                <c:pt idx="9">
                  <c:v>94.748786818668577</c:v>
                </c:pt>
                <c:pt idx="10">
                  <c:v>94.870891429200981</c:v>
                </c:pt>
                <c:pt idx="11">
                  <c:v>94.33220321500292</c:v>
                </c:pt>
                <c:pt idx="12">
                  <c:v>94.20906063250078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9-4C14-9AEC-9B0181DC2A2C}"/>
            </c:ext>
          </c:extLst>
        </c:ser>
        <c:ser>
          <c:idx val="2"/>
          <c:order val="2"/>
          <c:tx>
            <c:strRef>
              <c:f>'19. Public &amp; private investment'!$A$8</c:f>
              <c:strCache>
                <c:ptCount val="1"/>
                <c:pt idx="0">
                  <c:v>Private 
business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'19. Public &amp; private investment'!$B$4:$N$5</c:f>
              <c:multiLvlStrCache>
                <c:ptCount val="13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</c:lvl>
                <c:lvl>
                  <c:pt idx="0">
                    <c:v>2019</c:v>
                  </c:pt>
                  <c:pt idx="3">
                    <c:v>2020</c:v>
                  </c:pt>
                  <c:pt idx="7">
                    <c:v>2021</c:v>
                  </c:pt>
                  <c:pt idx="11">
                    <c:v>2022</c:v>
                  </c:pt>
                </c:lvl>
              </c:multiLvlStrCache>
            </c:multiLvlStrRef>
          </c:cat>
          <c:val>
            <c:numRef>
              <c:f>'19. Public &amp; private investment'!$B$8:$N$8</c:f>
              <c:numCache>
                <c:formatCode>#,##0</c:formatCode>
                <c:ptCount val="13"/>
                <c:pt idx="0">
                  <c:v>722.79886903058173</c:v>
                </c:pt>
                <c:pt idx="1">
                  <c:v>750.97160324098968</c:v>
                </c:pt>
                <c:pt idx="2">
                  <c:v>725.91205071747333</c:v>
                </c:pt>
                <c:pt idx="3">
                  <c:v>708.64549301844545</c:v>
                </c:pt>
                <c:pt idx="4">
                  <c:v>516.9867810416639</c:v>
                </c:pt>
                <c:pt idx="5">
                  <c:v>608.43795807716299</c:v>
                </c:pt>
                <c:pt idx="6">
                  <c:v>642.51920653884292</c:v>
                </c:pt>
                <c:pt idx="7">
                  <c:v>613.71815343499213</c:v>
                </c:pt>
                <c:pt idx="8">
                  <c:v>617.46110293271897</c:v>
                </c:pt>
                <c:pt idx="9">
                  <c:v>615.67222337778503</c:v>
                </c:pt>
                <c:pt idx="10">
                  <c:v>633.12689697375822</c:v>
                </c:pt>
                <c:pt idx="11">
                  <c:v>657.69496100487879</c:v>
                </c:pt>
                <c:pt idx="12">
                  <c:v>663.10136853144832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A9-4C14-9AEC-9B0181DC2A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'20. Investment rate'!$F$7</c:f>
              <c:strCache>
                <c:ptCount val="1"/>
                <c:pt idx="0">
                  <c:v>investment rate (right axis)</c:v>
                </c:pt>
              </c:strCache>
            </c:strRef>
          </c:tx>
          <c:spPr>
            <a:ln w="22225">
              <a:noFill/>
            </a:ln>
          </c:spPr>
          <c:invertIfNegative val="0"/>
          <c:cat>
            <c:multiLvlStrRef>
              <c:f>'20. Investment rate'!$A$8:$B$57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'20. Investment rate'!$F$8:$F$57</c:f>
              <c:numCache>
                <c:formatCode>0%</c:formatCode>
                <c:ptCount val="50"/>
                <c:pt idx="0">
                  <c:v>0.18223900886368499</c:v>
                </c:pt>
                <c:pt idx="1">
                  <c:v>0.17680398223103785</c:v>
                </c:pt>
                <c:pt idx="2">
                  <c:v>0.17420410150164864</c:v>
                </c:pt>
                <c:pt idx="3">
                  <c:v>0.17571254027470726</c:v>
                </c:pt>
                <c:pt idx="4">
                  <c:v>0.17935167331110666</c:v>
                </c:pt>
                <c:pt idx="5">
                  <c:v>0.17324598072044076</c:v>
                </c:pt>
                <c:pt idx="6">
                  <c:v>0.176439526353947</c:v>
                </c:pt>
                <c:pt idx="7">
                  <c:v>0.17809638236718606</c:v>
                </c:pt>
                <c:pt idx="8">
                  <c:v>0.17602683679543035</c:v>
                </c:pt>
                <c:pt idx="9">
                  <c:v>0.18142419643312116</c:v>
                </c:pt>
                <c:pt idx="10">
                  <c:v>0.17622478897936811</c:v>
                </c:pt>
                <c:pt idx="11">
                  <c:v>0.18075997027388185</c:v>
                </c:pt>
                <c:pt idx="12">
                  <c:v>0.17973190309396461</c:v>
                </c:pt>
                <c:pt idx="13">
                  <c:v>0.18431922594653208</c:v>
                </c:pt>
                <c:pt idx="14">
                  <c:v>0.18897055335506407</c:v>
                </c:pt>
                <c:pt idx="15">
                  <c:v>0.18984282574011441</c:v>
                </c:pt>
                <c:pt idx="16">
                  <c:v>0.18854037810318605</c:v>
                </c:pt>
                <c:pt idx="17">
                  <c:v>0.18089754774481012</c:v>
                </c:pt>
                <c:pt idx="18">
                  <c:v>0.18054045274948882</c:v>
                </c:pt>
                <c:pt idx="19">
                  <c:v>0.1822669603140683</c:v>
                </c:pt>
                <c:pt idx="20">
                  <c:v>0.17823064552980628</c:v>
                </c:pt>
                <c:pt idx="21">
                  <c:v>0.17893660057079597</c:v>
                </c:pt>
                <c:pt idx="22">
                  <c:v>0.1833933809995438</c:v>
                </c:pt>
                <c:pt idx="23">
                  <c:v>0.17975758565082803</c:v>
                </c:pt>
                <c:pt idx="24">
                  <c:v>0.179076253059199</c:v>
                </c:pt>
                <c:pt idx="25">
                  <c:v>0.18085799585478968</c:v>
                </c:pt>
                <c:pt idx="26">
                  <c:v>0.16867778726128621</c:v>
                </c:pt>
                <c:pt idx="27">
                  <c:v>0.16937727463732058</c:v>
                </c:pt>
                <c:pt idx="28">
                  <c:v>0.16599831008290913</c:v>
                </c:pt>
                <c:pt idx="29">
                  <c:v>0.16165539883297073</c:v>
                </c:pt>
                <c:pt idx="30">
                  <c:v>0.16301530635187989</c:v>
                </c:pt>
                <c:pt idx="31">
                  <c:v>0.16527351345279095</c:v>
                </c:pt>
                <c:pt idx="32">
                  <c:v>0.16325729351061083</c:v>
                </c:pt>
                <c:pt idx="33">
                  <c:v>0.15965385750837308</c:v>
                </c:pt>
                <c:pt idx="34">
                  <c:v>0.15896096116484357</c:v>
                </c:pt>
                <c:pt idx="35">
                  <c:v>0.15607162060057089</c:v>
                </c:pt>
                <c:pt idx="36">
                  <c:v>0.1578811939045599</c:v>
                </c:pt>
                <c:pt idx="37">
                  <c:v>0.15430953058756766</c:v>
                </c:pt>
                <c:pt idx="38">
                  <c:v>0.15538409367541728</c:v>
                </c:pt>
                <c:pt idx="39">
                  <c:v>0.14929808664497105</c:v>
                </c:pt>
                <c:pt idx="40">
                  <c:v>0.14264033992492331</c:v>
                </c:pt>
                <c:pt idx="41">
                  <c:v>0.13268398379145538</c:v>
                </c:pt>
                <c:pt idx="42">
                  <c:v>0.13507252273530629</c:v>
                </c:pt>
                <c:pt idx="43">
                  <c:v>0.13858054086586433</c:v>
                </c:pt>
                <c:pt idx="44">
                  <c:v>0.1304084952358901</c:v>
                </c:pt>
                <c:pt idx="45">
                  <c:v>0.12829621950582706</c:v>
                </c:pt>
                <c:pt idx="46">
                  <c:v>0.13046711296421606</c:v>
                </c:pt>
                <c:pt idx="47">
                  <c:v>0.1329777269591545</c:v>
                </c:pt>
                <c:pt idx="48">
                  <c:v>0.13677690404389237</c:v>
                </c:pt>
                <c:pt idx="49" formatCode="0.0%">
                  <c:v>0.140522390975265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4-4F3E-84DD-2F5C07E2D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axId val="1387236575"/>
        <c:axId val="1387227839"/>
      </c:barChart>
      <c:lineChart>
        <c:grouping val="standard"/>
        <c:varyColors val="0"/>
        <c:ser>
          <c:idx val="0"/>
          <c:order val="0"/>
          <c:tx>
            <c:strRef>
              <c:f>'20. Investment rate'!$C$7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8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multiLvlStrRef>
              <c:f>'20. Investment rate'!$A$8:$B$57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'20. Investment rate'!$C$8:$C$57</c:f>
              <c:numCache>
                <c:formatCode>_-* #\ ##0_-;\-* #\ ##0_-;_-* "-"??_-;_-@_-</c:formatCode>
                <c:ptCount val="50"/>
                <c:pt idx="0">
                  <c:v>178.61094680249658</c:v>
                </c:pt>
                <c:pt idx="1">
                  <c:v>172.84891079215819</c:v>
                </c:pt>
                <c:pt idx="2">
                  <c:v>170.22014387884803</c:v>
                </c:pt>
                <c:pt idx="3">
                  <c:v>193.09388679730128</c:v>
                </c:pt>
                <c:pt idx="4">
                  <c:v>231.40823953474307</c:v>
                </c:pt>
                <c:pt idx="5">
                  <c:v>190.80509200307236</c:v>
                </c:pt>
                <c:pt idx="6">
                  <c:v>185.67623603668142</c:v>
                </c:pt>
                <c:pt idx="7">
                  <c:v>190.54919188590455</c:v>
                </c:pt>
                <c:pt idx="8">
                  <c:v>191.01390200639685</c:v>
                </c:pt>
                <c:pt idx="9">
                  <c:v>176.99037632771055</c:v>
                </c:pt>
                <c:pt idx="10">
                  <c:v>189.87603006112511</c:v>
                </c:pt>
                <c:pt idx="11">
                  <c:v>205.41766910783141</c:v>
                </c:pt>
                <c:pt idx="12">
                  <c:v>197.98502803539907</c:v>
                </c:pt>
                <c:pt idx="13">
                  <c:v>193.02628131891075</c:v>
                </c:pt>
                <c:pt idx="14">
                  <c:v>188.02249836052661</c:v>
                </c:pt>
                <c:pt idx="15">
                  <c:v>193.27929275384537</c:v>
                </c:pt>
                <c:pt idx="16">
                  <c:v>200.88229395862535</c:v>
                </c:pt>
                <c:pt idx="17">
                  <c:v>204.90769315525287</c:v>
                </c:pt>
                <c:pt idx="18">
                  <c:v>203.85041192353751</c:v>
                </c:pt>
                <c:pt idx="19">
                  <c:v>200.69542298926345</c:v>
                </c:pt>
                <c:pt idx="20">
                  <c:v>203.82523169926534</c:v>
                </c:pt>
                <c:pt idx="21">
                  <c:v>211.73854503905312</c:v>
                </c:pt>
                <c:pt idx="22">
                  <c:v>228.55650420121037</c:v>
                </c:pt>
                <c:pt idx="23">
                  <c:v>243.01366503507475</c:v>
                </c:pt>
                <c:pt idx="24">
                  <c:v>243.5148416317968</c:v>
                </c:pt>
                <c:pt idx="25">
                  <c:v>238.61232168994715</c:v>
                </c:pt>
                <c:pt idx="26">
                  <c:v>216.53715316159534</c:v>
                </c:pt>
                <c:pt idx="27">
                  <c:v>206.07472723195036</c:v>
                </c:pt>
                <c:pt idx="28">
                  <c:v>204.26906650496275</c:v>
                </c:pt>
                <c:pt idx="29">
                  <c:v>202.76284588538181</c:v>
                </c:pt>
                <c:pt idx="30">
                  <c:v>211.78488160403225</c:v>
                </c:pt>
                <c:pt idx="31">
                  <c:v>195.44204336455812</c:v>
                </c:pt>
                <c:pt idx="32">
                  <c:v>192.40591954257073</c:v>
                </c:pt>
                <c:pt idx="33">
                  <c:v>190.3792198263375</c:v>
                </c:pt>
                <c:pt idx="34">
                  <c:v>193.49760778951986</c:v>
                </c:pt>
                <c:pt idx="35">
                  <c:v>190.63972588983916</c:v>
                </c:pt>
                <c:pt idx="36">
                  <c:v>189.97792301084812</c:v>
                </c:pt>
                <c:pt idx="37">
                  <c:v>183.29883338205101</c:v>
                </c:pt>
                <c:pt idx="38">
                  <c:v>173.98765694973423</c:v>
                </c:pt>
                <c:pt idx="39">
                  <c:v>167.96157540017578</c:v>
                </c:pt>
                <c:pt idx="40">
                  <c:v>161.88586158403152</c:v>
                </c:pt>
                <c:pt idx="41">
                  <c:v>166.24542106178808</c:v>
                </c:pt>
                <c:pt idx="42">
                  <c:v>173.20716625464127</c:v>
                </c:pt>
                <c:pt idx="43">
                  <c:v>181.29489261348584</c:v>
                </c:pt>
                <c:pt idx="44">
                  <c:v>177.37817400331647</c:v>
                </c:pt>
                <c:pt idx="45">
                  <c:v>169.81504566321095</c:v>
                </c:pt>
                <c:pt idx="46">
                  <c:v>161.45126612430261</c:v>
                </c:pt>
                <c:pt idx="47">
                  <c:v>157.26359171874259</c:v>
                </c:pt>
                <c:pt idx="48">
                  <c:v>163.51473969535002</c:v>
                </c:pt>
                <c:pt idx="49">
                  <c:v>162.49380575933745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04-4F3E-84DD-2F5C07E2D7D8}"/>
            </c:ext>
          </c:extLst>
        </c:ser>
        <c:ser>
          <c:idx val="1"/>
          <c:order val="1"/>
          <c:tx>
            <c:strRef>
              <c:f>'20. Investment rate'!$D$7</c:f>
              <c:strCache>
                <c:ptCount val="1"/>
                <c:pt idx="0">
                  <c:v>Public corporations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multiLvlStrRef>
              <c:f>'20. Investment rate'!$A$8:$B$57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'20. Investment rate'!$D$8:$D$57</c:f>
              <c:numCache>
                <c:formatCode>_-* #\ ##0_-;\-* #\ ##0_-;_-* "-"??_-;_-@_-</c:formatCode>
                <c:ptCount val="50"/>
                <c:pt idx="0">
                  <c:v>166.18060062645753</c:v>
                </c:pt>
                <c:pt idx="1">
                  <c:v>158.41744958099392</c:v>
                </c:pt>
                <c:pt idx="2">
                  <c:v>156.02872665376461</c:v>
                </c:pt>
                <c:pt idx="3">
                  <c:v>158.46565581797049</c:v>
                </c:pt>
                <c:pt idx="4">
                  <c:v>160.87908628578364</c:v>
                </c:pt>
                <c:pt idx="5">
                  <c:v>170.99385478913538</c:v>
                </c:pt>
                <c:pt idx="6">
                  <c:v>180.85822152969808</c:v>
                </c:pt>
                <c:pt idx="7">
                  <c:v>174.32932872621018</c:v>
                </c:pt>
                <c:pt idx="8">
                  <c:v>165.74859792764036</c:v>
                </c:pt>
                <c:pt idx="9">
                  <c:v>170.43955622372343</c:v>
                </c:pt>
                <c:pt idx="10">
                  <c:v>173.80421315630173</c:v>
                </c:pt>
                <c:pt idx="11">
                  <c:v>179.27124493182936</c:v>
                </c:pt>
                <c:pt idx="12">
                  <c:v>188.07914641992554</c:v>
                </c:pt>
                <c:pt idx="13">
                  <c:v>197.76834123290564</c:v>
                </c:pt>
                <c:pt idx="14">
                  <c:v>198.74857750561651</c:v>
                </c:pt>
                <c:pt idx="15">
                  <c:v>204.26845030630034</c:v>
                </c:pt>
                <c:pt idx="16">
                  <c:v>186.16259019270768</c:v>
                </c:pt>
                <c:pt idx="17">
                  <c:v>173.69206769961573</c:v>
                </c:pt>
                <c:pt idx="18">
                  <c:v>174.99486074450147</c:v>
                </c:pt>
                <c:pt idx="19">
                  <c:v>185.89205814585819</c:v>
                </c:pt>
                <c:pt idx="20">
                  <c:v>192.4558816225753</c:v>
                </c:pt>
                <c:pt idx="21">
                  <c:v>189.86921733800898</c:v>
                </c:pt>
                <c:pt idx="22">
                  <c:v>192.88986357822773</c:v>
                </c:pt>
                <c:pt idx="23">
                  <c:v>183.01662303899775</c:v>
                </c:pt>
                <c:pt idx="24">
                  <c:v>175.54179503792489</c:v>
                </c:pt>
                <c:pt idx="25">
                  <c:v>173.19271185920817</c:v>
                </c:pt>
                <c:pt idx="26">
                  <c:v>165.71523703150112</c:v>
                </c:pt>
                <c:pt idx="27">
                  <c:v>166.15627861169631</c:v>
                </c:pt>
                <c:pt idx="28">
                  <c:v>163.34472256246983</c:v>
                </c:pt>
                <c:pt idx="29">
                  <c:v>157.10358671921378</c:v>
                </c:pt>
                <c:pt idx="30">
                  <c:v>150.97925214724449</c:v>
                </c:pt>
                <c:pt idx="31">
                  <c:v>150.81680670730879</c:v>
                </c:pt>
                <c:pt idx="32">
                  <c:v>143.30755201119371</c:v>
                </c:pt>
                <c:pt idx="33">
                  <c:v>138.59340533052779</c:v>
                </c:pt>
                <c:pt idx="34">
                  <c:v>133.05044200132727</c:v>
                </c:pt>
                <c:pt idx="35">
                  <c:v>126.23812825338921</c:v>
                </c:pt>
                <c:pt idx="36">
                  <c:v>122.96352695617593</c:v>
                </c:pt>
                <c:pt idx="37">
                  <c:v>120.26911514328526</c:v>
                </c:pt>
                <c:pt idx="38">
                  <c:v>119.83703790389457</c:v>
                </c:pt>
                <c:pt idx="39">
                  <c:v>111.28858575345836</c:v>
                </c:pt>
                <c:pt idx="40">
                  <c:v>104.78632850737915</c:v>
                </c:pt>
                <c:pt idx="41">
                  <c:v>77.624446920770396</c:v>
                </c:pt>
                <c:pt idx="42">
                  <c:v>85.902811970791305</c:v>
                </c:pt>
                <c:pt idx="43">
                  <c:v>89.362852631623525</c:v>
                </c:pt>
                <c:pt idx="44">
                  <c:v>93.491473117218845</c:v>
                </c:pt>
                <c:pt idx="45">
                  <c:v>94.747557179706931</c:v>
                </c:pt>
                <c:pt idx="46">
                  <c:v>94.748786818668577</c:v>
                </c:pt>
                <c:pt idx="47">
                  <c:v>94.870891429200981</c:v>
                </c:pt>
                <c:pt idx="48">
                  <c:v>94.33220321500292</c:v>
                </c:pt>
                <c:pt idx="49">
                  <c:v>94.20906063250078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04-4F3E-84DD-2F5C07E2D7D8}"/>
            </c:ext>
          </c:extLst>
        </c:ser>
        <c:ser>
          <c:idx val="2"/>
          <c:order val="2"/>
          <c:tx>
            <c:strRef>
              <c:f>'20. Investment rate'!$E$7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'20. Investment rate'!$A$8:$B$57</c:f>
              <c:multiLvlStrCache>
                <c:ptCount val="5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'20. Investment rate'!$E$8:$E$57</c:f>
              <c:numCache>
                <c:formatCode>_-* #\ ##0_-;\-* #\ ##0_-;_-* "-"??_-;_-@_-</c:formatCode>
                <c:ptCount val="50"/>
                <c:pt idx="0">
                  <c:v>623.49415941680536</c:v>
                </c:pt>
                <c:pt idx="1">
                  <c:v>609.1037461736563</c:v>
                </c:pt>
                <c:pt idx="2">
                  <c:v>638.2949959641935</c:v>
                </c:pt>
                <c:pt idx="3">
                  <c:v>645.70006671166288</c:v>
                </c:pt>
                <c:pt idx="4">
                  <c:v>643.61019929787165</c:v>
                </c:pt>
                <c:pt idx="5">
                  <c:v>639.02724204554454</c:v>
                </c:pt>
                <c:pt idx="6">
                  <c:v>679.80726816702554</c:v>
                </c:pt>
                <c:pt idx="7">
                  <c:v>688.53752375655449</c:v>
                </c:pt>
                <c:pt idx="8">
                  <c:v>672.19090522287638</c:v>
                </c:pt>
                <c:pt idx="9">
                  <c:v>709.31450461537554</c:v>
                </c:pt>
                <c:pt idx="10">
                  <c:v>679.65583313365119</c:v>
                </c:pt>
                <c:pt idx="11">
                  <c:v>693.89495042911653</c:v>
                </c:pt>
                <c:pt idx="12">
                  <c:v>687.86407726116875</c:v>
                </c:pt>
                <c:pt idx="13">
                  <c:v>708.33610018172624</c:v>
                </c:pt>
                <c:pt idx="14">
                  <c:v>736.55336464515176</c:v>
                </c:pt>
                <c:pt idx="15">
                  <c:v>736.99004615111994</c:v>
                </c:pt>
                <c:pt idx="16">
                  <c:v>726.3522493357741</c:v>
                </c:pt>
                <c:pt idx="17">
                  <c:v>698.46110720382808</c:v>
                </c:pt>
                <c:pt idx="18">
                  <c:v>697.34529112727569</c:v>
                </c:pt>
                <c:pt idx="19">
                  <c:v>721.94276304700747</c:v>
                </c:pt>
                <c:pt idx="20">
                  <c:v>707.23773239845275</c:v>
                </c:pt>
                <c:pt idx="21">
                  <c:v>695.08031192570195</c:v>
                </c:pt>
                <c:pt idx="22">
                  <c:v>705.36141200417694</c:v>
                </c:pt>
                <c:pt idx="23">
                  <c:v>683.03303269125979</c:v>
                </c:pt>
                <c:pt idx="24">
                  <c:v>684.65767500360323</c:v>
                </c:pt>
                <c:pt idx="25">
                  <c:v>706.72625299205561</c:v>
                </c:pt>
                <c:pt idx="26">
                  <c:v>669.39997209291869</c:v>
                </c:pt>
                <c:pt idx="27">
                  <c:v>706.48591123533265</c:v>
                </c:pt>
                <c:pt idx="28">
                  <c:v>707.25510858370183</c:v>
                </c:pt>
                <c:pt idx="29">
                  <c:v>686.66040136552033</c:v>
                </c:pt>
                <c:pt idx="30">
                  <c:v>701.94618929778778</c:v>
                </c:pt>
                <c:pt idx="31">
                  <c:v>729.95774884441209</c:v>
                </c:pt>
                <c:pt idx="32">
                  <c:v>735.34587909093216</c:v>
                </c:pt>
                <c:pt idx="33">
                  <c:v>729.99700902347422</c:v>
                </c:pt>
                <c:pt idx="34">
                  <c:v>727.25121283645171</c:v>
                </c:pt>
                <c:pt idx="35">
                  <c:v>705.54338359505618</c:v>
                </c:pt>
                <c:pt idx="36">
                  <c:v>727.36078548976752</c:v>
                </c:pt>
                <c:pt idx="37">
                  <c:v>722.79886903058173</c:v>
                </c:pt>
                <c:pt idx="38">
                  <c:v>750.97160324098968</c:v>
                </c:pt>
                <c:pt idx="39">
                  <c:v>725.91205071747333</c:v>
                </c:pt>
                <c:pt idx="40">
                  <c:v>708.64549301844545</c:v>
                </c:pt>
                <c:pt idx="41">
                  <c:v>516.9867810416639</c:v>
                </c:pt>
                <c:pt idx="42">
                  <c:v>608.43795807716299</c:v>
                </c:pt>
                <c:pt idx="43">
                  <c:v>642.51920653884292</c:v>
                </c:pt>
                <c:pt idx="44">
                  <c:v>613.71815343499213</c:v>
                </c:pt>
                <c:pt idx="45">
                  <c:v>617.46110293271897</c:v>
                </c:pt>
                <c:pt idx="46">
                  <c:v>615.67222337778503</c:v>
                </c:pt>
                <c:pt idx="47">
                  <c:v>633.12689697375822</c:v>
                </c:pt>
                <c:pt idx="48">
                  <c:v>657.69496100487879</c:v>
                </c:pt>
                <c:pt idx="49">
                  <c:v>663.10136853144832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04-4F3E-84DD-2F5C07E2D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ax val="1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billions of constant (2022) rand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valAx>
        <c:axId val="138722783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387236575"/>
        <c:crosses val="max"/>
        <c:crossBetween val="between"/>
      </c:valAx>
      <c:catAx>
        <c:axId val="1387236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722783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'21. Return on assets'!$B$4</c:f>
              <c:strCache>
                <c:ptCount val="1"/>
                <c:pt idx="0">
                  <c:v>mining</c:v>
                </c:pt>
              </c:strCache>
            </c:strRef>
          </c:tx>
          <c:spPr>
            <a:ln w="19050">
              <a:solidFill>
                <a:srgbClr val="1F497D">
                  <a:lumMod val="50000"/>
                </a:srgbClr>
              </a:solidFill>
            </a:ln>
          </c:spPr>
          <c:marker>
            <c:symbol val="circ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'21.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assets'!$B$5:$B$14</c:f>
              <c:numCache>
                <c:formatCode>0.0%</c:formatCode>
                <c:ptCount val="10"/>
                <c:pt idx="0">
                  <c:v>3.1618977520164383E-2</c:v>
                </c:pt>
                <c:pt idx="1">
                  <c:v>4.2806659543535762E-2</c:v>
                </c:pt>
                <c:pt idx="2">
                  <c:v>-1.9103341586476332E-4</c:v>
                </c:pt>
                <c:pt idx="3">
                  <c:v>-2.553760381118729E-3</c:v>
                </c:pt>
                <c:pt idx="4">
                  <c:v>2.8846313379346962E-2</c:v>
                </c:pt>
                <c:pt idx="5">
                  <c:v>3.6043329818747805E-2</c:v>
                </c:pt>
                <c:pt idx="6">
                  <c:v>4.4232455312383324E-2</c:v>
                </c:pt>
                <c:pt idx="7">
                  <c:v>6.9642964537016613E-2</c:v>
                </c:pt>
                <c:pt idx="8">
                  <c:v>0.16467068043994057</c:v>
                </c:pt>
                <c:pt idx="9">
                  <c:v>0.16156181166646577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C9-45EC-9F1A-D61B42A21785}"/>
            </c:ext>
          </c:extLst>
        </c:ser>
        <c:ser>
          <c:idx val="3"/>
          <c:order val="1"/>
          <c:tx>
            <c:strRef>
              <c:f>'21. Return on assets'!$C$4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'21.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assets'!$C$5:$C$14</c:f>
              <c:numCache>
                <c:formatCode>0.0%</c:formatCode>
                <c:ptCount val="10"/>
                <c:pt idx="0">
                  <c:v>0.1044326245953725</c:v>
                </c:pt>
                <c:pt idx="1">
                  <c:v>0.10769255026449465</c:v>
                </c:pt>
                <c:pt idx="2">
                  <c:v>8.0907211850906435E-2</c:v>
                </c:pt>
                <c:pt idx="3">
                  <c:v>7.7051631997824693E-2</c:v>
                </c:pt>
                <c:pt idx="4">
                  <c:v>5.84732614544669E-2</c:v>
                </c:pt>
                <c:pt idx="5">
                  <c:v>6.8576350349408177E-2</c:v>
                </c:pt>
                <c:pt idx="6">
                  <c:v>6.4503074105566091E-2</c:v>
                </c:pt>
                <c:pt idx="7">
                  <c:v>2.6044146757074775E-2</c:v>
                </c:pt>
                <c:pt idx="8">
                  <c:v>5.9198418213887688E-2</c:v>
                </c:pt>
                <c:pt idx="9">
                  <c:v>0.11260817919565587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C9-45EC-9F1A-D61B42A21785}"/>
            </c:ext>
          </c:extLst>
        </c:ser>
        <c:ser>
          <c:idx val="0"/>
          <c:order val="2"/>
          <c:tx>
            <c:strRef>
              <c:f>'21. Return on assets'!$D$4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9525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numRef>
              <c:f>'21.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assets'!$D$5:$D$14</c:f>
              <c:numCache>
                <c:formatCode>0.0%</c:formatCode>
                <c:ptCount val="10"/>
                <c:pt idx="0">
                  <c:v>1.8661674115231307E-2</c:v>
                </c:pt>
                <c:pt idx="1">
                  <c:v>7.194747136071529E-2</c:v>
                </c:pt>
                <c:pt idx="2">
                  <c:v>0.12293764068568036</c:v>
                </c:pt>
                <c:pt idx="3">
                  <c:v>0.13182155808974527</c:v>
                </c:pt>
                <c:pt idx="4">
                  <c:v>3.9655693974644558E-2</c:v>
                </c:pt>
                <c:pt idx="5">
                  <c:v>0.17510905125408943</c:v>
                </c:pt>
                <c:pt idx="6">
                  <c:v>8.8037818580432997E-2</c:v>
                </c:pt>
                <c:pt idx="7">
                  <c:v>3.4850614480844776E-2</c:v>
                </c:pt>
                <c:pt idx="8">
                  <c:v>1.9341238471673253E-2</c:v>
                </c:pt>
                <c:pt idx="9">
                  <c:v>2.0906787130894666E-2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C9-45EC-9F1A-D61B42A21785}"/>
            </c:ext>
          </c:extLst>
        </c:ser>
        <c:ser>
          <c:idx val="1"/>
          <c:order val="3"/>
          <c:tx>
            <c:strRef>
              <c:f>'21. Return on assets'!$E$4</c:f>
              <c:strCache>
                <c:ptCount val="1"/>
                <c:pt idx="0">
                  <c:v>other</c:v>
                </c:pt>
              </c:strCache>
            </c:strRef>
          </c:tx>
          <c:spPr>
            <a:ln w="22225"/>
          </c:spPr>
          <c:marker>
            <c:symbol val="triangle"/>
            <c:size val="6"/>
          </c:marker>
          <c:cat>
            <c:numRef>
              <c:f>'21. Return on assets'!$A$5:$A$14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'21. Return on assets'!$E$5:$E$14</c:f>
              <c:numCache>
                <c:formatCode>0.0%</c:formatCode>
                <c:ptCount val="10"/>
                <c:pt idx="0">
                  <c:v>3.8639284760859149E-2</c:v>
                </c:pt>
                <c:pt idx="1">
                  <c:v>4.926227354671258E-2</c:v>
                </c:pt>
                <c:pt idx="2">
                  <c:v>6.8433999604477089E-2</c:v>
                </c:pt>
                <c:pt idx="3">
                  <c:v>4.2555849347296539E-2</c:v>
                </c:pt>
                <c:pt idx="4">
                  <c:v>3.559485690004055E-2</c:v>
                </c:pt>
                <c:pt idx="5">
                  <c:v>4.0066517816702396E-2</c:v>
                </c:pt>
                <c:pt idx="6">
                  <c:v>3.9753774479461303E-2</c:v>
                </c:pt>
                <c:pt idx="7">
                  <c:v>1.401708435409788E-2</c:v>
                </c:pt>
                <c:pt idx="8">
                  <c:v>2.9618442915020814E-2</c:v>
                </c:pt>
                <c:pt idx="9">
                  <c:v>4.3379616323003252E-2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C9-45EC-9F1A-D61B42A2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9632"/>
        <c:axId val="150071168"/>
      </c:lineChart>
      <c:catAx>
        <c:axId val="1500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50071168"/>
        <c:crosses val="autoZero"/>
        <c:auto val="1"/>
        <c:lblAlgn val="ctr"/>
        <c:lblOffset val="100"/>
        <c:noMultiLvlLbl val="0"/>
      </c:catAx>
      <c:valAx>
        <c:axId val="1500711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5006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153563260588"/>
          <c:y val="0.25284044910648668"/>
          <c:w val="0.17933975348326484"/>
          <c:h val="0.346097293035851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'22. Mining &amp; mfg profits'!$C$4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'22. Mining &amp; mfg profits'!$B$5:$B$41</c:f>
              <c:numCache>
                <c:formatCode>General</c:formatCode>
                <c:ptCount val="37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'22. Mining &amp; mfg profits'!$C$5:$C$41</c:f>
              <c:numCache>
                <c:formatCode>_ * #\ ##0_ ;_ * \-#\ ##0_ ;_ * "-"??_ ;_ @_ </c:formatCode>
                <c:ptCount val="37"/>
                <c:pt idx="0">
                  <c:v>23.843187372708766</c:v>
                </c:pt>
                <c:pt idx="1">
                  <c:v>10.798852261306532</c:v>
                </c:pt>
                <c:pt idx="2">
                  <c:v>0.14683028203859477</c:v>
                </c:pt>
                <c:pt idx="3">
                  <c:v>-2.2227124631992154</c:v>
                </c:pt>
                <c:pt idx="4">
                  <c:v>28.461744230769234</c:v>
                </c:pt>
                <c:pt idx="5">
                  <c:v>13.513825389334594</c:v>
                </c:pt>
                <c:pt idx="6">
                  <c:v>16.954262569832402</c:v>
                </c:pt>
                <c:pt idx="7">
                  <c:v>4.7339749187180686</c:v>
                </c:pt>
                <c:pt idx="8">
                  <c:v>-0.14265866050808312</c:v>
                </c:pt>
                <c:pt idx="9">
                  <c:v>-16.258093778178537</c:v>
                </c:pt>
                <c:pt idx="10">
                  <c:v>-8.4932035555555565</c:v>
                </c:pt>
                <c:pt idx="11">
                  <c:v>-18.42279185119575</c:v>
                </c:pt>
                <c:pt idx="12">
                  <c:v>-1.6203607979184738</c:v>
                </c:pt>
                <c:pt idx="13">
                  <c:v>13.990517197452229</c:v>
                </c:pt>
                <c:pt idx="14">
                  <c:v>18.206104026845637</c:v>
                </c:pt>
                <c:pt idx="15">
                  <c:v>29.847068994181218</c:v>
                </c:pt>
                <c:pt idx="16">
                  <c:v>17.169364859355895</c:v>
                </c:pt>
                <c:pt idx="17">
                  <c:v>-11.953274193548387</c:v>
                </c:pt>
                <c:pt idx="18">
                  <c:v>14.156112044817927</c:v>
                </c:pt>
                <c:pt idx="19">
                  <c:v>12.512128571428571</c:v>
                </c:pt>
                <c:pt idx="20">
                  <c:v>20.44255956112853</c:v>
                </c:pt>
                <c:pt idx="21">
                  <c:v>-7.5729216518718641</c:v>
                </c:pt>
                <c:pt idx="22">
                  <c:v>27.764359756097566</c:v>
                </c:pt>
                <c:pt idx="23">
                  <c:v>10.233815431164903</c:v>
                </c:pt>
                <c:pt idx="24">
                  <c:v>24.014465588567131</c:v>
                </c:pt>
                <c:pt idx="25">
                  <c:v>24.153503325942349</c:v>
                </c:pt>
                <c:pt idx="26">
                  <c:v>19.897019033674965</c:v>
                </c:pt>
                <c:pt idx="27">
                  <c:v>22.4091870215093</c:v>
                </c:pt>
                <c:pt idx="28">
                  <c:v>37.86634989200865</c:v>
                </c:pt>
                <c:pt idx="29">
                  <c:v>22.799058823529414</c:v>
                </c:pt>
                <c:pt idx="30">
                  <c:v>63.372943181818187</c:v>
                </c:pt>
                <c:pt idx="31">
                  <c:v>74.047974558303892</c:v>
                </c:pt>
                <c:pt idx="32">
                  <c:v>95.864808941669594</c:v>
                </c:pt>
                <c:pt idx="33">
                  <c:v>102.44125301204819</c:v>
                </c:pt>
                <c:pt idx="34">
                  <c:v>54.149212326447675</c:v>
                </c:pt>
                <c:pt idx="35">
                  <c:v>34.221270777479901</c:v>
                </c:pt>
                <c:pt idx="36">
                  <c:v>88.457999999999998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F-43EF-A76A-EF2DA828226C}"/>
            </c:ext>
          </c:extLst>
        </c:ser>
        <c:ser>
          <c:idx val="0"/>
          <c:order val="1"/>
          <c:tx>
            <c:strRef>
              <c:f>'22. Mining &amp; mfg profits'!$D$4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numRef>
              <c:f>'22. Mining &amp; mfg profits'!$B$5:$B$41</c:f>
              <c:numCache>
                <c:formatCode>General</c:formatCode>
                <c:ptCount val="37"/>
                <c:pt idx="0">
                  <c:v>2013</c:v>
                </c:pt>
                <c:pt idx="4">
                  <c:v>2014</c:v>
                </c:pt>
                <c:pt idx="8">
                  <c:v>2015</c:v>
                </c:pt>
                <c:pt idx="12">
                  <c:v>2016</c:v>
                </c:pt>
                <c:pt idx="16">
                  <c:v>2017</c:v>
                </c:pt>
                <c:pt idx="20">
                  <c:v>2018</c:v>
                </c:pt>
                <c:pt idx="24">
                  <c:v>2019</c:v>
                </c:pt>
                <c:pt idx="28">
                  <c:v>2020</c:v>
                </c:pt>
                <c:pt idx="32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'22. Mining &amp; mfg profits'!$D$5:$D$41</c:f>
              <c:numCache>
                <c:formatCode>_ * #\ ##0_ ;_ * \-#\ ##0_ ;_ * "-"??_ ;_ @_ </c:formatCode>
                <c:ptCount val="37"/>
                <c:pt idx="0">
                  <c:v>59.240260692464375</c:v>
                </c:pt>
                <c:pt idx="1">
                  <c:v>51.737716582914565</c:v>
                </c:pt>
                <c:pt idx="2">
                  <c:v>74.375530925284522</c:v>
                </c:pt>
                <c:pt idx="3">
                  <c:v>62.879287536800803</c:v>
                </c:pt>
                <c:pt idx="4">
                  <c:v>59.658878846153847</c:v>
                </c:pt>
                <c:pt idx="5">
                  <c:v>44.049612081170366</c:v>
                </c:pt>
                <c:pt idx="6">
                  <c:v>57.29094413407821</c:v>
                </c:pt>
                <c:pt idx="7">
                  <c:v>47.238487691593129</c:v>
                </c:pt>
                <c:pt idx="8">
                  <c:v>48.23121478060046</c:v>
                </c:pt>
                <c:pt idx="9">
                  <c:v>60.206414788097383</c:v>
                </c:pt>
                <c:pt idx="10">
                  <c:v>58.223729777777777</c:v>
                </c:pt>
                <c:pt idx="11">
                  <c:v>42.834533215234728</c:v>
                </c:pt>
                <c:pt idx="12">
                  <c:v>48.371840416305297</c:v>
                </c:pt>
                <c:pt idx="13">
                  <c:v>55.537763057324845</c:v>
                </c:pt>
                <c:pt idx="14">
                  <c:v>110.28575503355704</c:v>
                </c:pt>
                <c:pt idx="15">
                  <c:v>51.006571903574397</c:v>
                </c:pt>
                <c:pt idx="16">
                  <c:v>36.753229514879742</c:v>
                </c:pt>
                <c:pt idx="17">
                  <c:v>56.545458064516126</c:v>
                </c:pt>
                <c:pt idx="18">
                  <c:v>68.575294117647061</c:v>
                </c:pt>
                <c:pt idx="19">
                  <c:v>63.715368253968258</c:v>
                </c:pt>
                <c:pt idx="20">
                  <c:v>36.653987460815053</c:v>
                </c:pt>
                <c:pt idx="21">
                  <c:v>33.330204554226171</c:v>
                </c:pt>
                <c:pt idx="22">
                  <c:v>59.853774390243913</c:v>
                </c:pt>
                <c:pt idx="23">
                  <c:v>46.739310136157343</c:v>
                </c:pt>
                <c:pt idx="24">
                  <c:v>35.937429108687482</c:v>
                </c:pt>
                <c:pt idx="25">
                  <c:v>35.772026607538805</c:v>
                </c:pt>
                <c:pt idx="26">
                  <c:v>34.340978038067355</c:v>
                </c:pt>
                <c:pt idx="27">
                  <c:v>25.94718920889537</c:v>
                </c:pt>
                <c:pt idx="28">
                  <c:v>14.427144708423331</c:v>
                </c:pt>
                <c:pt idx="29">
                  <c:v>-4.4354572356549982</c:v>
                </c:pt>
                <c:pt idx="30">
                  <c:v>44.596332386363642</c:v>
                </c:pt>
                <c:pt idx="31">
                  <c:v>55.554705300353369</c:v>
                </c:pt>
                <c:pt idx="32">
                  <c:v>34.325441844219355</c:v>
                </c:pt>
                <c:pt idx="33">
                  <c:v>54.351818244406196</c:v>
                </c:pt>
                <c:pt idx="34">
                  <c:v>53.224303420250585</c:v>
                </c:pt>
                <c:pt idx="35">
                  <c:v>46.525057640750681</c:v>
                </c:pt>
                <c:pt idx="36">
                  <c:v>59.723999999999997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F-43EF-A76A-EF2DA8282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8"/>
        <c:axId val="164388224"/>
        <c:axId val="164390016"/>
      </c:barChart>
      <c:catAx>
        <c:axId val="1643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4390016"/>
        <c:crosses val="autoZero"/>
        <c:auto val="1"/>
        <c:lblAlgn val="ctr"/>
        <c:lblOffset val="100"/>
        <c:noMultiLvlLbl val="0"/>
      </c:catAx>
      <c:valAx>
        <c:axId val="164390016"/>
        <c:scaling>
          <c:orientation val="minMax"/>
          <c:min val="-2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43882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 b="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Quarterly growth by sector'!$C$3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A7-481F-AA41-918FAE334347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A7-481F-AA41-918FAE334347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A7-481F-AA41-918FAE334347}"/>
              </c:ext>
            </c:extLst>
          </c:dPt>
          <c:dPt>
            <c:idx val="3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A7-481F-AA41-918FAE334347}"/>
              </c:ext>
            </c:extLst>
          </c:dPt>
          <c:dPt>
            <c:idx val="4"/>
            <c:invertIfNegative val="0"/>
            <c:bubble3D val="0"/>
            <c:spPr>
              <a:solidFill>
                <a:srgbClr val="9BBB59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A7-481F-AA41-918FAE334347}"/>
              </c:ext>
            </c:extLst>
          </c:dPt>
          <c:dPt>
            <c:idx val="10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3CF-4F70-97E4-1C7F2BE27996}"/>
              </c:ext>
            </c:extLst>
          </c:dPt>
          <c:dPt>
            <c:idx val="11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3CF-4F70-97E4-1C7F2BE27996}"/>
              </c:ext>
            </c:extLst>
          </c:dPt>
          <c:dPt>
            <c:idx val="12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A7-481F-AA41-918FAE334347}"/>
              </c:ext>
            </c:extLst>
          </c:dPt>
          <c:dPt>
            <c:idx val="13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BA7-481F-AA41-918FAE334347}"/>
              </c:ext>
            </c:extLst>
          </c:dPt>
          <c:dPt>
            <c:idx val="14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BA7-481F-AA41-918FAE334347}"/>
              </c:ext>
            </c:extLst>
          </c:dPt>
          <c:dPt>
            <c:idx val="15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BA7-481F-AA41-918FAE334347}"/>
              </c:ext>
            </c:extLst>
          </c:dPt>
          <c:dPt>
            <c:idx val="16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BA7-481F-AA41-918FAE334347}"/>
              </c:ext>
            </c:extLst>
          </c:dPt>
          <c:dPt>
            <c:idx val="17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3CF-4F70-97E4-1C7F2BE27996}"/>
              </c:ext>
            </c:extLst>
          </c:dPt>
          <c:dPt>
            <c:idx val="18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BA7-481F-AA41-918FAE334347}"/>
              </c:ext>
            </c:extLst>
          </c:dPt>
          <c:dPt>
            <c:idx val="19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BA7-481F-AA41-918FAE334347}"/>
              </c:ext>
            </c:extLst>
          </c:dPt>
          <c:dPt>
            <c:idx val="20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BA7-481F-AA41-918FAE334347}"/>
              </c:ext>
            </c:extLst>
          </c:dPt>
          <c:dPt>
            <c:idx val="21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BA7-481F-AA41-918FAE334347}"/>
              </c:ext>
            </c:extLst>
          </c:dPt>
          <c:dPt>
            <c:idx val="22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BA7-481F-AA41-918FAE334347}"/>
              </c:ext>
            </c:extLst>
          </c:dPt>
          <c:dPt>
            <c:idx val="23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3CF-4F70-97E4-1C7F2BE27996}"/>
              </c:ext>
            </c:extLst>
          </c:dPt>
          <c:dPt>
            <c:idx val="24"/>
            <c:invertIfNegative val="0"/>
            <c:bubble3D val="0"/>
            <c:spPr>
              <a:solidFill>
                <a:srgbClr val="4BACC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BA7-481F-AA41-918FAE334347}"/>
              </c:ext>
            </c:extLst>
          </c:dPt>
          <c:dPt>
            <c:idx val="25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7BA7-481F-AA41-918FAE334347}"/>
              </c:ext>
            </c:extLst>
          </c:dPt>
          <c:dPt>
            <c:idx val="26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BA7-481F-AA41-918FAE334347}"/>
              </c:ext>
            </c:extLst>
          </c:dPt>
          <c:dPt>
            <c:idx val="27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BA7-481F-AA41-918FAE334347}"/>
              </c:ext>
            </c:extLst>
          </c:dPt>
          <c:dPt>
            <c:idx val="28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7BA7-481F-AA41-918FAE334347}"/>
              </c:ext>
            </c:extLst>
          </c:dPt>
          <c:dPt>
            <c:idx val="29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33CF-4F70-97E4-1C7F2BE27996}"/>
              </c:ext>
            </c:extLst>
          </c:dPt>
          <c:dPt>
            <c:idx val="30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7BA7-481F-AA41-918FAE334347}"/>
              </c:ext>
            </c:extLst>
          </c:dPt>
          <c:dPt>
            <c:idx val="31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BA7-481F-AA41-918FAE334347}"/>
              </c:ext>
            </c:extLst>
          </c:dPt>
          <c:dPt>
            <c:idx val="32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7BA7-481F-AA41-918FAE334347}"/>
              </c:ext>
            </c:extLst>
          </c:dPt>
          <c:dPt>
            <c:idx val="33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7BA7-481F-AA41-918FAE334347}"/>
              </c:ext>
            </c:extLst>
          </c:dPt>
          <c:dPt>
            <c:idx val="34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7BA7-481F-AA41-918FAE334347}"/>
              </c:ext>
            </c:extLst>
          </c:dPt>
          <c:dPt>
            <c:idx val="35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33CF-4F70-97E4-1C7F2BE27996}"/>
              </c:ext>
            </c:extLst>
          </c:dPt>
          <c:dPt>
            <c:idx val="36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7BA7-481F-AA41-918FAE334347}"/>
              </c:ext>
            </c:extLst>
          </c:dPt>
          <c:dPt>
            <c:idx val="37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7BA7-481F-AA41-918FAE334347}"/>
              </c:ext>
            </c:extLst>
          </c:dPt>
          <c:dPt>
            <c:idx val="38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7BA7-481F-AA41-918FAE334347}"/>
              </c:ext>
            </c:extLst>
          </c:dPt>
          <c:dPt>
            <c:idx val="39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7BA7-481F-AA41-918FAE334347}"/>
              </c:ext>
            </c:extLst>
          </c:dPt>
          <c:dPt>
            <c:idx val="40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7BA7-481F-AA41-918FAE334347}"/>
              </c:ext>
            </c:extLst>
          </c:dPt>
          <c:dPt>
            <c:idx val="41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33CF-4F70-97E4-1C7F2BE27996}"/>
              </c:ext>
            </c:extLst>
          </c:dPt>
          <c:dPt>
            <c:idx val="42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7BA7-481F-AA41-918FAE334347}"/>
              </c:ext>
            </c:extLst>
          </c:dPt>
          <c:dPt>
            <c:idx val="43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7BA7-481F-AA41-918FAE334347}"/>
              </c:ext>
            </c:extLst>
          </c:dPt>
          <c:dPt>
            <c:idx val="44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7BA7-481F-AA41-918FAE334347}"/>
              </c:ext>
            </c:extLst>
          </c:dPt>
          <c:dPt>
            <c:idx val="45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7BA7-481F-AA41-918FAE334347}"/>
              </c:ext>
            </c:extLst>
          </c:dPt>
          <c:dPt>
            <c:idx val="46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7BA7-481F-AA41-918FAE334347}"/>
              </c:ext>
            </c:extLst>
          </c:dPt>
          <c:dPt>
            <c:idx val="47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33CF-4F70-97E4-1C7F2BE27996}"/>
              </c:ext>
            </c:extLst>
          </c:dPt>
          <c:dPt>
            <c:idx val="48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7BA7-481F-AA41-918FAE334347}"/>
              </c:ext>
            </c:extLst>
          </c:dPt>
          <c:dPt>
            <c:idx val="49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7BA7-481F-AA41-918FAE334347}"/>
              </c:ext>
            </c:extLst>
          </c:dPt>
          <c:cat>
            <c:multiLvlStrRef>
              <c:f>'3. Quarterly growth by sector'!$A$4:$B$53</c:f>
              <c:multiLvlStrCache>
                <c:ptCount val="50"/>
                <c:lvl>
                  <c:pt idx="0">
                    <c:v>Q2 2021</c:v>
                  </c:pt>
                  <c:pt idx="1">
                    <c:v>Q3 2021</c:v>
                  </c:pt>
                  <c:pt idx="2">
                    <c:v>Q4 2021</c:v>
                  </c:pt>
                  <c:pt idx="3">
                    <c:v>Q1 2022</c:v>
                  </c:pt>
                  <c:pt idx="4">
                    <c:v>Q2 2022</c:v>
                  </c:pt>
                  <c:pt idx="5">
                    <c:v>Q2 2021</c:v>
                  </c:pt>
                  <c:pt idx="6">
                    <c:v>Q3 2021</c:v>
                  </c:pt>
                  <c:pt idx="7">
                    <c:v>Q4 2021</c:v>
                  </c:pt>
                  <c:pt idx="8">
                    <c:v>Q1 2022</c:v>
                  </c:pt>
                  <c:pt idx="9">
                    <c:v>Q2 2022</c:v>
                  </c:pt>
                  <c:pt idx="10">
                    <c:v>Q2 2021</c:v>
                  </c:pt>
                  <c:pt idx="11">
                    <c:v>Q3 2021</c:v>
                  </c:pt>
                  <c:pt idx="12">
                    <c:v>Q4 2021</c:v>
                  </c:pt>
                  <c:pt idx="13">
                    <c:v>Q1 2022</c:v>
                  </c:pt>
                  <c:pt idx="14">
                    <c:v>Q2 2022</c:v>
                  </c:pt>
                  <c:pt idx="15">
                    <c:v>Q2 2021</c:v>
                  </c:pt>
                  <c:pt idx="16">
                    <c:v>Q3 2021</c:v>
                  </c:pt>
                  <c:pt idx="17">
                    <c:v>Q4 2021</c:v>
                  </c:pt>
                  <c:pt idx="18">
                    <c:v>Q1 2022</c:v>
                  </c:pt>
                  <c:pt idx="19">
                    <c:v>Q2 2022</c:v>
                  </c:pt>
                  <c:pt idx="20">
                    <c:v>Q2 2021</c:v>
                  </c:pt>
                  <c:pt idx="21">
                    <c:v>Q3 2021</c:v>
                  </c:pt>
                  <c:pt idx="22">
                    <c:v>Q4 2021</c:v>
                  </c:pt>
                  <c:pt idx="23">
                    <c:v>Q1 2022</c:v>
                  </c:pt>
                  <c:pt idx="24">
                    <c:v>Q2 2022</c:v>
                  </c:pt>
                  <c:pt idx="25">
                    <c:v>Q2 2021</c:v>
                  </c:pt>
                  <c:pt idx="26">
                    <c:v>Q3 2021</c:v>
                  </c:pt>
                  <c:pt idx="27">
                    <c:v>Q4 2021</c:v>
                  </c:pt>
                  <c:pt idx="28">
                    <c:v>Q1 2022</c:v>
                  </c:pt>
                  <c:pt idx="29">
                    <c:v>Q2 2022</c:v>
                  </c:pt>
                  <c:pt idx="30">
                    <c:v>Q2 2021</c:v>
                  </c:pt>
                  <c:pt idx="31">
                    <c:v>Q3 2021</c:v>
                  </c:pt>
                  <c:pt idx="32">
                    <c:v>Q4 2021</c:v>
                  </c:pt>
                  <c:pt idx="33">
                    <c:v>Q1 2022</c:v>
                  </c:pt>
                  <c:pt idx="34">
                    <c:v>Q2 2022</c:v>
                  </c:pt>
                  <c:pt idx="35">
                    <c:v>Q2 2021</c:v>
                  </c:pt>
                  <c:pt idx="36">
                    <c:v>Q3 2021</c:v>
                  </c:pt>
                  <c:pt idx="37">
                    <c:v>Q4 2021</c:v>
                  </c:pt>
                  <c:pt idx="38">
                    <c:v>Q1 2022</c:v>
                  </c:pt>
                  <c:pt idx="39">
                    <c:v>Q2 2022</c:v>
                  </c:pt>
                  <c:pt idx="40">
                    <c:v>Q2 2021</c:v>
                  </c:pt>
                  <c:pt idx="41">
                    <c:v>Q3 2021</c:v>
                  </c:pt>
                  <c:pt idx="42">
                    <c:v>Q4 2021</c:v>
                  </c:pt>
                  <c:pt idx="43">
                    <c:v>Q1 2022</c:v>
                  </c:pt>
                  <c:pt idx="44">
                    <c:v>Q2 2022</c:v>
                  </c:pt>
                  <c:pt idx="45">
                    <c:v>Q2 2021</c:v>
                  </c:pt>
                  <c:pt idx="46">
                    <c:v>Q3 2021</c:v>
                  </c:pt>
                  <c:pt idx="47">
                    <c:v>Q4 2021</c:v>
                  </c:pt>
                  <c:pt idx="48">
                    <c:v>Q1 2022</c:v>
                  </c:pt>
                  <c:pt idx="49">
                    <c:v>Q2 2022</c:v>
                  </c:pt>
                </c:lvl>
                <c:lvl>
                  <c:pt idx="0">
                    <c:v>Agriculture</c:v>
                  </c:pt>
                  <c:pt idx="5">
                    <c:v>Mining</c:v>
                  </c:pt>
                  <c:pt idx="10">
                    <c:v>Manufac-
turing</c:v>
                  </c:pt>
                  <c:pt idx="15">
                    <c:v>Utilities</c:v>
                  </c:pt>
                  <c:pt idx="20">
                    <c:v>Construc-
tion</c:v>
                  </c:pt>
                  <c:pt idx="25">
                    <c:v>Trade</c:v>
                  </c:pt>
                  <c:pt idx="30">
                    <c:v>Logistics</c:v>
                  </c:pt>
                  <c:pt idx="35">
                    <c:v>Business services</c:v>
                  </c:pt>
                  <c:pt idx="40">
                    <c:v>Personal services</c:v>
                  </c:pt>
                  <c:pt idx="45">
                    <c:v>Govt services</c:v>
                  </c:pt>
                </c:lvl>
              </c:multiLvlStrCache>
            </c:multiLvlStrRef>
          </c:cat>
          <c:val>
            <c:numRef>
              <c:f>'3. Quarterly growth by sector'!$C$4:$C$53</c:f>
              <c:numCache>
                <c:formatCode>0.0%</c:formatCode>
                <c:ptCount val="50"/>
                <c:pt idx="0">
                  <c:v>0.11283191328627162</c:v>
                </c:pt>
                <c:pt idx="1">
                  <c:v>-0.24681226182372762</c:v>
                </c:pt>
                <c:pt idx="2">
                  <c:v>0.16386045328010423</c:v>
                </c:pt>
                <c:pt idx="3">
                  <c:v>-2.4356663824718572E-2</c:v>
                </c:pt>
                <c:pt idx="4">
                  <c:v>-7.701209757336569E-2</c:v>
                </c:pt>
                <c:pt idx="5">
                  <c:v>2.0204992007515132E-2</c:v>
                </c:pt>
                <c:pt idx="6">
                  <c:v>-1.1499279655400207E-2</c:v>
                </c:pt>
                <c:pt idx="7">
                  <c:v>-3.1939233941865264E-2</c:v>
                </c:pt>
                <c:pt idx="8">
                  <c:v>-2.1415458763277551E-2</c:v>
                </c:pt>
                <c:pt idx="9">
                  <c:v>-3.4548226344391253E-2</c:v>
                </c:pt>
                <c:pt idx="10">
                  <c:v>-1.764066084819893E-2</c:v>
                </c:pt>
                <c:pt idx="11">
                  <c:v>-4.3303647181458294E-2</c:v>
                </c:pt>
                <c:pt idx="12">
                  <c:v>2.4247291649002412E-2</c:v>
                </c:pt>
                <c:pt idx="13">
                  <c:v>5.0443485252576581E-2</c:v>
                </c:pt>
                <c:pt idx="14">
                  <c:v>-5.9208062165074682E-2</c:v>
                </c:pt>
                <c:pt idx="15">
                  <c:v>5.6584492471007941E-3</c:v>
                </c:pt>
                <c:pt idx="16">
                  <c:v>2.9790694048696942E-3</c:v>
                </c:pt>
                <c:pt idx="17">
                  <c:v>-3.0995753707259821E-2</c:v>
                </c:pt>
                <c:pt idx="18">
                  <c:v>2.0222634608991763E-2</c:v>
                </c:pt>
                <c:pt idx="19">
                  <c:v>-1.1872267447223694E-2</c:v>
                </c:pt>
                <c:pt idx="20">
                  <c:v>-1.6002660433962035E-2</c:v>
                </c:pt>
                <c:pt idx="21">
                  <c:v>-1.0850818617519575E-2</c:v>
                </c:pt>
                <c:pt idx="22">
                  <c:v>-2.5933799516294154E-2</c:v>
                </c:pt>
                <c:pt idx="23">
                  <c:v>-7.5991590798275555E-3</c:v>
                </c:pt>
                <c:pt idx="24">
                  <c:v>-2.3617940168541685E-2</c:v>
                </c:pt>
                <c:pt idx="25">
                  <c:v>3.2112555618217353E-2</c:v>
                </c:pt>
                <c:pt idx="26">
                  <c:v>-4.44256453473727E-2</c:v>
                </c:pt>
                <c:pt idx="27">
                  <c:v>3.8992332646909933E-2</c:v>
                </c:pt>
                <c:pt idx="28">
                  <c:v>3.0558739852876382E-2</c:v>
                </c:pt>
                <c:pt idx="29">
                  <c:v>-1.5375159572326713E-2</c:v>
                </c:pt>
                <c:pt idx="30">
                  <c:v>6.6731572255615434E-2</c:v>
                </c:pt>
                <c:pt idx="31">
                  <c:v>-1.6474932319003655E-2</c:v>
                </c:pt>
                <c:pt idx="32">
                  <c:v>2.8685795880442955E-2</c:v>
                </c:pt>
                <c:pt idx="33">
                  <c:v>1.7952201015140279E-2</c:v>
                </c:pt>
                <c:pt idx="34">
                  <c:v>2.3647821230015964E-2</c:v>
                </c:pt>
                <c:pt idx="35">
                  <c:v>-5.2696971686693184E-3</c:v>
                </c:pt>
                <c:pt idx="36">
                  <c:v>1.1591214666741179E-2</c:v>
                </c:pt>
                <c:pt idx="37">
                  <c:v>-7.2576980327166973E-3</c:v>
                </c:pt>
                <c:pt idx="38">
                  <c:v>1.8231436687077052E-2</c:v>
                </c:pt>
                <c:pt idx="39">
                  <c:v>2.3585943356115413E-2</c:v>
                </c:pt>
                <c:pt idx="40">
                  <c:v>2.6634615612682655E-2</c:v>
                </c:pt>
                <c:pt idx="41">
                  <c:v>3.3478292110649122E-3</c:v>
                </c:pt>
                <c:pt idx="42">
                  <c:v>2.512548241401924E-2</c:v>
                </c:pt>
                <c:pt idx="43">
                  <c:v>8.2402772221572551E-3</c:v>
                </c:pt>
                <c:pt idx="44">
                  <c:v>5.9085599037156378E-4</c:v>
                </c:pt>
                <c:pt idx="45">
                  <c:v>-4.5331465333344756E-3</c:v>
                </c:pt>
                <c:pt idx="46">
                  <c:v>2.7784774805910128E-3</c:v>
                </c:pt>
                <c:pt idx="47">
                  <c:v>-3.4724340425678069E-3</c:v>
                </c:pt>
                <c:pt idx="48">
                  <c:v>1.4091142291357883E-2</c:v>
                </c:pt>
                <c:pt idx="49">
                  <c:v>-1.3733604455369641E-2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A-7BA7-481F-AA41-918FAE334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0.2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5.000000000000001E-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'23. Export shares'!$B$5</c:f>
              <c:strCache>
                <c:ptCount val="1"/>
                <c:pt idx="0">
                  <c:v>Gold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'23. Export shares'!$A$6:$A$33</c:f>
              <c:strCach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strCache>
            </c:strRef>
          </c:cat>
          <c:val>
            <c:numRef>
              <c:f>'23. Export shares'!$B$6:$B$33</c:f>
              <c:numCache>
                <c:formatCode>0%</c:formatCode>
                <c:ptCount val="28"/>
                <c:pt idx="0">
                  <c:v>0.26396539567947536</c:v>
                </c:pt>
                <c:pt idx="1">
                  <c:v>0.21345247562210745</c:v>
                </c:pt>
                <c:pt idx="2">
                  <c:v>0.23136750384170826</c:v>
                </c:pt>
                <c:pt idx="3">
                  <c:v>0.18757806987628145</c:v>
                </c:pt>
                <c:pt idx="4">
                  <c:v>0.17847202159112865</c:v>
                </c:pt>
                <c:pt idx="5">
                  <c:v>0.14478458204020481</c:v>
                </c:pt>
                <c:pt idx="6">
                  <c:v>0.13315283200854244</c:v>
                </c:pt>
                <c:pt idx="7">
                  <c:v>0.12069712118330492</c:v>
                </c:pt>
                <c:pt idx="8">
                  <c:v>0.14105835612666565</c:v>
                </c:pt>
                <c:pt idx="9">
                  <c:v>0.11908224354822783</c:v>
                </c:pt>
                <c:pt idx="10">
                  <c:v>0.10087913738979638</c:v>
                </c:pt>
                <c:pt idx="11">
                  <c:v>8.5187003321853194E-2</c:v>
                </c:pt>
                <c:pt idx="12">
                  <c:v>9.3122268870031985E-2</c:v>
                </c:pt>
                <c:pt idx="13">
                  <c:v>8.5556145073802728E-2</c:v>
                </c:pt>
                <c:pt idx="14">
                  <c:v>7.6252015217436339E-2</c:v>
                </c:pt>
                <c:pt idx="15">
                  <c:v>0.10483862054014315</c:v>
                </c:pt>
                <c:pt idx="16">
                  <c:v>8.9727872173818321E-2</c:v>
                </c:pt>
                <c:pt idx="17">
                  <c:v>9.6210096269851719E-2</c:v>
                </c:pt>
                <c:pt idx="18">
                  <c:v>8.7461784233169068E-2</c:v>
                </c:pt>
                <c:pt idx="19">
                  <c:v>6.9012907327275552E-2</c:v>
                </c:pt>
                <c:pt idx="20">
                  <c:v>7.1532465652307725E-2</c:v>
                </c:pt>
                <c:pt idx="21">
                  <c:v>5.7943394489615919E-2</c:v>
                </c:pt>
                <c:pt idx="22">
                  <c:v>5.9827022240880011E-2</c:v>
                </c:pt>
                <c:pt idx="23">
                  <c:v>5.6112742541218681E-2</c:v>
                </c:pt>
                <c:pt idx="24">
                  <c:v>5.7376314421573572E-2</c:v>
                </c:pt>
                <c:pt idx="25">
                  <c:v>5.187181497273196E-2</c:v>
                </c:pt>
                <c:pt idx="26">
                  <c:v>7.766629610108583E-2</c:v>
                </c:pt>
                <c:pt idx="27">
                  <c:v>5.9578571512529405E-2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7-4D43-8CE6-1560EA1D2FA1}"/>
            </c:ext>
          </c:extLst>
        </c:ser>
        <c:ser>
          <c:idx val="1"/>
          <c:order val="1"/>
          <c:tx>
            <c:strRef>
              <c:f>'23. Export shares'!$C$5</c:f>
              <c:strCache>
                <c:ptCount val="1"/>
                <c:pt idx="0">
                  <c:v>Diamonds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'23. Export shares'!$A$6:$A$33</c:f>
              <c:strCach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strCache>
            </c:strRef>
          </c:cat>
          <c:val>
            <c:numRef>
              <c:f>'23. Export shares'!$C$6:$C$33</c:f>
              <c:numCache>
                <c:formatCode>0%</c:formatCode>
                <c:ptCount val="28"/>
                <c:pt idx="0">
                  <c:v>9.4708928210680748E-2</c:v>
                </c:pt>
                <c:pt idx="1">
                  <c:v>7.3046743518672116E-2</c:v>
                </c:pt>
                <c:pt idx="2">
                  <c:v>3.2362757635207129E-2</c:v>
                </c:pt>
                <c:pt idx="3">
                  <c:v>7.6932160186346424E-2</c:v>
                </c:pt>
                <c:pt idx="4">
                  <c:v>3.6932980064813943E-2</c:v>
                </c:pt>
                <c:pt idx="5">
                  <c:v>4.5685999819311762E-2</c:v>
                </c:pt>
                <c:pt idx="6">
                  <c:v>4.5842583618022265E-2</c:v>
                </c:pt>
                <c:pt idx="7">
                  <c:v>4.0036192871044672E-2</c:v>
                </c:pt>
                <c:pt idx="8">
                  <c:v>3.6194267714871824E-2</c:v>
                </c:pt>
                <c:pt idx="9">
                  <c:v>3.5449425872734905E-2</c:v>
                </c:pt>
                <c:pt idx="10">
                  <c:v>3.3586757472605304E-2</c:v>
                </c:pt>
                <c:pt idx="11">
                  <c:v>3.779774901054031E-2</c:v>
                </c:pt>
                <c:pt idx="12">
                  <c:v>3.0807241916326021E-2</c:v>
                </c:pt>
                <c:pt idx="13">
                  <c:v>2.6079731119480774E-2</c:v>
                </c:pt>
                <c:pt idx="14">
                  <c:v>1.8333699948481483E-2</c:v>
                </c:pt>
                <c:pt idx="15">
                  <c:v>1.4650331712859685E-2</c:v>
                </c:pt>
                <c:pt idx="16">
                  <c:v>1.4256199954748043E-2</c:v>
                </c:pt>
                <c:pt idx="17">
                  <c:v>1.2792953553105408E-2</c:v>
                </c:pt>
                <c:pt idx="18">
                  <c:v>1.4224867501599715E-2</c:v>
                </c:pt>
                <c:pt idx="19">
                  <c:v>1.4870630775873882E-2</c:v>
                </c:pt>
                <c:pt idx="20">
                  <c:v>1.8174134223246249E-2</c:v>
                </c:pt>
                <c:pt idx="21">
                  <c:v>1.5054604910101048E-2</c:v>
                </c:pt>
                <c:pt idx="22">
                  <c:v>1.9193312259019386E-2</c:v>
                </c:pt>
                <c:pt idx="23">
                  <c:v>1.5444573520575322E-2</c:v>
                </c:pt>
                <c:pt idx="24">
                  <c:v>1.4960356204837974E-2</c:v>
                </c:pt>
                <c:pt idx="25">
                  <c:v>1.2967182763259911E-2</c:v>
                </c:pt>
                <c:pt idx="26">
                  <c:v>1.2533163558404368E-2</c:v>
                </c:pt>
                <c:pt idx="27">
                  <c:v>1.4601524817234196E-2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7-4D43-8CE6-1560EA1D2FA1}"/>
            </c:ext>
          </c:extLst>
        </c:ser>
        <c:ser>
          <c:idx val="2"/>
          <c:order val="2"/>
          <c:tx>
            <c:strRef>
              <c:f>'23. Export shares'!$D$5</c:f>
              <c:strCache>
                <c:ptCount val="1"/>
                <c:pt idx="0">
                  <c:v>Platinum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'23. Export shares'!$A$6:$A$33</c:f>
              <c:strCach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strCache>
            </c:strRef>
          </c:cat>
          <c:val>
            <c:numRef>
              <c:f>'23. Export shares'!$D$6:$D$33</c:f>
              <c:numCache>
                <c:formatCode>0%</c:formatCode>
                <c:ptCount val="28"/>
                <c:pt idx="0">
                  <c:v>6.5568454202759391E-2</c:v>
                </c:pt>
                <c:pt idx="1">
                  <c:v>6.5304742903137217E-2</c:v>
                </c:pt>
                <c:pt idx="2">
                  <c:v>6.3307207979242164E-2</c:v>
                </c:pt>
                <c:pt idx="3">
                  <c:v>6.0569323018974143E-2</c:v>
                </c:pt>
                <c:pt idx="4">
                  <c:v>8.0302928240546231E-2</c:v>
                </c:pt>
                <c:pt idx="5">
                  <c:v>8.453105109415561E-2</c:v>
                </c:pt>
                <c:pt idx="6">
                  <c:v>0.11592632658306037</c:v>
                </c:pt>
                <c:pt idx="7">
                  <c:v>0.11948370099392312</c:v>
                </c:pt>
                <c:pt idx="8">
                  <c:v>9.7311722617593993E-2</c:v>
                </c:pt>
                <c:pt idx="9">
                  <c:v>9.4127044140947469E-2</c:v>
                </c:pt>
                <c:pt idx="10">
                  <c:v>0.10271337407321098</c:v>
                </c:pt>
                <c:pt idx="11">
                  <c:v>0.10446730946317341</c:v>
                </c:pt>
                <c:pt idx="12">
                  <c:v>0.13800390764356713</c:v>
                </c:pt>
                <c:pt idx="13">
                  <c:v>0.13289811528272144</c:v>
                </c:pt>
                <c:pt idx="14">
                  <c:v>0.11966377855373481</c:v>
                </c:pt>
                <c:pt idx="15">
                  <c:v>0.10508375603259225</c:v>
                </c:pt>
                <c:pt idx="16">
                  <c:v>9.7868437287294482E-2</c:v>
                </c:pt>
                <c:pt idx="17">
                  <c:v>9.2638157915605257E-2</c:v>
                </c:pt>
                <c:pt idx="18">
                  <c:v>7.4424020203448543E-2</c:v>
                </c:pt>
                <c:pt idx="19">
                  <c:v>8.1140114772205771E-2</c:v>
                </c:pt>
                <c:pt idx="20">
                  <c:v>6.5903789767941937E-2</c:v>
                </c:pt>
                <c:pt idx="21">
                  <c:v>8.4295864888937269E-2</c:v>
                </c:pt>
                <c:pt idx="22">
                  <c:v>7.9445076931924916E-2</c:v>
                </c:pt>
                <c:pt idx="23">
                  <c:v>7.4049267902789553E-2</c:v>
                </c:pt>
                <c:pt idx="24">
                  <c:v>8.3192098314214383E-2</c:v>
                </c:pt>
                <c:pt idx="25">
                  <c:v>9.2330098749009576E-2</c:v>
                </c:pt>
                <c:pt idx="26">
                  <c:v>0.12562538271518678</c:v>
                </c:pt>
                <c:pt idx="27">
                  <c:v>0.18852787900087917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7-4D43-8CE6-1560EA1D2FA1}"/>
            </c:ext>
          </c:extLst>
        </c:ser>
        <c:ser>
          <c:idx val="3"/>
          <c:order val="3"/>
          <c:tx>
            <c:strRef>
              <c:f>'23. Export shares'!$E$5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'23. Export shares'!$A$6:$A$33</c:f>
              <c:strCach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strCache>
            </c:strRef>
          </c:cat>
          <c:val>
            <c:numRef>
              <c:f>'23. Export shares'!$E$6:$E$33</c:f>
              <c:numCache>
                <c:formatCode>0%</c:formatCode>
                <c:ptCount val="28"/>
                <c:pt idx="0">
                  <c:v>5.169599075152792E-2</c:v>
                </c:pt>
                <c:pt idx="1">
                  <c:v>5.8155766190868728E-2</c:v>
                </c:pt>
                <c:pt idx="2">
                  <c:v>5.6179817306908991E-2</c:v>
                </c:pt>
                <c:pt idx="3">
                  <c:v>5.2000953836911917E-2</c:v>
                </c:pt>
                <c:pt idx="4">
                  <c:v>5.414689525017001E-2</c:v>
                </c:pt>
                <c:pt idx="5">
                  <c:v>5.1573577983336519E-2</c:v>
                </c:pt>
                <c:pt idx="6">
                  <c:v>4.3966253587234952E-2</c:v>
                </c:pt>
                <c:pt idx="7">
                  <c:v>6.1901794899483581E-2</c:v>
                </c:pt>
                <c:pt idx="8">
                  <c:v>6.3227516628741667E-2</c:v>
                </c:pt>
                <c:pt idx="9">
                  <c:v>5.0341856930008311E-2</c:v>
                </c:pt>
                <c:pt idx="10">
                  <c:v>5.5496567214180607E-2</c:v>
                </c:pt>
                <c:pt idx="11">
                  <c:v>6.5478896575002374E-2</c:v>
                </c:pt>
                <c:pt idx="12">
                  <c:v>5.520082324392566E-2</c:v>
                </c:pt>
                <c:pt idx="13">
                  <c:v>5.1227667904627475E-2</c:v>
                </c:pt>
                <c:pt idx="14">
                  <c:v>6.149501620696364E-2</c:v>
                </c:pt>
                <c:pt idx="15">
                  <c:v>7.0956003960064989E-2</c:v>
                </c:pt>
                <c:pt idx="16">
                  <c:v>6.0921319249139329E-2</c:v>
                </c:pt>
                <c:pt idx="17">
                  <c:v>6.9814943839206084E-2</c:v>
                </c:pt>
                <c:pt idx="18">
                  <c:v>6.8005292338793294E-2</c:v>
                </c:pt>
                <c:pt idx="19">
                  <c:v>6.1363857014914626E-2</c:v>
                </c:pt>
                <c:pt idx="20">
                  <c:v>5.4868874726328259E-2</c:v>
                </c:pt>
                <c:pt idx="21">
                  <c:v>5.0483669494077461E-2</c:v>
                </c:pt>
                <c:pt idx="22">
                  <c:v>5.489497764772628E-2</c:v>
                </c:pt>
                <c:pt idx="23">
                  <c:v>6.4747315881648157E-2</c:v>
                </c:pt>
                <c:pt idx="24">
                  <c:v>6.7743085832280031E-2</c:v>
                </c:pt>
                <c:pt idx="25">
                  <c:v>5.1311078466287394E-2</c:v>
                </c:pt>
                <c:pt idx="26">
                  <c:v>4.3219711460885268E-2</c:v>
                </c:pt>
                <c:pt idx="27">
                  <c:v>4.9297790858746776E-2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7-4D43-8CE6-1560EA1D2FA1}"/>
            </c:ext>
          </c:extLst>
        </c:ser>
        <c:ser>
          <c:idx val="4"/>
          <c:order val="4"/>
          <c:tx>
            <c:strRef>
              <c:f>'23. Export shares'!$F$5</c:f>
              <c:strCache>
                <c:ptCount val="1"/>
                <c:pt idx="0">
                  <c:v>Iron ore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'23. Export shares'!$A$6:$A$33</c:f>
              <c:strCach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strCache>
            </c:strRef>
          </c:cat>
          <c:val>
            <c:numRef>
              <c:f>'23. Export shares'!$F$6:$F$33</c:f>
              <c:numCache>
                <c:formatCode>0%</c:formatCode>
                <c:ptCount val="28"/>
                <c:pt idx="0">
                  <c:v>1.0319203309896219E-2</c:v>
                </c:pt>
                <c:pt idx="1">
                  <c:v>1.3066919286708504E-2</c:v>
                </c:pt>
                <c:pt idx="2">
                  <c:v>1.0466605533511761E-2</c:v>
                </c:pt>
                <c:pt idx="3">
                  <c:v>1.2466313212697333E-2</c:v>
                </c:pt>
                <c:pt idx="4">
                  <c:v>1.4540537976061052E-2</c:v>
                </c:pt>
                <c:pt idx="5">
                  <c:v>1.2895110240476475E-2</c:v>
                </c:pt>
                <c:pt idx="6">
                  <c:v>1.0858731575032369E-2</c:v>
                </c:pt>
                <c:pt idx="7">
                  <c:v>1.4209317212402227E-2</c:v>
                </c:pt>
                <c:pt idx="8">
                  <c:v>1.4253444981236671E-2</c:v>
                </c:pt>
                <c:pt idx="9">
                  <c:v>1.3172731689857112E-2</c:v>
                </c:pt>
                <c:pt idx="10">
                  <c:v>1.2524221659701795E-2</c:v>
                </c:pt>
                <c:pt idx="11">
                  <c:v>1.8210843096094453E-2</c:v>
                </c:pt>
                <c:pt idx="12">
                  <c:v>1.8919098019993266E-2</c:v>
                </c:pt>
                <c:pt idx="13">
                  <c:v>2.3433056914464432E-2</c:v>
                </c:pt>
                <c:pt idx="14">
                  <c:v>3.0404863178939312E-2</c:v>
                </c:pt>
                <c:pt idx="15">
                  <c:v>5.1985384670167556E-2</c:v>
                </c:pt>
                <c:pt idx="16">
                  <c:v>6.0079551176772314E-2</c:v>
                </c:pt>
                <c:pt idx="17">
                  <c:v>8.3536029466381903E-2</c:v>
                </c:pt>
                <c:pt idx="18">
                  <c:v>7.8280559407373329E-2</c:v>
                </c:pt>
                <c:pt idx="19">
                  <c:v>8.8801521261681615E-2</c:v>
                </c:pt>
                <c:pt idx="20">
                  <c:v>7.4198663533312836E-2</c:v>
                </c:pt>
                <c:pt idx="21">
                  <c:v>5.1022085957540354E-2</c:v>
                </c:pt>
                <c:pt idx="22">
                  <c:v>4.6996424514946365E-2</c:v>
                </c:pt>
                <c:pt idx="23">
                  <c:v>5.4008726633752106E-2</c:v>
                </c:pt>
                <c:pt idx="24">
                  <c:v>4.5528616319388031E-2</c:v>
                </c:pt>
                <c:pt idx="25">
                  <c:v>6.4729445993322879E-2</c:v>
                </c:pt>
                <c:pt idx="26">
                  <c:v>7.6832671664698704E-2</c:v>
                </c:pt>
                <c:pt idx="27">
                  <c:v>8.0171357326477455E-2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7-4D43-8CE6-1560EA1D2FA1}"/>
            </c:ext>
          </c:extLst>
        </c:ser>
        <c:ser>
          <c:idx val="5"/>
          <c:order val="5"/>
          <c:tx>
            <c:strRef>
              <c:f>'23. Export shares'!$G$5</c:f>
              <c:strCache>
                <c:ptCount val="1"/>
                <c:pt idx="0">
                  <c:v>Chrome and Manganese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'23. Export shares'!$A$6:$A$33</c:f>
              <c:strCach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strCache>
            </c:strRef>
          </c:cat>
          <c:val>
            <c:numRef>
              <c:f>'23. Export shares'!$G$6:$G$33</c:f>
              <c:numCache>
                <c:formatCode>0%</c:formatCode>
                <c:ptCount val="28"/>
                <c:pt idx="0">
                  <c:v>6.8351866524104608E-3</c:v>
                </c:pt>
                <c:pt idx="1">
                  <c:v>8.1560779016271907E-3</c:v>
                </c:pt>
                <c:pt idx="2">
                  <c:v>9.4540176378784552E-3</c:v>
                </c:pt>
                <c:pt idx="3">
                  <c:v>8.1031406720965208E-3</c:v>
                </c:pt>
                <c:pt idx="4">
                  <c:v>7.948696330881003E-3</c:v>
                </c:pt>
                <c:pt idx="5">
                  <c:v>6.4028781964534922E-3</c:v>
                </c:pt>
                <c:pt idx="6">
                  <c:v>7.2919031412601761E-3</c:v>
                </c:pt>
                <c:pt idx="7">
                  <c:v>6.1783871517764799E-3</c:v>
                </c:pt>
                <c:pt idx="8">
                  <c:v>5.7112437004779183E-3</c:v>
                </c:pt>
                <c:pt idx="9">
                  <c:v>4.9491455841739187E-3</c:v>
                </c:pt>
                <c:pt idx="10">
                  <c:v>6.2861937043714056E-3</c:v>
                </c:pt>
                <c:pt idx="11">
                  <c:v>8.2054259813055305E-3</c:v>
                </c:pt>
                <c:pt idx="12">
                  <c:v>1.0293716522248624E-2</c:v>
                </c:pt>
                <c:pt idx="13">
                  <c:v>1.5388644919913567E-2</c:v>
                </c:pt>
                <c:pt idx="14">
                  <c:v>3.7089595449662775E-2</c:v>
                </c:pt>
                <c:pt idx="15">
                  <c:v>2.0792149634861923E-2</c:v>
                </c:pt>
                <c:pt idx="16">
                  <c:v>2.7695314139362083E-2</c:v>
                </c:pt>
                <c:pt idx="17">
                  <c:v>2.5732950128631159E-2</c:v>
                </c:pt>
                <c:pt idx="18">
                  <c:v>2.3628463171593915E-2</c:v>
                </c:pt>
                <c:pt idx="19">
                  <c:v>3.0552264076831034E-2</c:v>
                </c:pt>
                <c:pt idx="20">
                  <c:v>2.9386179609147522E-2</c:v>
                </c:pt>
                <c:pt idx="21">
                  <c:v>2.9706987219836743E-2</c:v>
                </c:pt>
                <c:pt idx="22">
                  <c:v>3.5377851477780671E-2</c:v>
                </c:pt>
                <c:pt idx="23">
                  <c:v>5.0871632160720368E-2</c:v>
                </c:pt>
                <c:pt idx="24">
                  <c:v>5.6854336135776957E-2</c:v>
                </c:pt>
                <c:pt idx="25">
                  <c:v>5.6165867523878275E-2</c:v>
                </c:pt>
                <c:pt idx="26">
                  <c:v>4.6574188993700388E-2</c:v>
                </c:pt>
                <c:pt idx="27">
                  <c:v>3.739872889582694E-2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37-4D43-8CE6-1560EA1D2FA1}"/>
            </c:ext>
          </c:extLst>
        </c:ser>
        <c:ser>
          <c:idx val="6"/>
          <c:order val="6"/>
          <c:tx>
            <c:strRef>
              <c:f>'23. Export shares'!$H$5</c:f>
              <c:strCache>
                <c:ptCount val="1"/>
                <c:pt idx="0">
                  <c:v>Basic metal products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'23. Export shares'!$A$6:$A$33</c:f>
              <c:strCach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strCache>
            </c:strRef>
          </c:cat>
          <c:val>
            <c:numRef>
              <c:f>'23. Export shares'!$H$6:$H$33</c:f>
              <c:numCache>
                <c:formatCode>0%</c:formatCode>
                <c:ptCount val="28"/>
                <c:pt idx="0">
                  <c:v>0.13163992402343624</c:v>
                </c:pt>
                <c:pt idx="1">
                  <c:v>0.14485028704233385</c:v>
                </c:pt>
                <c:pt idx="2">
                  <c:v>0.14898144370310434</c:v>
                </c:pt>
                <c:pt idx="3">
                  <c:v>0.15060223885867802</c:v>
                </c:pt>
                <c:pt idx="4">
                  <c:v>0.15428392038146863</c:v>
                </c:pt>
                <c:pt idx="5">
                  <c:v>0.14786883859761873</c:v>
                </c:pt>
                <c:pt idx="6">
                  <c:v>0.14787530447110261</c:v>
                </c:pt>
                <c:pt idx="7">
                  <c:v>0.12559535356446527</c:v>
                </c:pt>
                <c:pt idx="8">
                  <c:v>0.13198958513693962</c:v>
                </c:pt>
                <c:pt idx="9">
                  <c:v>0.15783195404849668</c:v>
                </c:pt>
                <c:pt idx="10">
                  <c:v>0.1968889547029376</c:v>
                </c:pt>
                <c:pt idx="11">
                  <c:v>0.18040140134014218</c:v>
                </c:pt>
                <c:pt idx="12">
                  <c:v>0.1676772650297231</c:v>
                </c:pt>
                <c:pt idx="13">
                  <c:v>0.17728345841145052</c:v>
                </c:pt>
                <c:pt idx="14">
                  <c:v>0.16970062644055239</c:v>
                </c:pt>
                <c:pt idx="15">
                  <c:v>0.14123265827835393</c:v>
                </c:pt>
                <c:pt idx="16">
                  <c:v>0.13831675034403026</c:v>
                </c:pt>
                <c:pt idx="17">
                  <c:v>0.11812790065431106</c:v>
                </c:pt>
                <c:pt idx="18">
                  <c:v>0.11040023190356729</c:v>
                </c:pt>
                <c:pt idx="19">
                  <c:v>0.11121589297784809</c:v>
                </c:pt>
                <c:pt idx="20">
                  <c:v>0.1211149749873182</c:v>
                </c:pt>
                <c:pt idx="21">
                  <c:v>0.1157926097054062</c:v>
                </c:pt>
                <c:pt idx="22">
                  <c:v>0.11582521769129291</c:v>
                </c:pt>
                <c:pt idx="23">
                  <c:v>0.11647685929208496</c:v>
                </c:pt>
                <c:pt idx="24">
                  <c:v>0.11788123676680136</c:v>
                </c:pt>
                <c:pt idx="25">
                  <c:v>0.10435073749866672</c:v>
                </c:pt>
                <c:pt idx="26">
                  <c:v>8.6476462784964889E-2</c:v>
                </c:pt>
                <c:pt idx="27">
                  <c:v>9.1245932289114734E-2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37-4D43-8CE6-1560EA1D2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8"/>
          <c:order val="7"/>
          <c:tx>
            <c:strRef>
              <c:f>'23. Export shares'!$J$5</c:f>
              <c:strCache>
                <c:ptCount val="1"/>
                <c:pt idx="0">
                  <c:v>Oil as percent of imports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0504D">
                  <a:lumMod val="60000"/>
                  <a:lumOff val="40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'23. Export shares'!$A$6:$A$33</c:f>
              <c:strCach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strCache>
            </c:strRef>
          </c:cat>
          <c:val>
            <c:numRef>
              <c:f>'23. Export shares'!$J$6:$J$33</c:f>
              <c:numCache>
                <c:formatCode>0%</c:formatCode>
                <c:ptCount val="28"/>
                <c:pt idx="0">
                  <c:v>6.3099897818089085E-2</c:v>
                </c:pt>
                <c:pt idx="1">
                  <c:v>8.3131936267676995E-2</c:v>
                </c:pt>
                <c:pt idx="2">
                  <c:v>9.3033900697183813E-2</c:v>
                </c:pt>
                <c:pt idx="3">
                  <c:v>0.12052526347417837</c:v>
                </c:pt>
                <c:pt idx="4">
                  <c:v>7.950436252923257E-2</c:v>
                </c:pt>
                <c:pt idx="5">
                  <c:v>9.6470873844635721E-2</c:v>
                </c:pt>
                <c:pt idx="6">
                  <c:v>0.13841867323135215</c:v>
                </c:pt>
                <c:pt idx="7">
                  <c:v>0.1397053426816787</c:v>
                </c:pt>
                <c:pt idx="8">
                  <c:v>0.11706153051453572</c:v>
                </c:pt>
                <c:pt idx="9">
                  <c:v>0.11325043485743844</c:v>
                </c:pt>
                <c:pt idx="10">
                  <c:v>0.13870871836387694</c:v>
                </c:pt>
                <c:pt idx="11">
                  <c:v>0.13807710234920928</c:v>
                </c:pt>
                <c:pt idx="12">
                  <c:v>0.17913056883757655</c:v>
                </c:pt>
                <c:pt idx="13">
                  <c:v>0.18063962096155889</c:v>
                </c:pt>
                <c:pt idx="14">
                  <c:v>0.20638434916617177</c:v>
                </c:pt>
                <c:pt idx="15">
                  <c:v>0.20385366614084688</c:v>
                </c:pt>
                <c:pt idx="16">
                  <c:v>0.17999220733670487</c:v>
                </c:pt>
                <c:pt idx="17">
                  <c:v>0.19793089261035354</c:v>
                </c:pt>
                <c:pt idx="18">
                  <c:v>0.21239316967744798</c:v>
                </c:pt>
                <c:pt idx="19">
                  <c:v>0.20994556392716396</c:v>
                </c:pt>
                <c:pt idx="20">
                  <c:v>0.22658905435591012</c:v>
                </c:pt>
                <c:pt idx="21">
                  <c:v>0.15079057411635005</c:v>
                </c:pt>
                <c:pt idx="22">
                  <c:v>0.12684567862428187</c:v>
                </c:pt>
                <c:pt idx="23">
                  <c:v>0.13651194641721093</c:v>
                </c:pt>
                <c:pt idx="24">
                  <c:v>0.17292650612843996</c:v>
                </c:pt>
                <c:pt idx="25">
                  <c:v>0.15856626540354546</c:v>
                </c:pt>
                <c:pt idx="26">
                  <c:v>0.13224129118972633</c:v>
                </c:pt>
                <c:pt idx="27" formatCode="_-* #\ ##0_-;\-* #\ ##0_-;_-* &quot;-&quot;??_-;_-@_-">
                  <c:v>0.15542833665726039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2537-4D43-8CE6-1560EA1D2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535056"/>
        <c:axId val="1856527984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'24. Growth in SA trade partners'!$B$4</c:f>
              <c:strCache>
                <c:ptCount val="1"/>
                <c:pt idx="0">
                  <c:v>China</c:v>
                </c:pt>
              </c:strCache>
            </c:strRef>
          </c:tx>
          <c:spPr>
            <a:ln w="28575">
              <a:solidFill>
                <a:srgbClr val="FF0000">
                  <a:alpha val="69000"/>
                </a:srgbClr>
              </a:solidFill>
            </a:ln>
          </c:spPr>
          <c:marker>
            <c:symbol val="none"/>
          </c:marker>
          <c:cat>
            <c:numRef>
              <c:f>'24. Growth in SA trade partners'!$A$5:$A$48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'24. Growth in SA trade partners'!$B$5:$B$48</c:f>
              <c:numCache>
                <c:formatCode>0%</c:formatCode>
                <c:ptCount val="44"/>
                <c:pt idx="0">
                  <c:v>7.9100000000000004E-2</c:v>
                </c:pt>
                <c:pt idx="1">
                  <c:v>5.0999999999999997E-2</c:v>
                </c:pt>
                <c:pt idx="2">
                  <c:v>0.09</c:v>
                </c:pt>
                <c:pt idx="3">
                  <c:v>0.10800000000000001</c:v>
                </c:pt>
                <c:pt idx="4">
                  <c:v>0.152</c:v>
                </c:pt>
                <c:pt idx="5">
                  <c:v>0.13500999999999999</c:v>
                </c:pt>
                <c:pt idx="6">
                  <c:v>8.5969999999999991E-2</c:v>
                </c:pt>
                <c:pt idx="7">
                  <c:v>0.11699999999999999</c:v>
                </c:pt>
                <c:pt idx="8">
                  <c:v>0.11199999999999999</c:v>
                </c:pt>
                <c:pt idx="9">
                  <c:v>4.2000000000000003E-2</c:v>
                </c:pt>
                <c:pt idx="10">
                  <c:v>3.8879999999999998E-2</c:v>
                </c:pt>
                <c:pt idx="11">
                  <c:v>9.3000000000000013E-2</c:v>
                </c:pt>
                <c:pt idx="12">
                  <c:v>0.14276999999999998</c:v>
                </c:pt>
                <c:pt idx="13">
                  <c:v>0.13879</c:v>
                </c:pt>
                <c:pt idx="14">
                  <c:v>0.13028999999999999</c:v>
                </c:pt>
                <c:pt idx="15">
                  <c:v>0.10969</c:v>
                </c:pt>
                <c:pt idx="16">
                  <c:v>9.9209999999999993E-2</c:v>
                </c:pt>
                <c:pt idx="17">
                  <c:v>9.2469999999999997E-2</c:v>
                </c:pt>
                <c:pt idx="18">
                  <c:v>7.8560000000000005E-2</c:v>
                </c:pt>
                <c:pt idx="19">
                  <c:v>7.6799999999999993E-2</c:v>
                </c:pt>
                <c:pt idx="20">
                  <c:v>8.471999999999999E-2</c:v>
                </c:pt>
                <c:pt idx="21">
                  <c:v>8.3190000000000014E-2</c:v>
                </c:pt>
                <c:pt idx="22">
                  <c:v>9.1150000000000009E-2</c:v>
                </c:pt>
                <c:pt idx="23">
                  <c:v>0.10021000000000001</c:v>
                </c:pt>
                <c:pt idx="24">
                  <c:v>0.10114000000000001</c:v>
                </c:pt>
                <c:pt idx="25">
                  <c:v>0.11388999999999999</c:v>
                </c:pt>
                <c:pt idx="26">
                  <c:v>0.12710000000000002</c:v>
                </c:pt>
                <c:pt idx="27">
                  <c:v>0.14246999999999999</c:v>
                </c:pt>
                <c:pt idx="28">
                  <c:v>9.5920000000000005E-2</c:v>
                </c:pt>
                <c:pt idx="29">
                  <c:v>9.4460000000000002E-2</c:v>
                </c:pt>
                <c:pt idx="30">
                  <c:v>0.10611000000000001</c:v>
                </c:pt>
                <c:pt idx="31">
                  <c:v>9.5509999999999998E-2</c:v>
                </c:pt>
                <c:pt idx="32">
                  <c:v>7.8479999999999994E-2</c:v>
                </c:pt>
                <c:pt idx="33">
                  <c:v>7.7710000000000001E-2</c:v>
                </c:pt>
                <c:pt idx="34">
                  <c:v>7.3910000000000003E-2</c:v>
                </c:pt>
                <c:pt idx="35">
                  <c:v>7.0179999999999992E-2</c:v>
                </c:pt>
                <c:pt idx="36">
                  <c:v>6.8510000000000001E-2</c:v>
                </c:pt>
                <c:pt idx="37">
                  <c:v>6.9470000000000004E-2</c:v>
                </c:pt>
                <c:pt idx="38">
                  <c:v>6.7510000000000001E-2</c:v>
                </c:pt>
                <c:pt idx="39">
                  <c:v>5.9509999999999993E-2</c:v>
                </c:pt>
                <c:pt idx="40">
                  <c:v>2.2440000000000002E-2</c:v>
                </c:pt>
                <c:pt idx="41">
                  <c:v>8.0799999999999997E-2</c:v>
                </c:pt>
                <c:pt idx="42">
                  <c:v>4.3730000000000005E-2</c:v>
                </c:pt>
                <c:pt idx="43">
                  <c:v>5.074E-2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49-4AD3-A9A4-E92573F53023}"/>
            </c:ext>
          </c:extLst>
        </c:ser>
        <c:ser>
          <c:idx val="1"/>
          <c:order val="1"/>
          <c:tx>
            <c:strRef>
              <c:f>'24. Growth in SA trade partners'!$C$4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'24. Growth in SA trade partners'!$A$5:$A$48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'24. Growth in SA trade partners'!$C$5:$C$48</c:f>
              <c:numCache>
                <c:formatCode>0%</c:formatCode>
                <c:ptCount val="44"/>
                <c:pt idx="0">
                  <c:v>1.272E-2</c:v>
                </c:pt>
                <c:pt idx="1">
                  <c:v>1.1000000000000001E-3</c:v>
                </c:pt>
                <c:pt idx="2">
                  <c:v>-7.8799999999999999E-3</c:v>
                </c:pt>
                <c:pt idx="3">
                  <c:v>1.555E-2</c:v>
                </c:pt>
                <c:pt idx="4">
                  <c:v>2.826E-2</c:v>
                </c:pt>
                <c:pt idx="5">
                  <c:v>2.1920000000000002E-2</c:v>
                </c:pt>
                <c:pt idx="6">
                  <c:v>2.4169999999999997E-2</c:v>
                </c:pt>
                <c:pt idx="7">
                  <c:v>1.4690000000000002E-2</c:v>
                </c:pt>
                <c:pt idx="8">
                  <c:v>3.7360000000000004E-2</c:v>
                </c:pt>
                <c:pt idx="9">
                  <c:v>3.9129999999999998E-2</c:v>
                </c:pt>
                <c:pt idx="10">
                  <c:v>5.7229999999999996E-2</c:v>
                </c:pt>
                <c:pt idx="11">
                  <c:v>5.0110000000000002E-2</c:v>
                </c:pt>
                <c:pt idx="12">
                  <c:v>1.9199999999999998E-2</c:v>
                </c:pt>
                <c:pt idx="13">
                  <c:v>-9.7699999999999992E-3</c:v>
                </c:pt>
                <c:pt idx="14">
                  <c:v>2.3990000000000001E-2</c:v>
                </c:pt>
                <c:pt idx="15">
                  <c:v>1.541E-2</c:v>
                </c:pt>
                <c:pt idx="16">
                  <c:v>8.1599999999999989E-3</c:v>
                </c:pt>
                <c:pt idx="17">
                  <c:v>1.7849999999999998E-2</c:v>
                </c:pt>
                <c:pt idx="18">
                  <c:v>2.0199999999999999E-2</c:v>
                </c:pt>
                <c:pt idx="19">
                  <c:v>1.8870000000000001E-2</c:v>
                </c:pt>
                <c:pt idx="20">
                  <c:v>2.904E-2</c:v>
                </c:pt>
                <c:pt idx="21">
                  <c:v>1.687E-2</c:v>
                </c:pt>
                <c:pt idx="22">
                  <c:v>-2.0100000000000001E-3</c:v>
                </c:pt>
                <c:pt idx="23">
                  <c:v>-7.0299999999999998E-3</c:v>
                </c:pt>
                <c:pt idx="24">
                  <c:v>1.184E-2</c:v>
                </c:pt>
                <c:pt idx="25">
                  <c:v>7.26E-3</c:v>
                </c:pt>
                <c:pt idx="26">
                  <c:v>3.814E-2</c:v>
                </c:pt>
                <c:pt idx="27">
                  <c:v>2.9820000000000003E-2</c:v>
                </c:pt>
                <c:pt idx="28">
                  <c:v>9.5899999999999996E-3</c:v>
                </c:pt>
                <c:pt idx="29">
                  <c:v>-5.6959999999999997E-2</c:v>
                </c:pt>
                <c:pt idx="30">
                  <c:v>4.1849999999999998E-2</c:v>
                </c:pt>
                <c:pt idx="31">
                  <c:v>3.9140000000000001E-2</c:v>
                </c:pt>
                <c:pt idx="32">
                  <c:v>4.2699999999999995E-3</c:v>
                </c:pt>
                <c:pt idx="33">
                  <c:v>4.3200000000000001E-3</c:v>
                </c:pt>
                <c:pt idx="34">
                  <c:v>2.2170000000000002E-2</c:v>
                </c:pt>
                <c:pt idx="35">
                  <c:v>1.4870000000000001E-2</c:v>
                </c:pt>
                <c:pt idx="36">
                  <c:v>2.23E-2</c:v>
                </c:pt>
                <c:pt idx="37">
                  <c:v>2.6800000000000001E-2</c:v>
                </c:pt>
                <c:pt idx="38">
                  <c:v>1.0860000000000002E-2</c:v>
                </c:pt>
                <c:pt idx="39">
                  <c:v>1.0500000000000001E-2</c:v>
                </c:pt>
                <c:pt idx="40">
                  <c:v>-4.5599999999999995E-2</c:v>
                </c:pt>
                <c:pt idx="41">
                  <c:v>2.7869999999999999E-2</c:v>
                </c:pt>
                <c:pt idx="42">
                  <c:v>2.1010000000000001E-2</c:v>
                </c:pt>
                <c:pt idx="43">
                  <c:v>2.7210000000000002E-2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749-4AD3-A9A4-E92573F53023}"/>
            </c:ext>
          </c:extLst>
        </c:ser>
        <c:ser>
          <c:idx val="2"/>
          <c:order val="2"/>
          <c:tx>
            <c:strRef>
              <c:f>'24. Growth in SA trade partners'!$D$4</c:f>
              <c:strCache>
                <c:ptCount val="1"/>
                <c:pt idx="0">
                  <c:v>Japan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'24. Growth in SA trade partners'!$A$5:$A$48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'24. Growth in SA trade partners'!$D$5:$D$48</c:f>
              <c:numCache>
                <c:formatCode>0%</c:formatCode>
                <c:ptCount val="44"/>
                <c:pt idx="0">
                  <c:v>3.1809999999999998E-2</c:v>
                </c:pt>
                <c:pt idx="1">
                  <c:v>4.2089999999999995E-2</c:v>
                </c:pt>
                <c:pt idx="2">
                  <c:v>3.3119999999999997E-2</c:v>
                </c:pt>
                <c:pt idx="3">
                  <c:v>3.5230000000000004E-2</c:v>
                </c:pt>
                <c:pt idx="4">
                  <c:v>4.5019999999999998E-2</c:v>
                </c:pt>
                <c:pt idx="5">
                  <c:v>5.2329999999999995E-2</c:v>
                </c:pt>
                <c:pt idx="6">
                  <c:v>3.3270000000000001E-2</c:v>
                </c:pt>
                <c:pt idx="7">
                  <c:v>4.7309999999999998E-2</c:v>
                </c:pt>
                <c:pt idx="8">
                  <c:v>6.7850000000000008E-2</c:v>
                </c:pt>
                <c:pt idx="9">
                  <c:v>4.8579999999999998E-2</c:v>
                </c:pt>
                <c:pt idx="10">
                  <c:v>4.8930000000000001E-2</c:v>
                </c:pt>
                <c:pt idx="11">
                  <c:v>3.4169999999999999E-2</c:v>
                </c:pt>
                <c:pt idx="12">
                  <c:v>8.4799999999999997E-3</c:v>
                </c:pt>
                <c:pt idx="13">
                  <c:v>-5.1800000000000006E-3</c:v>
                </c:pt>
                <c:pt idx="14">
                  <c:v>8.7600000000000004E-3</c:v>
                </c:pt>
                <c:pt idx="15">
                  <c:v>2.6309999999999997E-2</c:v>
                </c:pt>
                <c:pt idx="16">
                  <c:v>3.134E-2</c:v>
                </c:pt>
                <c:pt idx="17">
                  <c:v>9.8099999999999993E-3</c:v>
                </c:pt>
                <c:pt idx="18">
                  <c:v>-1.2699999999999999E-2</c:v>
                </c:pt>
                <c:pt idx="19">
                  <c:v>-3.3400000000000001E-3</c:v>
                </c:pt>
                <c:pt idx="20">
                  <c:v>2.7650000000000001E-2</c:v>
                </c:pt>
                <c:pt idx="21">
                  <c:v>3.8600000000000001E-3</c:v>
                </c:pt>
                <c:pt idx="22">
                  <c:v>4.2000000000000002E-4</c:v>
                </c:pt>
                <c:pt idx="23">
                  <c:v>1.5349999999999999E-2</c:v>
                </c:pt>
                <c:pt idx="24">
                  <c:v>2.1860000000000001E-2</c:v>
                </c:pt>
                <c:pt idx="25">
                  <c:v>1.804E-2</c:v>
                </c:pt>
                <c:pt idx="26">
                  <c:v>1.3720000000000001E-2</c:v>
                </c:pt>
                <c:pt idx="27">
                  <c:v>1.4839999999999999E-2</c:v>
                </c:pt>
                <c:pt idx="28">
                  <c:v>-1.2239999999999999E-2</c:v>
                </c:pt>
                <c:pt idx="29">
                  <c:v>-5.6929999999999994E-2</c:v>
                </c:pt>
                <c:pt idx="30">
                  <c:v>4.0979999999999996E-2</c:v>
                </c:pt>
                <c:pt idx="31">
                  <c:v>2.4000000000000001E-4</c:v>
                </c:pt>
                <c:pt idx="32">
                  <c:v>1.375E-2</c:v>
                </c:pt>
                <c:pt idx="33">
                  <c:v>2.0049999999999998E-2</c:v>
                </c:pt>
                <c:pt idx="34">
                  <c:v>2.96E-3</c:v>
                </c:pt>
                <c:pt idx="35">
                  <c:v>1.5609999999999999E-2</c:v>
                </c:pt>
                <c:pt idx="36">
                  <c:v>7.5399999999999998E-3</c:v>
                </c:pt>
                <c:pt idx="37">
                  <c:v>1.6750000000000001E-2</c:v>
                </c:pt>
                <c:pt idx="38">
                  <c:v>5.8399999999999997E-3</c:v>
                </c:pt>
                <c:pt idx="39">
                  <c:v>-2.3999999999999998E-3</c:v>
                </c:pt>
                <c:pt idx="40">
                  <c:v>-4.4979999999999999E-2</c:v>
                </c:pt>
                <c:pt idx="41">
                  <c:v>1.6209999999999999E-2</c:v>
                </c:pt>
                <c:pt idx="42">
                  <c:v>2.392E-2</c:v>
                </c:pt>
                <c:pt idx="43">
                  <c:v>2.315E-2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749-4AD3-A9A4-E92573F53023}"/>
            </c:ext>
          </c:extLst>
        </c:ser>
        <c:ser>
          <c:idx val="3"/>
          <c:order val="3"/>
          <c:tx>
            <c:strRef>
              <c:f>'24. Growth in SA trade partners'!$E$4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'24. Growth in SA trade partners'!$A$5:$A$48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'24. Growth in SA trade partners'!$E$5:$E$48</c:f>
              <c:numCache>
                <c:formatCode>0%</c:formatCode>
                <c:ptCount val="44"/>
                <c:pt idx="0">
                  <c:v>-2.5700000000000002E-3</c:v>
                </c:pt>
                <c:pt idx="1">
                  <c:v>2.538E-2</c:v>
                </c:pt>
                <c:pt idx="2">
                  <c:v>-1.8030000000000001E-2</c:v>
                </c:pt>
                <c:pt idx="3">
                  <c:v>4.5839999999999999E-2</c:v>
                </c:pt>
                <c:pt idx="4">
                  <c:v>7.2359999999999994E-2</c:v>
                </c:pt>
                <c:pt idx="5">
                  <c:v>4.1700000000000001E-2</c:v>
                </c:pt>
                <c:pt idx="6">
                  <c:v>3.4620000000000005E-2</c:v>
                </c:pt>
                <c:pt idx="7">
                  <c:v>3.4599999999999999E-2</c:v>
                </c:pt>
                <c:pt idx="8">
                  <c:v>4.1769999999999995E-2</c:v>
                </c:pt>
                <c:pt idx="9">
                  <c:v>3.6720000000000003E-2</c:v>
                </c:pt>
                <c:pt idx="10">
                  <c:v>1.8859999999999998E-2</c:v>
                </c:pt>
                <c:pt idx="11">
                  <c:v>-1.08E-3</c:v>
                </c:pt>
                <c:pt idx="12">
                  <c:v>3.5220000000000001E-2</c:v>
                </c:pt>
                <c:pt idx="13">
                  <c:v>2.7519999999999999E-2</c:v>
                </c:pt>
                <c:pt idx="14">
                  <c:v>4.0289999999999999E-2</c:v>
                </c:pt>
                <c:pt idx="15">
                  <c:v>2.6840000000000003E-2</c:v>
                </c:pt>
                <c:pt idx="16">
                  <c:v>3.7719999999999997E-2</c:v>
                </c:pt>
                <c:pt idx="17">
                  <c:v>4.4470000000000003E-2</c:v>
                </c:pt>
                <c:pt idx="18">
                  <c:v>4.4809999999999996E-2</c:v>
                </c:pt>
                <c:pt idx="19">
                  <c:v>4.795E-2</c:v>
                </c:pt>
                <c:pt idx="20">
                  <c:v>4.0770000000000001E-2</c:v>
                </c:pt>
                <c:pt idx="21">
                  <c:v>9.5399999999999999E-3</c:v>
                </c:pt>
                <c:pt idx="22">
                  <c:v>1.6959999999999999E-2</c:v>
                </c:pt>
                <c:pt idx="23">
                  <c:v>2.7959999999999999E-2</c:v>
                </c:pt>
                <c:pt idx="24">
                  <c:v>3.8519999999999999E-2</c:v>
                </c:pt>
                <c:pt idx="25">
                  <c:v>3.483E-2</c:v>
                </c:pt>
                <c:pt idx="26">
                  <c:v>2.7830000000000001E-2</c:v>
                </c:pt>
                <c:pt idx="27">
                  <c:v>2.0110000000000003E-2</c:v>
                </c:pt>
                <c:pt idx="28">
                  <c:v>1.2199999999999999E-3</c:v>
                </c:pt>
                <c:pt idx="29">
                  <c:v>-2.6000000000000002E-2</c:v>
                </c:pt>
                <c:pt idx="30">
                  <c:v>2.7089999999999999E-2</c:v>
                </c:pt>
                <c:pt idx="31">
                  <c:v>1.55E-2</c:v>
                </c:pt>
                <c:pt idx="32">
                  <c:v>2.281E-2</c:v>
                </c:pt>
                <c:pt idx="33">
                  <c:v>1.8420000000000002E-2</c:v>
                </c:pt>
                <c:pt idx="34">
                  <c:v>2.2879999999999998E-2</c:v>
                </c:pt>
                <c:pt idx="35">
                  <c:v>2.7069999999999997E-2</c:v>
                </c:pt>
                <c:pt idx="36">
                  <c:v>1.668E-2</c:v>
                </c:pt>
                <c:pt idx="37">
                  <c:v>2.2550000000000001E-2</c:v>
                </c:pt>
                <c:pt idx="38">
                  <c:v>2.9190000000000001E-2</c:v>
                </c:pt>
                <c:pt idx="39">
                  <c:v>2.2890000000000001E-2</c:v>
                </c:pt>
                <c:pt idx="40">
                  <c:v>-3.4049999999999997E-2</c:v>
                </c:pt>
                <c:pt idx="41">
                  <c:v>5.6769999999999994E-2</c:v>
                </c:pt>
                <c:pt idx="42">
                  <c:v>3.7080000000000002E-2</c:v>
                </c:pt>
                <c:pt idx="43">
                  <c:v>2.2499999999999999E-2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749-4AD3-A9A4-E92573F53023}"/>
            </c:ext>
          </c:extLst>
        </c:ser>
        <c:ser>
          <c:idx val="4"/>
          <c:order val="4"/>
          <c:tx>
            <c:strRef>
              <c:f>'24. Growth in SA trade partners'!$F$4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2700">
              <a:solidFill>
                <a:srgbClr val="4BACC6">
                  <a:lumMod val="75000"/>
                </a:srgbClr>
              </a:solidFill>
            </a:ln>
          </c:spPr>
          <c:marker>
            <c:symbol val="triangle"/>
            <c:size val="6"/>
            <c:spPr>
              <a:solidFill>
                <a:srgbClr val="4BACC6">
                  <a:lumMod val="75000"/>
                </a:srgbClr>
              </a:solidFill>
              <a:ln>
                <a:solidFill>
                  <a:srgbClr val="4BACC6">
                    <a:lumMod val="50000"/>
                  </a:srgbClr>
                </a:solidFill>
              </a:ln>
            </c:spPr>
          </c:marker>
          <c:cat>
            <c:numRef>
              <c:f>'24. Growth in SA trade partners'!$A$5:$A$48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'24. Growth in SA trade partners'!$F$5:$F$48</c:f>
              <c:numCache>
                <c:formatCode>0%</c:formatCode>
                <c:ptCount val="44"/>
                <c:pt idx="0">
                  <c:v>-2.0590000000000001E-2</c:v>
                </c:pt>
                <c:pt idx="1">
                  <c:v>-6.9299999999999995E-3</c:v>
                </c:pt>
                <c:pt idx="2">
                  <c:v>1.9710000000000002E-2</c:v>
                </c:pt>
                <c:pt idx="3">
                  <c:v>4.1980000000000003E-2</c:v>
                </c:pt>
                <c:pt idx="4">
                  <c:v>2.2409999999999999E-2</c:v>
                </c:pt>
                <c:pt idx="5">
                  <c:v>4.1250000000000002E-2</c:v>
                </c:pt>
                <c:pt idx="6">
                  <c:v>3.1549999999999995E-2</c:v>
                </c:pt>
                <c:pt idx="7">
                  <c:v>5.3960000000000001E-2</c:v>
                </c:pt>
                <c:pt idx="8">
                  <c:v>5.602E-2</c:v>
                </c:pt>
                <c:pt idx="9">
                  <c:v>2.444E-2</c:v>
                </c:pt>
                <c:pt idx="10">
                  <c:v>6.3400000000000001E-3</c:v>
                </c:pt>
                <c:pt idx="11">
                  <c:v>-1.1859999999999999E-2</c:v>
                </c:pt>
                <c:pt idx="12">
                  <c:v>3.13E-3</c:v>
                </c:pt>
                <c:pt idx="13">
                  <c:v>2.4009999999999997E-2</c:v>
                </c:pt>
                <c:pt idx="14">
                  <c:v>3.7679999999999998E-2</c:v>
                </c:pt>
                <c:pt idx="15">
                  <c:v>2.444E-2</c:v>
                </c:pt>
                <c:pt idx="16">
                  <c:v>2.4279999999999999E-2</c:v>
                </c:pt>
                <c:pt idx="17">
                  <c:v>4.9089999999999995E-2</c:v>
                </c:pt>
                <c:pt idx="18">
                  <c:v>3.1539999999999999E-2</c:v>
                </c:pt>
                <c:pt idx="19">
                  <c:v>2.9900000000000003E-2</c:v>
                </c:pt>
                <c:pt idx="20">
                  <c:v>3.6720000000000003E-2</c:v>
                </c:pt>
                <c:pt idx="21">
                  <c:v>2.0729999999999998E-2</c:v>
                </c:pt>
                <c:pt idx="22">
                  <c:v>2.1230000000000002E-2</c:v>
                </c:pt>
                <c:pt idx="23">
                  <c:v>3.0299999999999997E-2</c:v>
                </c:pt>
                <c:pt idx="24">
                  <c:v>2.3559999999999998E-2</c:v>
                </c:pt>
                <c:pt idx="25">
                  <c:v>2.5929999999999998E-2</c:v>
                </c:pt>
                <c:pt idx="26">
                  <c:v>2.5840000000000002E-2</c:v>
                </c:pt>
                <c:pt idx="27">
                  <c:v>2.2690000000000002E-2</c:v>
                </c:pt>
                <c:pt idx="28">
                  <c:v>-2.3999999999999998E-3</c:v>
                </c:pt>
                <c:pt idx="29">
                  <c:v>-4.2470000000000001E-2</c:v>
                </c:pt>
                <c:pt idx="30">
                  <c:v>2.1309999999999999E-2</c:v>
                </c:pt>
                <c:pt idx="31">
                  <c:v>1.4579999999999999E-2</c:v>
                </c:pt>
                <c:pt idx="32">
                  <c:v>1.47E-2</c:v>
                </c:pt>
                <c:pt idx="33">
                  <c:v>1.89E-2</c:v>
                </c:pt>
                <c:pt idx="34">
                  <c:v>2.9910000000000003E-2</c:v>
                </c:pt>
                <c:pt idx="35">
                  <c:v>2.6230000000000003E-2</c:v>
                </c:pt>
                <c:pt idx="36">
                  <c:v>2.2629999999999997E-2</c:v>
                </c:pt>
                <c:pt idx="37">
                  <c:v>2.1339999999999998E-2</c:v>
                </c:pt>
                <c:pt idx="38">
                  <c:v>1.651E-2</c:v>
                </c:pt>
                <c:pt idx="39">
                  <c:v>1.6719999999999999E-2</c:v>
                </c:pt>
                <c:pt idx="40">
                  <c:v>-9.2699999999999991E-2</c:v>
                </c:pt>
                <c:pt idx="41">
                  <c:v>7.4410000000000004E-2</c:v>
                </c:pt>
                <c:pt idx="42">
                  <c:v>3.7490000000000002E-2</c:v>
                </c:pt>
                <c:pt idx="43">
                  <c:v>1.1970000000000001E-2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749-4AD3-A9A4-E92573F53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2225">
            <a:solidFill>
              <a:sysClr val="windowText" lastClr="000000"/>
            </a:solidFill>
          </a:ln>
        </c:spPr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ax val="0.16000000000000003"/>
          <c:min val="-0.1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 Electricity supply'!$C$4</c:f>
              <c:strCache>
                <c:ptCount val="1"/>
                <c:pt idx="0">
                  <c:v>Eskom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Electricity supply'!$A$5:$B$49</c:f>
              <c:multiLvlStrCache>
                <c:ptCount val="45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  <c:pt idx="5">
                    <c:v>2</c:v>
                  </c:pt>
                  <c:pt idx="6">
                    <c:v>1</c:v>
                  </c:pt>
                  <c:pt idx="7">
                    <c:v>2</c:v>
                  </c:pt>
                  <c:pt idx="8">
                    <c:v>1</c:v>
                  </c:pt>
                  <c:pt idx="9">
                    <c:v>2</c:v>
                  </c:pt>
                  <c:pt idx="10">
                    <c:v>1</c:v>
                  </c:pt>
                  <c:pt idx="11">
                    <c:v>2</c:v>
                  </c:pt>
                  <c:pt idx="12">
                    <c:v>1</c:v>
                  </c:pt>
                  <c:pt idx="13">
                    <c:v>2</c:v>
                  </c:pt>
                  <c:pt idx="14">
                    <c:v>1</c:v>
                  </c:pt>
                  <c:pt idx="15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2</c:v>
                  </c:pt>
                  <c:pt idx="20">
                    <c:v>1</c:v>
                  </c:pt>
                  <c:pt idx="21">
                    <c:v>2</c:v>
                  </c:pt>
                  <c:pt idx="22">
                    <c:v>1</c:v>
                  </c:pt>
                  <c:pt idx="23">
                    <c:v>2</c:v>
                  </c:pt>
                  <c:pt idx="24">
                    <c:v>1</c:v>
                  </c:pt>
                  <c:pt idx="25">
                    <c:v>2</c:v>
                  </c:pt>
                  <c:pt idx="26">
                    <c:v>1</c:v>
                  </c:pt>
                  <c:pt idx="27">
                    <c:v>2</c:v>
                  </c:pt>
                  <c:pt idx="28">
                    <c:v>1</c:v>
                  </c:pt>
                  <c:pt idx="29">
                    <c:v>2</c:v>
                  </c:pt>
                  <c:pt idx="30">
                    <c:v>1</c:v>
                  </c:pt>
                  <c:pt idx="31">
                    <c:v>2</c:v>
                  </c:pt>
                  <c:pt idx="32">
                    <c:v>1</c:v>
                  </c:pt>
                  <c:pt idx="33">
                    <c:v>2</c:v>
                  </c:pt>
                  <c:pt idx="34">
                    <c:v>1</c:v>
                  </c:pt>
                  <c:pt idx="35">
                    <c:v>2</c:v>
                  </c:pt>
                  <c:pt idx="36">
                    <c:v>1</c:v>
                  </c:pt>
                  <c:pt idx="37">
                    <c:v>2</c:v>
                  </c:pt>
                  <c:pt idx="38">
                    <c:v>1</c:v>
                  </c:pt>
                  <c:pt idx="39">
                    <c:v>2</c:v>
                  </c:pt>
                  <c:pt idx="40">
                    <c:v>1</c:v>
                  </c:pt>
                  <c:pt idx="41">
                    <c:v>2</c:v>
                  </c:pt>
                  <c:pt idx="42">
                    <c:v>1</c:v>
                  </c:pt>
                  <c:pt idx="43">
                    <c:v>2</c:v>
                  </c:pt>
                  <c:pt idx="44">
                    <c:v>1</c:v>
                  </c:pt>
                </c:lvl>
                <c:lvl>
                  <c:pt idx="0">
                    <c:v>2000</c:v>
                  </c:pt>
                  <c:pt idx="2">
                    <c:v>2001</c:v>
                  </c:pt>
                  <c:pt idx="4">
                    <c:v>2002</c:v>
                  </c:pt>
                  <c:pt idx="6">
                    <c:v>2003</c:v>
                  </c:pt>
                  <c:pt idx="8">
                    <c:v>2004</c:v>
                  </c:pt>
                  <c:pt idx="10">
                    <c:v>2005</c:v>
                  </c:pt>
                  <c:pt idx="12">
                    <c:v>2006</c:v>
                  </c:pt>
                  <c:pt idx="14">
                    <c:v>2007</c:v>
                  </c:pt>
                  <c:pt idx="16">
                    <c:v>2008</c:v>
                  </c:pt>
                  <c:pt idx="18">
                    <c:v>2009</c:v>
                  </c:pt>
                  <c:pt idx="20">
                    <c:v>2010</c:v>
                  </c:pt>
                  <c:pt idx="22">
                    <c:v>2011</c:v>
                  </c:pt>
                  <c:pt idx="24">
                    <c:v>2012</c:v>
                  </c:pt>
                  <c:pt idx="26">
                    <c:v>2013</c:v>
                  </c:pt>
                  <c:pt idx="28">
                    <c:v>2014</c:v>
                  </c:pt>
                  <c:pt idx="30">
                    <c:v>2015</c:v>
                  </c:pt>
                  <c:pt idx="32">
                    <c:v>2016</c:v>
                  </c:pt>
                  <c:pt idx="34">
                    <c:v>2017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2021</c:v>
                  </c:pt>
                  <c:pt idx="44">
                    <c:v>'22</c:v>
                  </c:pt>
                </c:lvl>
              </c:multiLvlStrCache>
            </c:multiLvlStrRef>
          </c:cat>
          <c:val>
            <c:numRef>
              <c:f>'4. Electricity supply'!$C$5:$C$49</c:f>
              <c:numCache>
                <c:formatCode>_-* #\ ##0.0_-;\-* #\ ##0.0_-;_-* "-"??_-;_-@_-</c:formatCode>
                <c:ptCount val="45"/>
                <c:pt idx="0">
                  <c:v>16.461333333333332</c:v>
                </c:pt>
                <c:pt idx="1">
                  <c:v>16.9315</c:v>
                </c:pt>
                <c:pt idx="2">
                  <c:v>16.281833333333335</c:v>
                </c:pt>
                <c:pt idx="3">
                  <c:v>17.177833333333332</c:v>
                </c:pt>
                <c:pt idx="4">
                  <c:v>16.917833333333331</c:v>
                </c:pt>
                <c:pt idx="5">
                  <c:v>17.982500000000002</c:v>
                </c:pt>
                <c:pt idx="6">
                  <c:v>17.913666666666668</c:v>
                </c:pt>
                <c:pt idx="7">
                  <c:v>19.199333333333332</c:v>
                </c:pt>
                <c:pt idx="8">
                  <c:v>19.114999999999998</c:v>
                </c:pt>
                <c:pt idx="9">
                  <c:v>19.743833333333331</c:v>
                </c:pt>
                <c:pt idx="10">
                  <c:v>19.157499999999999</c:v>
                </c:pt>
                <c:pt idx="11">
                  <c:v>19.706499999999998</c:v>
                </c:pt>
                <c:pt idx="12">
                  <c:v>19.949000000000002</c:v>
                </c:pt>
                <c:pt idx="13">
                  <c:v>20.65</c:v>
                </c:pt>
                <c:pt idx="14">
                  <c:v>20.761833333333332</c:v>
                </c:pt>
                <c:pt idx="15">
                  <c:v>21.394500000000001</c:v>
                </c:pt>
                <c:pt idx="16">
                  <c:v>20.560500000000001</c:v>
                </c:pt>
                <c:pt idx="17">
                  <c:v>20.734999999999999</c:v>
                </c:pt>
                <c:pt idx="18">
                  <c:v>19.295500000000001</c:v>
                </c:pt>
                <c:pt idx="19">
                  <c:v>20.886666666666667</c:v>
                </c:pt>
                <c:pt idx="20">
                  <c:v>20.77</c:v>
                </c:pt>
                <c:pt idx="21">
                  <c:v>21.106166666666667</c:v>
                </c:pt>
                <c:pt idx="22">
                  <c:v>20.904833333333332</c:v>
                </c:pt>
                <c:pt idx="23">
                  <c:v>21.052833333333332</c:v>
                </c:pt>
                <c:pt idx="24">
                  <c:v>20.31883333333333</c:v>
                </c:pt>
                <c:pt idx="25">
                  <c:v>20.933833333333332</c:v>
                </c:pt>
                <c:pt idx="26">
                  <c:v>20.245833333333334</c:v>
                </c:pt>
                <c:pt idx="27">
                  <c:v>20.562666666666669</c:v>
                </c:pt>
                <c:pt idx="28">
                  <c:v>19.954499999999999</c:v>
                </c:pt>
                <c:pt idx="29">
                  <c:v>20.112333333333332</c:v>
                </c:pt>
                <c:pt idx="30">
                  <c:v>19.461500000000001</c:v>
                </c:pt>
                <c:pt idx="31">
                  <c:v>19.477333333333331</c:v>
                </c:pt>
                <c:pt idx="32">
                  <c:v>19.341833333333334</c:v>
                </c:pt>
                <c:pt idx="33">
                  <c:v>19.658333333333331</c:v>
                </c:pt>
                <c:pt idx="34">
                  <c:v>19.360833333333332</c:v>
                </c:pt>
                <c:pt idx="35">
                  <c:v>19.682166666666667</c:v>
                </c:pt>
                <c:pt idx="36">
                  <c:v>19.337499999999999</c:v>
                </c:pt>
                <c:pt idx="37">
                  <c:v>19.5185</c:v>
                </c:pt>
                <c:pt idx="38">
                  <c:v>19.010833333333331</c:v>
                </c:pt>
                <c:pt idx="39">
                  <c:v>19.069166666666668</c:v>
                </c:pt>
                <c:pt idx="40">
                  <c:v>17.463000000000001</c:v>
                </c:pt>
                <c:pt idx="41">
                  <c:v>18.402333333333331</c:v>
                </c:pt>
                <c:pt idx="42">
                  <c:v>18.190166666666666</c:v>
                </c:pt>
                <c:pt idx="43">
                  <c:v>18.084833333333332</c:v>
                </c:pt>
                <c:pt idx="44">
                  <c:v>17.814333333333334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2-4F7F-B0C7-240D8C4F3487}"/>
            </c:ext>
          </c:extLst>
        </c:ser>
        <c:ser>
          <c:idx val="1"/>
          <c:order val="1"/>
          <c:tx>
            <c:strRef>
              <c:f>'4. Electricity supply'!$D$4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Electricity supply'!$A$5:$B$49</c:f>
              <c:multiLvlStrCache>
                <c:ptCount val="45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  <c:pt idx="5">
                    <c:v>2</c:v>
                  </c:pt>
                  <c:pt idx="6">
                    <c:v>1</c:v>
                  </c:pt>
                  <c:pt idx="7">
                    <c:v>2</c:v>
                  </c:pt>
                  <c:pt idx="8">
                    <c:v>1</c:v>
                  </c:pt>
                  <c:pt idx="9">
                    <c:v>2</c:v>
                  </c:pt>
                  <c:pt idx="10">
                    <c:v>1</c:v>
                  </c:pt>
                  <c:pt idx="11">
                    <c:v>2</c:v>
                  </c:pt>
                  <c:pt idx="12">
                    <c:v>1</c:v>
                  </c:pt>
                  <c:pt idx="13">
                    <c:v>2</c:v>
                  </c:pt>
                  <c:pt idx="14">
                    <c:v>1</c:v>
                  </c:pt>
                  <c:pt idx="15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2</c:v>
                  </c:pt>
                  <c:pt idx="20">
                    <c:v>1</c:v>
                  </c:pt>
                  <c:pt idx="21">
                    <c:v>2</c:v>
                  </c:pt>
                  <c:pt idx="22">
                    <c:v>1</c:v>
                  </c:pt>
                  <c:pt idx="23">
                    <c:v>2</c:v>
                  </c:pt>
                  <c:pt idx="24">
                    <c:v>1</c:v>
                  </c:pt>
                  <c:pt idx="25">
                    <c:v>2</c:v>
                  </c:pt>
                  <c:pt idx="26">
                    <c:v>1</c:v>
                  </c:pt>
                  <c:pt idx="27">
                    <c:v>2</c:v>
                  </c:pt>
                  <c:pt idx="28">
                    <c:v>1</c:v>
                  </c:pt>
                  <c:pt idx="29">
                    <c:v>2</c:v>
                  </c:pt>
                  <c:pt idx="30">
                    <c:v>1</c:v>
                  </c:pt>
                  <c:pt idx="31">
                    <c:v>2</c:v>
                  </c:pt>
                  <c:pt idx="32">
                    <c:v>1</c:v>
                  </c:pt>
                  <c:pt idx="33">
                    <c:v>2</c:v>
                  </c:pt>
                  <c:pt idx="34">
                    <c:v>1</c:v>
                  </c:pt>
                  <c:pt idx="35">
                    <c:v>2</c:v>
                  </c:pt>
                  <c:pt idx="36">
                    <c:v>1</c:v>
                  </c:pt>
                  <c:pt idx="37">
                    <c:v>2</c:v>
                  </c:pt>
                  <c:pt idx="38">
                    <c:v>1</c:v>
                  </c:pt>
                  <c:pt idx="39">
                    <c:v>2</c:v>
                  </c:pt>
                  <c:pt idx="40">
                    <c:v>1</c:v>
                  </c:pt>
                  <c:pt idx="41">
                    <c:v>2</c:v>
                  </c:pt>
                  <c:pt idx="42">
                    <c:v>1</c:v>
                  </c:pt>
                  <c:pt idx="43">
                    <c:v>2</c:v>
                  </c:pt>
                  <c:pt idx="44">
                    <c:v>1</c:v>
                  </c:pt>
                </c:lvl>
                <c:lvl>
                  <c:pt idx="0">
                    <c:v>2000</c:v>
                  </c:pt>
                  <c:pt idx="2">
                    <c:v>2001</c:v>
                  </c:pt>
                  <c:pt idx="4">
                    <c:v>2002</c:v>
                  </c:pt>
                  <c:pt idx="6">
                    <c:v>2003</c:v>
                  </c:pt>
                  <c:pt idx="8">
                    <c:v>2004</c:v>
                  </c:pt>
                  <c:pt idx="10">
                    <c:v>2005</c:v>
                  </c:pt>
                  <c:pt idx="12">
                    <c:v>2006</c:v>
                  </c:pt>
                  <c:pt idx="14">
                    <c:v>2007</c:v>
                  </c:pt>
                  <c:pt idx="16">
                    <c:v>2008</c:v>
                  </c:pt>
                  <c:pt idx="18">
                    <c:v>2009</c:v>
                  </c:pt>
                  <c:pt idx="20">
                    <c:v>2010</c:v>
                  </c:pt>
                  <c:pt idx="22">
                    <c:v>2011</c:v>
                  </c:pt>
                  <c:pt idx="24">
                    <c:v>2012</c:v>
                  </c:pt>
                  <c:pt idx="26">
                    <c:v>2013</c:v>
                  </c:pt>
                  <c:pt idx="28">
                    <c:v>2014</c:v>
                  </c:pt>
                  <c:pt idx="30">
                    <c:v>2015</c:v>
                  </c:pt>
                  <c:pt idx="32">
                    <c:v>2016</c:v>
                  </c:pt>
                  <c:pt idx="34">
                    <c:v>2017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2021</c:v>
                  </c:pt>
                  <c:pt idx="44">
                    <c:v>'22</c:v>
                  </c:pt>
                </c:lvl>
              </c:multiLvlStrCache>
            </c:multiLvlStrRef>
          </c:cat>
          <c:val>
            <c:numRef>
              <c:f>'4. Electricity supply'!$D$5:$D$49</c:f>
              <c:numCache>
                <c:formatCode>_-* #\ ##0.0_-;\-* #\ ##0.0_-;_-* "-"??_-;_-@_-</c:formatCode>
                <c:ptCount val="45"/>
                <c:pt idx="0">
                  <c:v>0.84966666666666668</c:v>
                </c:pt>
                <c:pt idx="1">
                  <c:v>0.86916666666666664</c:v>
                </c:pt>
                <c:pt idx="2">
                  <c:v>0.83499999999999996</c:v>
                </c:pt>
                <c:pt idx="3">
                  <c:v>0.72199999999999998</c:v>
                </c:pt>
                <c:pt idx="4">
                  <c:v>0.8866666666666666</c:v>
                </c:pt>
                <c:pt idx="5">
                  <c:v>0.97550000000000003</c:v>
                </c:pt>
                <c:pt idx="6">
                  <c:v>0.9</c:v>
                </c:pt>
                <c:pt idx="7">
                  <c:v>1.0251666666666668</c:v>
                </c:pt>
                <c:pt idx="8">
                  <c:v>0.90383333333333338</c:v>
                </c:pt>
                <c:pt idx="9">
                  <c:v>1.0048333333333335</c:v>
                </c:pt>
                <c:pt idx="10">
                  <c:v>0.98783333333333334</c:v>
                </c:pt>
                <c:pt idx="11">
                  <c:v>0.96850000000000003</c:v>
                </c:pt>
                <c:pt idx="12">
                  <c:v>0.81416666666666659</c:v>
                </c:pt>
                <c:pt idx="13">
                  <c:v>0.88649999999999995</c:v>
                </c:pt>
                <c:pt idx="14">
                  <c:v>0.81299999999999994</c:v>
                </c:pt>
                <c:pt idx="15">
                  <c:v>0.94383333333333341</c:v>
                </c:pt>
                <c:pt idx="16">
                  <c:v>0.90083333333333337</c:v>
                </c:pt>
                <c:pt idx="17">
                  <c:v>0.85216666666666663</c:v>
                </c:pt>
                <c:pt idx="18">
                  <c:v>0.71350000000000002</c:v>
                </c:pt>
                <c:pt idx="19">
                  <c:v>0.6971666666666666</c:v>
                </c:pt>
                <c:pt idx="20">
                  <c:v>0.58866666666666667</c:v>
                </c:pt>
                <c:pt idx="21">
                  <c:v>0.80200000000000005</c:v>
                </c:pt>
                <c:pt idx="22">
                  <c:v>0.86566666666666658</c:v>
                </c:pt>
                <c:pt idx="23">
                  <c:v>0.93300000000000005</c:v>
                </c:pt>
                <c:pt idx="24">
                  <c:v>0.872</c:v>
                </c:pt>
                <c:pt idx="25">
                  <c:v>0.86183333333333334</c:v>
                </c:pt>
                <c:pt idx="26">
                  <c:v>0.89900000000000002</c:v>
                </c:pt>
                <c:pt idx="27">
                  <c:v>0.98199999999999998</c:v>
                </c:pt>
                <c:pt idx="28">
                  <c:v>1.0596666666666668</c:v>
                </c:pt>
                <c:pt idx="29">
                  <c:v>1.3343333333333331</c:v>
                </c:pt>
                <c:pt idx="30">
                  <c:v>1.349</c:v>
                </c:pt>
                <c:pt idx="31">
                  <c:v>1.4438333333333333</c:v>
                </c:pt>
                <c:pt idx="32">
                  <c:v>1.4498333333333333</c:v>
                </c:pt>
                <c:pt idx="33">
                  <c:v>1.7291666666666667</c:v>
                </c:pt>
                <c:pt idx="34">
                  <c:v>1.6688333333333332</c:v>
                </c:pt>
                <c:pt idx="35">
                  <c:v>1.8601666666666667</c:v>
                </c:pt>
                <c:pt idx="36">
                  <c:v>1.8405</c:v>
                </c:pt>
                <c:pt idx="37">
                  <c:v>2.0261666666666667</c:v>
                </c:pt>
                <c:pt idx="38">
                  <c:v>1.9678333333333333</c:v>
                </c:pt>
                <c:pt idx="39">
                  <c:v>2.0485000000000002</c:v>
                </c:pt>
                <c:pt idx="40">
                  <c:v>1.8421666666666667</c:v>
                </c:pt>
                <c:pt idx="41">
                  <c:v>2.2023333333333337</c:v>
                </c:pt>
                <c:pt idx="42">
                  <c:v>2.1021666666666663</c:v>
                </c:pt>
                <c:pt idx="43">
                  <c:v>2.3431666666666664</c:v>
                </c:pt>
                <c:pt idx="44">
                  <c:v>1.9764999999999999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2-4F7F-B0C7-240D8C4F3487}"/>
            </c:ext>
          </c:extLst>
        </c:ser>
        <c:ser>
          <c:idx val="2"/>
          <c:order val="2"/>
          <c:tx>
            <c:strRef>
              <c:f>'4. Electricity supply'!$E$4</c:f>
              <c:strCache>
                <c:ptCount val="1"/>
                <c:pt idx="0">
                  <c:v>Net imports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Electricity supply'!$A$5:$B$49</c:f>
              <c:multiLvlStrCache>
                <c:ptCount val="45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  <c:pt idx="5">
                    <c:v>2</c:v>
                  </c:pt>
                  <c:pt idx="6">
                    <c:v>1</c:v>
                  </c:pt>
                  <c:pt idx="7">
                    <c:v>2</c:v>
                  </c:pt>
                  <c:pt idx="8">
                    <c:v>1</c:v>
                  </c:pt>
                  <c:pt idx="9">
                    <c:v>2</c:v>
                  </c:pt>
                  <c:pt idx="10">
                    <c:v>1</c:v>
                  </c:pt>
                  <c:pt idx="11">
                    <c:v>2</c:v>
                  </c:pt>
                  <c:pt idx="12">
                    <c:v>1</c:v>
                  </c:pt>
                  <c:pt idx="13">
                    <c:v>2</c:v>
                  </c:pt>
                  <c:pt idx="14">
                    <c:v>1</c:v>
                  </c:pt>
                  <c:pt idx="15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2</c:v>
                  </c:pt>
                  <c:pt idx="20">
                    <c:v>1</c:v>
                  </c:pt>
                  <c:pt idx="21">
                    <c:v>2</c:v>
                  </c:pt>
                  <c:pt idx="22">
                    <c:v>1</c:v>
                  </c:pt>
                  <c:pt idx="23">
                    <c:v>2</c:v>
                  </c:pt>
                  <c:pt idx="24">
                    <c:v>1</c:v>
                  </c:pt>
                  <c:pt idx="25">
                    <c:v>2</c:v>
                  </c:pt>
                  <c:pt idx="26">
                    <c:v>1</c:v>
                  </c:pt>
                  <c:pt idx="27">
                    <c:v>2</c:v>
                  </c:pt>
                  <c:pt idx="28">
                    <c:v>1</c:v>
                  </c:pt>
                  <c:pt idx="29">
                    <c:v>2</c:v>
                  </c:pt>
                  <c:pt idx="30">
                    <c:v>1</c:v>
                  </c:pt>
                  <c:pt idx="31">
                    <c:v>2</c:v>
                  </c:pt>
                  <c:pt idx="32">
                    <c:v>1</c:v>
                  </c:pt>
                  <c:pt idx="33">
                    <c:v>2</c:v>
                  </c:pt>
                  <c:pt idx="34">
                    <c:v>1</c:v>
                  </c:pt>
                  <c:pt idx="35">
                    <c:v>2</c:v>
                  </c:pt>
                  <c:pt idx="36">
                    <c:v>1</c:v>
                  </c:pt>
                  <c:pt idx="37">
                    <c:v>2</c:v>
                  </c:pt>
                  <c:pt idx="38">
                    <c:v>1</c:v>
                  </c:pt>
                  <c:pt idx="39">
                    <c:v>2</c:v>
                  </c:pt>
                  <c:pt idx="40">
                    <c:v>1</c:v>
                  </c:pt>
                  <c:pt idx="41">
                    <c:v>2</c:v>
                  </c:pt>
                  <c:pt idx="42">
                    <c:v>1</c:v>
                  </c:pt>
                  <c:pt idx="43">
                    <c:v>2</c:v>
                  </c:pt>
                  <c:pt idx="44">
                    <c:v>1</c:v>
                  </c:pt>
                </c:lvl>
                <c:lvl>
                  <c:pt idx="0">
                    <c:v>2000</c:v>
                  </c:pt>
                  <c:pt idx="2">
                    <c:v>2001</c:v>
                  </c:pt>
                  <c:pt idx="4">
                    <c:v>2002</c:v>
                  </c:pt>
                  <c:pt idx="6">
                    <c:v>2003</c:v>
                  </c:pt>
                  <c:pt idx="8">
                    <c:v>2004</c:v>
                  </c:pt>
                  <c:pt idx="10">
                    <c:v>2005</c:v>
                  </c:pt>
                  <c:pt idx="12">
                    <c:v>2006</c:v>
                  </c:pt>
                  <c:pt idx="14">
                    <c:v>2007</c:v>
                  </c:pt>
                  <c:pt idx="16">
                    <c:v>2008</c:v>
                  </c:pt>
                  <c:pt idx="18">
                    <c:v>2009</c:v>
                  </c:pt>
                  <c:pt idx="20">
                    <c:v>2010</c:v>
                  </c:pt>
                  <c:pt idx="22">
                    <c:v>2011</c:v>
                  </c:pt>
                  <c:pt idx="24">
                    <c:v>2012</c:v>
                  </c:pt>
                  <c:pt idx="26">
                    <c:v>2013</c:v>
                  </c:pt>
                  <c:pt idx="28">
                    <c:v>2014</c:v>
                  </c:pt>
                  <c:pt idx="30">
                    <c:v>2015</c:v>
                  </c:pt>
                  <c:pt idx="32">
                    <c:v>2016</c:v>
                  </c:pt>
                  <c:pt idx="34">
                    <c:v>2017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2021</c:v>
                  </c:pt>
                  <c:pt idx="44">
                    <c:v>'22</c:v>
                  </c:pt>
                </c:lvl>
              </c:multiLvlStrCache>
            </c:multiLvlStrRef>
          </c:cat>
          <c:val>
            <c:numRef>
              <c:f>'4. Electricity supply'!$E$5:$E$49</c:f>
              <c:numCache>
                <c:formatCode>_-* #\ ##0.0_-;\-* #\ ##0.0_-;_-* "-"??_-;_-@_-</c:formatCode>
                <c:ptCount val="45"/>
                <c:pt idx="0">
                  <c:v>2.3500000000000021E-2</c:v>
                </c:pt>
                <c:pt idx="1">
                  <c:v>9.5166666666666733E-2</c:v>
                </c:pt>
                <c:pt idx="2">
                  <c:v>0.14516666666666667</c:v>
                </c:pt>
                <c:pt idx="3">
                  <c:v>-2.3833333333333373E-2</c:v>
                </c:pt>
                <c:pt idx="4">
                  <c:v>0.15366666666666662</c:v>
                </c:pt>
                <c:pt idx="5">
                  <c:v>1.6666666666653729E-4</c:v>
                </c:pt>
                <c:pt idx="6">
                  <c:v>-3.8833333333333386E-2</c:v>
                </c:pt>
                <c:pt idx="7">
                  <c:v>-0.52733333333333332</c:v>
                </c:pt>
                <c:pt idx="8">
                  <c:v>-0.29049999999999998</c:v>
                </c:pt>
                <c:pt idx="9">
                  <c:v>-0.44733333333333325</c:v>
                </c:pt>
                <c:pt idx="10">
                  <c:v>-0.3055000000000001</c:v>
                </c:pt>
                <c:pt idx="11">
                  <c:v>-0.30866666666666664</c:v>
                </c:pt>
                <c:pt idx="12">
                  <c:v>-0.32566666666666666</c:v>
                </c:pt>
                <c:pt idx="13">
                  <c:v>-0.33833333333333326</c:v>
                </c:pt>
                <c:pt idx="14">
                  <c:v>-0.19633333333333336</c:v>
                </c:pt>
                <c:pt idx="15">
                  <c:v>-0.32833333333333348</c:v>
                </c:pt>
                <c:pt idx="16">
                  <c:v>-0.31083333333333341</c:v>
                </c:pt>
                <c:pt idx="17">
                  <c:v>-0.28849999999999998</c:v>
                </c:pt>
                <c:pt idx="18">
                  <c:v>-7.4833333333333307E-2</c:v>
                </c:pt>
                <c:pt idx="19">
                  <c:v>-0.21799999999999997</c:v>
                </c:pt>
                <c:pt idx="20">
                  <c:v>-0.14916666666666667</c:v>
                </c:pt>
                <c:pt idx="21">
                  <c:v>-0.2633333333333332</c:v>
                </c:pt>
                <c:pt idx="22">
                  <c:v>-0.22133333333333338</c:v>
                </c:pt>
                <c:pt idx="23">
                  <c:v>-0.29099999999999993</c:v>
                </c:pt>
                <c:pt idx="24">
                  <c:v>-0.21016666666666639</c:v>
                </c:pt>
                <c:pt idx="25">
                  <c:v>-0.62799999999999989</c:v>
                </c:pt>
                <c:pt idx="26">
                  <c:v>-0.4976666666666667</c:v>
                </c:pt>
                <c:pt idx="27">
                  <c:v>-0.25249999999999984</c:v>
                </c:pt>
                <c:pt idx="28">
                  <c:v>-0.23816666666666675</c:v>
                </c:pt>
                <c:pt idx="29">
                  <c:v>-0.20499999999999996</c:v>
                </c:pt>
                <c:pt idx="30">
                  <c:v>-2.849999999999997E-2</c:v>
                </c:pt>
                <c:pt idx="31">
                  <c:v>-0.22983333333333333</c:v>
                </c:pt>
                <c:pt idx="32">
                  <c:v>-0.4385</c:v>
                </c:pt>
                <c:pt idx="33">
                  <c:v>-0.56050000000000011</c:v>
                </c:pt>
                <c:pt idx="34">
                  <c:v>-0.45166666666666666</c:v>
                </c:pt>
                <c:pt idx="35">
                  <c:v>-0.65383333333333316</c:v>
                </c:pt>
                <c:pt idx="36">
                  <c:v>-0.39883333333333315</c:v>
                </c:pt>
                <c:pt idx="37">
                  <c:v>-0.38433333333333319</c:v>
                </c:pt>
                <c:pt idx="38">
                  <c:v>-0.39</c:v>
                </c:pt>
                <c:pt idx="39">
                  <c:v>-0.47216666666666673</c:v>
                </c:pt>
                <c:pt idx="40">
                  <c:v>-0.3115</c:v>
                </c:pt>
                <c:pt idx="41">
                  <c:v>-0.32483333333333331</c:v>
                </c:pt>
                <c:pt idx="42">
                  <c:v>-0.34483333333333333</c:v>
                </c:pt>
                <c:pt idx="43">
                  <c:v>-0.24983333333333335</c:v>
                </c:pt>
                <c:pt idx="44">
                  <c:v>-0.11449999999999982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A2-4F7F-B0C7-240D8C4F3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'4. Electricity supply'!$F$4</c:f>
              <c:strCache>
                <c:ptCount val="1"/>
                <c:pt idx="0">
                  <c:v>% Eskom (right axis)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'4. Electricity supply'!$A$5:$B$49</c:f>
              <c:multiLvlStrCache>
                <c:ptCount val="45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  <c:pt idx="5">
                    <c:v>2</c:v>
                  </c:pt>
                  <c:pt idx="6">
                    <c:v>1</c:v>
                  </c:pt>
                  <c:pt idx="7">
                    <c:v>2</c:v>
                  </c:pt>
                  <c:pt idx="8">
                    <c:v>1</c:v>
                  </c:pt>
                  <c:pt idx="9">
                    <c:v>2</c:v>
                  </c:pt>
                  <c:pt idx="10">
                    <c:v>1</c:v>
                  </c:pt>
                  <c:pt idx="11">
                    <c:v>2</c:v>
                  </c:pt>
                  <c:pt idx="12">
                    <c:v>1</c:v>
                  </c:pt>
                  <c:pt idx="13">
                    <c:v>2</c:v>
                  </c:pt>
                  <c:pt idx="14">
                    <c:v>1</c:v>
                  </c:pt>
                  <c:pt idx="15">
                    <c:v>2</c:v>
                  </c:pt>
                  <c:pt idx="16">
                    <c:v>1</c:v>
                  </c:pt>
                  <c:pt idx="17">
                    <c:v>2</c:v>
                  </c:pt>
                  <c:pt idx="18">
                    <c:v>1</c:v>
                  </c:pt>
                  <c:pt idx="19">
                    <c:v>2</c:v>
                  </c:pt>
                  <c:pt idx="20">
                    <c:v>1</c:v>
                  </c:pt>
                  <c:pt idx="21">
                    <c:v>2</c:v>
                  </c:pt>
                  <c:pt idx="22">
                    <c:v>1</c:v>
                  </c:pt>
                  <c:pt idx="23">
                    <c:v>2</c:v>
                  </c:pt>
                  <c:pt idx="24">
                    <c:v>1</c:v>
                  </c:pt>
                  <c:pt idx="25">
                    <c:v>2</c:v>
                  </c:pt>
                  <c:pt idx="26">
                    <c:v>1</c:v>
                  </c:pt>
                  <c:pt idx="27">
                    <c:v>2</c:v>
                  </c:pt>
                  <c:pt idx="28">
                    <c:v>1</c:v>
                  </c:pt>
                  <c:pt idx="29">
                    <c:v>2</c:v>
                  </c:pt>
                  <c:pt idx="30">
                    <c:v>1</c:v>
                  </c:pt>
                  <c:pt idx="31">
                    <c:v>2</c:v>
                  </c:pt>
                  <c:pt idx="32">
                    <c:v>1</c:v>
                  </c:pt>
                  <c:pt idx="33">
                    <c:v>2</c:v>
                  </c:pt>
                  <c:pt idx="34">
                    <c:v>1</c:v>
                  </c:pt>
                  <c:pt idx="35">
                    <c:v>2</c:v>
                  </c:pt>
                  <c:pt idx="36">
                    <c:v>1</c:v>
                  </c:pt>
                  <c:pt idx="37">
                    <c:v>2</c:v>
                  </c:pt>
                  <c:pt idx="38">
                    <c:v>1</c:v>
                  </c:pt>
                  <c:pt idx="39">
                    <c:v>2</c:v>
                  </c:pt>
                  <c:pt idx="40">
                    <c:v>1</c:v>
                  </c:pt>
                  <c:pt idx="41">
                    <c:v>2</c:v>
                  </c:pt>
                  <c:pt idx="42">
                    <c:v>1</c:v>
                  </c:pt>
                  <c:pt idx="43">
                    <c:v>2</c:v>
                  </c:pt>
                  <c:pt idx="44">
                    <c:v>1</c:v>
                  </c:pt>
                </c:lvl>
                <c:lvl>
                  <c:pt idx="0">
                    <c:v>2000</c:v>
                  </c:pt>
                  <c:pt idx="2">
                    <c:v>2001</c:v>
                  </c:pt>
                  <c:pt idx="4">
                    <c:v>2002</c:v>
                  </c:pt>
                  <c:pt idx="6">
                    <c:v>2003</c:v>
                  </c:pt>
                  <c:pt idx="8">
                    <c:v>2004</c:v>
                  </c:pt>
                  <c:pt idx="10">
                    <c:v>2005</c:v>
                  </c:pt>
                  <c:pt idx="12">
                    <c:v>2006</c:v>
                  </c:pt>
                  <c:pt idx="14">
                    <c:v>2007</c:v>
                  </c:pt>
                  <c:pt idx="16">
                    <c:v>2008</c:v>
                  </c:pt>
                  <c:pt idx="18">
                    <c:v>2009</c:v>
                  </c:pt>
                  <c:pt idx="20">
                    <c:v>2010</c:v>
                  </c:pt>
                  <c:pt idx="22">
                    <c:v>2011</c:v>
                  </c:pt>
                  <c:pt idx="24">
                    <c:v>2012</c:v>
                  </c:pt>
                  <c:pt idx="26">
                    <c:v>2013</c:v>
                  </c:pt>
                  <c:pt idx="28">
                    <c:v>2014</c:v>
                  </c:pt>
                  <c:pt idx="30">
                    <c:v>2015</c:v>
                  </c:pt>
                  <c:pt idx="32">
                    <c:v>2016</c:v>
                  </c:pt>
                  <c:pt idx="34">
                    <c:v>2017</c:v>
                  </c:pt>
                  <c:pt idx="36">
                    <c:v>2018</c:v>
                  </c:pt>
                  <c:pt idx="38">
                    <c:v>2019</c:v>
                  </c:pt>
                  <c:pt idx="40">
                    <c:v>2020</c:v>
                  </c:pt>
                  <c:pt idx="42">
                    <c:v>2021</c:v>
                  </c:pt>
                  <c:pt idx="44">
                    <c:v>'22</c:v>
                  </c:pt>
                </c:lvl>
              </c:multiLvlStrCache>
            </c:multiLvlStrRef>
          </c:cat>
          <c:val>
            <c:numRef>
              <c:f>'4. Electricity supply'!$F$5:$F$49</c:f>
              <c:numCache>
                <c:formatCode>0%</c:formatCode>
                <c:ptCount val="45"/>
                <c:pt idx="0">
                  <c:v>0.94962839039680025</c:v>
                </c:pt>
                <c:pt idx="1">
                  <c:v>0.94611408614668224</c:v>
                </c:pt>
                <c:pt idx="2">
                  <c:v>0.94321824431313472</c:v>
                </c:pt>
                <c:pt idx="3">
                  <c:v>0.96094390989781442</c:v>
                </c:pt>
                <c:pt idx="4">
                  <c:v>0.94206906792638445</c:v>
                </c:pt>
                <c:pt idx="5">
                  <c:v>0.94853581130383569</c:v>
                </c:pt>
                <c:pt idx="6">
                  <c:v>0.95413186091310176</c:v>
                </c:pt>
                <c:pt idx="7">
                  <c:v>0.97472563735901108</c:v>
                </c:pt>
                <c:pt idx="8">
                  <c:v>0.9689110416490665</c:v>
                </c:pt>
                <c:pt idx="9">
                  <c:v>0.97253874950742147</c:v>
                </c:pt>
                <c:pt idx="10">
                  <c:v>0.96560791001268476</c:v>
                </c:pt>
                <c:pt idx="11">
                  <c:v>0.96760176107628615</c:v>
                </c:pt>
                <c:pt idx="12">
                  <c:v>0.97609785932721715</c:v>
                </c:pt>
                <c:pt idx="13">
                  <c:v>0.97414084551336988</c:v>
                </c:pt>
                <c:pt idx="14">
                  <c:v>0.9711548206531484</c:v>
                </c:pt>
                <c:pt idx="15">
                  <c:v>0.97203543843707407</c:v>
                </c:pt>
                <c:pt idx="16">
                  <c:v>0.97210467837639769</c:v>
                </c:pt>
                <c:pt idx="17">
                  <c:v>0.97353511956930017</c:v>
                </c:pt>
                <c:pt idx="18">
                  <c:v>0.96796120563521593</c:v>
                </c:pt>
                <c:pt idx="19">
                  <c:v>0.97757322828503446</c:v>
                </c:pt>
                <c:pt idx="20">
                  <c:v>0.97927815365755921</c:v>
                </c:pt>
                <c:pt idx="21">
                  <c:v>0.97511338348643628</c:v>
                </c:pt>
                <c:pt idx="22">
                  <c:v>0.97009938512703509</c:v>
                </c:pt>
                <c:pt idx="23">
                  <c:v>0.97040770075824512</c:v>
                </c:pt>
                <c:pt idx="24">
                  <c:v>0.96845508563439353</c:v>
                </c:pt>
                <c:pt idx="25">
                  <c:v>0.98895327779789932</c:v>
                </c:pt>
                <c:pt idx="26">
                  <c:v>0.98056230475529327</c:v>
                </c:pt>
                <c:pt idx="27">
                  <c:v>0.96573857365384774</c:v>
                </c:pt>
                <c:pt idx="28">
                  <c:v>0.96045918367346939</c:v>
                </c:pt>
                <c:pt idx="29">
                  <c:v>0.94683405256963504</c:v>
                </c:pt>
                <c:pt idx="30">
                  <c:v>0.93645943605042825</c:v>
                </c:pt>
                <c:pt idx="31">
                  <c:v>0.94132809227695968</c:v>
                </c:pt>
                <c:pt idx="32">
                  <c:v>0.95031076245301715</c:v>
                </c:pt>
                <c:pt idx="33">
                  <c:v>0.94388694163025555</c:v>
                </c:pt>
                <c:pt idx="34">
                  <c:v>0.94085107072277852</c:v>
                </c:pt>
                <c:pt idx="35">
                  <c:v>0.94224892484700518</c:v>
                </c:pt>
                <c:pt idx="36">
                  <c:v>0.93061961098857027</c:v>
                </c:pt>
                <c:pt idx="37">
                  <c:v>0.92240985491721939</c:v>
                </c:pt>
                <c:pt idx="38">
                  <c:v>0.92336398665932706</c:v>
                </c:pt>
                <c:pt idx="39">
                  <c:v>0.9236476068231172</c:v>
                </c:pt>
                <c:pt idx="40">
                  <c:v>0.91941173373580654</c:v>
                </c:pt>
                <c:pt idx="41">
                  <c:v>0.9074203436911874</c:v>
                </c:pt>
                <c:pt idx="42">
                  <c:v>0.91190207628357778</c:v>
                </c:pt>
                <c:pt idx="43">
                  <c:v>0.89625750605026899</c:v>
                </c:pt>
                <c:pt idx="44">
                  <c:v>0.905368547663013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1A2-4F7F-B0C7-240D8C4F3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644304"/>
        <c:axId val="830644720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30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gigawatt-hours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3"/>
      </c:valAx>
      <c:valAx>
        <c:axId val="830644720"/>
        <c:scaling>
          <c:orientation val="minMax"/>
          <c:max val="1"/>
          <c:min val="-0.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644304"/>
        <c:crosses val="max"/>
        <c:crossBetween val="between"/>
        <c:majorUnit val="0.1"/>
      </c:valAx>
      <c:catAx>
        <c:axId val="830644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06447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'GDP by sector in Q2'!$A$7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'GDP by sector in Q2'!$B$6:$AD$6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'GDP by sector in Q2'!$B$7:$AD$7</c:f>
              <c:numCache>
                <c:formatCode>_-* #\ ##0_-;\-* #\ ##0_-;_-* "-"??_-;_-@_-</c:formatCode>
                <c:ptCount val="29"/>
                <c:pt idx="0">
                  <c:v>101.26565913718454</c:v>
                </c:pt>
                <c:pt idx="1">
                  <c:v>83.476119222145144</c:v>
                </c:pt>
                <c:pt idx="2">
                  <c:v>103.50133935299972</c:v>
                </c:pt>
                <c:pt idx="3">
                  <c:v>104.67593211822917</c:v>
                </c:pt>
                <c:pt idx="4">
                  <c:v>97.725351730390585</c:v>
                </c:pt>
                <c:pt idx="5">
                  <c:v>103.58101991448596</c:v>
                </c:pt>
                <c:pt idx="6">
                  <c:v>110.2754107581099</c:v>
                </c:pt>
                <c:pt idx="7">
                  <c:v>106.12755101616355</c:v>
                </c:pt>
                <c:pt idx="8">
                  <c:v>112.37477689898571</c:v>
                </c:pt>
                <c:pt idx="9">
                  <c:v>115.36816932105005</c:v>
                </c:pt>
                <c:pt idx="10">
                  <c:v>113.04603912364921</c:v>
                </c:pt>
                <c:pt idx="11">
                  <c:v>117.71025557051267</c:v>
                </c:pt>
                <c:pt idx="12">
                  <c:v>111.26608557065636</c:v>
                </c:pt>
                <c:pt idx="13">
                  <c:v>113.71565453499116</c:v>
                </c:pt>
                <c:pt idx="14">
                  <c:v>133.02718453536514</c:v>
                </c:pt>
                <c:pt idx="15">
                  <c:v>136.31376373992435</c:v>
                </c:pt>
                <c:pt idx="16">
                  <c:v>132.09462770717633</c:v>
                </c:pt>
                <c:pt idx="17">
                  <c:v>136.67492400910783</c:v>
                </c:pt>
                <c:pt idx="18">
                  <c:v>138.47428398339105</c:v>
                </c:pt>
                <c:pt idx="19">
                  <c:v>146.36379034838589</c:v>
                </c:pt>
                <c:pt idx="20">
                  <c:v>164.35517127654799</c:v>
                </c:pt>
                <c:pt idx="21">
                  <c:v>154.1315200040271</c:v>
                </c:pt>
                <c:pt idx="22">
                  <c:v>137.60215755494548</c:v>
                </c:pt>
                <c:pt idx="23">
                  <c:v>192.651486504594</c:v>
                </c:pt>
                <c:pt idx="24">
                  <c:v>172.38826258168243</c:v>
                </c:pt>
                <c:pt idx="25">
                  <c:v>163.18866438400184</c:v>
                </c:pt>
                <c:pt idx="26">
                  <c:v>184.30914552172652</c:v>
                </c:pt>
                <c:pt idx="27">
                  <c:v>234.20679147745975</c:v>
                </c:pt>
                <c:pt idx="28">
                  <c:v>184.8803389017948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9-4124-8D82-81EC952B6787}"/>
            </c:ext>
          </c:extLst>
        </c:ser>
        <c:ser>
          <c:idx val="1"/>
          <c:order val="1"/>
          <c:tx>
            <c:strRef>
              <c:f>'GDP by sector in Q2'!$A$8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'GDP by sector in Q2'!$B$6:$AD$6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'GDP by sector in Q2'!$B$8:$AD$8</c:f>
              <c:numCache>
                <c:formatCode>_-* #\ ##0_-;\-* #\ ##0_-;_-* "-"??_-;_-@_-</c:formatCode>
                <c:ptCount val="29"/>
                <c:pt idx="0">
                  <c:v>607.01786803324603</c:v>
                </c:pt>
                <c:pt idx="1">
                  <c:v>587.2480339164922</c:v>
                </c:pt>
                <c:pt idx="2">
                  <c:v>580.22882279734927</c:v>
                </c:pt>
                <c:pt idx="3">
                  <c:v>592.23731705467776</c:v>
                </c:pt>
                <c:pt idx="4">
                  <c:v>593.90656679560016</c:v>
                </c:pt>
                <c:pt idx="5">
                  <c:v>582.34138339961828</c:v>
                </c:pt>
                <c:pt idx="6">
                  <c:v>578.98167816338378</c:v>
                </c:pt>
                <c:pt idx="7">
                  <c:v>580.74807329622354</c:v>
                </c:pt>
                <c:pt idx="8">
                  <c:v>580.09927932335438</c:v>
                </c:pt>
                <c:pt idx="9">
                  <c:v>599.73798153477128</c:v>
                </c:pt>
                <c:pt idx="10">
                  <c:v>605.67666793713624</c:v>
                </c:pt>
                <c:pt idx="11">
                  <c:v>619.86458094879799</c:v>
                </c:pt>
                <c:pt idx="12">
                  <c:v>609.68499088686042</c:v>
                </c:pt>
                <c:pt idx="13">
                  <c:v>609.59301207768556</c:v>
                </c:pt>
                <c:pt idx="14">
                  <c:v>588.41553865390131</c:v>
                </c:pt>
                <c:pt idx="15">
                  <c:v>553.99868575432379</c:v>
                </c:pt>
                <c:pt idx="16">
                  <c:v>544.933319198709</c:v>
                </c:pt>
                <c:pt idx="17">
                  <c:v>586.55938977168375</c:v>
                </c:pt>
                <c:pt idx="18">
                  <c:v>572.57929055574607</c:v>
                </c:pt>
                <c:pt idx="19">
                  <c:v>566.03068620660997</c:v>
                </c:pt>
                <c:pt idx="20">
                  <c:v>555.92182418024072</c:v>
                </c:pt>
                <c:pt idx="21">
                  <c:v>594.38669130087442</c:v>
                </c:pt>
                <c:pt idx="22">
                  <c:v>590.62416602412816</c:v>
                </c:pt>
                <c:pt idx="23">
                  <c:v>575.85737518714791</c:v>
                </c:pt>
                <c:pt idx="24">
                  <c:v>595.0336040055895</c:v>
                </c:pt>
                <c:pt idx="25">
                  <c:v>580.27746647982815</c:v>
                </c:pt>
                <c:pt idx="26">
                  <c:v>384.87854229871408</c:v>
                </c:pt>
                <c:pt idx="27">
                  <c:v>585.4087548805303</c:v>
                </c:pt>
                <c:pt idx="28">
                  <c:v>529.25839821080001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9-4124-8D82-81EC952B6787}"/>
            </c:ext>
          </c:extLst>
        </c:ser>
        <c:ser>
          <c:idx val="2"/>
          <c:order val="2"/>
          <c:tx>
            <c:strRef>
              <c:f>'GDP by sector in Q2'!$A$9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'GDP by sector in Q2'!$B$6:$AD$6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'GDP by sector in Q2'!$B$9:$AD$9</c:f>
              <c:numCache>
                <c:formatCode>_-* #\ ##0_-;\-* #\ ##0_-;_-* "-"??_-;_-@_-</c:formatCode>
                <c:ptCount val="29"/>
                <c:pt idx="0">
                  <c:v>529.3064309369679</c:v>
                </c:pt>
                <c:pt idx="1">
                  <c:v>572.84501586281397</c:v>
                </c:pt>
                <c:pt idx="2">
                  <c:v>577.21775669243357</c:v>
                </c:pt>
                <c:pt idx="3">
                  <c:v>599.61791297755894</c:v>
                </c:pt>
                <c:pt idx="4">
                  <c:v>599.35020165374681</c:v>
                </c:pt>
                <c:pt idx="5">
                  <c:v>591.66400875133797</c:v>
                </c:pt>
                <c:pt idx="6">
                  <c:v>639.52533161533995</c:v>
                </c:pt>
                <c:pt idx="7">
                  <c:v>669.78381756327622</c:v>
                </c:pt>
                <c:pt idx="8">
                  <c:v>685.33249009061365</c:v>
                </c:pt>
                <c:pt idx="9">
                  <c:v>678.07248372643937</c:v>
                </c:pt>
                <c:pt idx="10">
                  <c:v>704.12619784508934</c:v>
                </c:pt>
                <c:pt idx="11">
                  <c:v>751.58951602016361</c:v>
                </c:pt>
                <c:pt idx="12">
                  <c:v>793.67165085200986</c:v>
                </c:pt>
                <c:pt idx="13">
                  <c:v>840.53297141699466</c:v>
                </c:pt>
                <c:pt idx="14">
                  <c:v>891.60970151292565</c:v>
                </c:pt>
                <c:pt idx="15">
                  <c:v>754.32689151966451</c:v>
                </c:pt>
                <c:pt idx="16">
                  <c:v>821.51593402223682</c:v>
                </c:pt>
                <c:pt idx="17">
                  <c:v>838.65824871033556</c:v>
                </c:pt>
                <c:pt idx="18">
                  <c:v>857.23121798624402</c:v>
                </c:pt>
                <c:pt idx="19">
                  <c:v>868.52273280750717</c:v>
                </c:pt>
                <c:pt idx="20">
                  <c:v>864.49563197117288</c:v>
                </c:pt>
                <c:pt idx="21">
                  <c:v>841.53102130922889</c:v>
                </c:pt>
                <c:pt idx="22">
                  <c:v>872.66770091783235</c:v>
                </c:pt>
                <c:pt idx="23">
                  <c:v>862.23360747109029</c:v>
                </c:pt>
                <c:pt idx="24">
                  <c:v>866.53053225821952</c:v>
                </c:pt>
                <c:pt idx="25">
                  <c:v>879.19743722135991</c:v>
                </c:pt>
                <c:pt idx="26">
                  <c:v>578.86094845223397</c:v>
                </c:pt>
                <c:pt idx="27">
                  <c:v>819.57600336554503</c:v>
                </c:pt>
                <c:pt idx="28">
                  <c:v>793.65993231820801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9-4124-8D82-81EC952B6787}"/>
            </c:ext>
          </c:extLst>
        </c:ser>
        <c:ser>
          <c:idx val="3"/>
          <c:order val="3"/>
          <c:tx>
            <c:strRef>
              <c:f>'GDP by sector in Q2'!$A$10</c:f>
              <c:strCache>
                <c:ptCount val="1"/>
                <c:pt idx="0">
                  <c:v>Construction
&amp; utilities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'GDP by sector in Q2'!$B$6:$AD$6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'GDP by sector in Q2'!$B$10:$AD$10</c:f>
              <c:numCache>
                <c:formatCode>_-* #\ ##0_-;\-* #\ ##0_-;_-* "-"??_-;_-@_-</c:formatCode>
                <c:ptCount val="29"/>
                <c:pt idx="0">
                  <c:v>225.44626172844795</c:v>
                </c:pt>
                <c:pt idx="1">
                  <c:v>232.39565080305826</c:v>
                </c:pt>
                <c:pt idx="2">
                  <c:v>243.78432247508954</c:v>
                </c:pt>
                <c:pt idx="3">
                  <c:v>260.56507840471744</c:v>
                </c:pt>
                <c:pt idx="4">
                  <c:v>242.5508749994365</c:v>
                </c:pt>
                <c:pt idx="5">
                  <c:v>239.36017077525327</c:v>
                </c:pt>
                <c:pt idx="6">
                  <c:v>249.08404996434382</c:v>
                </c:pt>
                <c:pt idx="7">
                  <c:v>248.64740029197677</c:v>
                </c:pt>
                <c:pt idx="8">
                  <c:v>257.65155182810491</c:v>
                </c:pt>
                <c:pt idx="9">
                  <c:v>271.07751687106776</c:v>
                </c:pt>
                <c:pt idx="10">
                  <c:v>289.29887569386153</c:v>
                </c:pt>
                <c:pt idx="11">
                  <c:v>314.43906533561869</c:v>
                </c:pt>
                <c:pt idx="12">
                  <c:v>336.14635457666839</c:v>
                </c:pt>
                <c:pt idx="13">
                  <c:v>365.80344906201975</c:v>
                </c:pt>
                <c:pt idx="14">
                  <c:v>375.75485340373615</c:v>
                </c:pt>
                <c:pt idx="15">
                  <c:v>390.03037032272579</c:v>
                </c:pt>
                <c:pt idx="16">
                  <c:v>398.21865986919448</c:v>
                </c:pt>
                <c:pt idx="17">
                  <c:v>402.11424274494846</c:v>
                </c:pt>
                <c:pt idx="18">
                  <c:v>404.99153597554255</c:v>
                </c:pt>
                <c:pt idx="19">
                  <c:v>417.81252558837474</c:v>
                </c:pt>
                <c:pt idx="20">
                  <c:v>416.95292111413869</c:v>
                </c:pt>
                <c:pt idx="21">
                  <c:v>410.76140786600024</c:v>
                </c:pt>
                <c:pt idx="22">
                  <c:v>408.77169085015964</c:v>
                </c:pt>
                <c:pt idx="23">
                  <c:v>396.09698690365684</c:v>
                </c:pt>
                <c:pt idx="24">
                  <c:v>392.67492780002658</c:v>
                </c:pt>
                <c:pt idx="25">
                  <c:v>383.52449293414361</c:v>
                </c:pt>
                <c:pt idx="26">
                  <c:v>290.72069875449256</c:v>
                </c:pt>
                <c:pt idx="27">
                  <c:v>332.85834309812287</c:v>
                </c:pt>
                <c:pt idx="28">
                  <c:v>318.14365309053568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69-4124-8D82-81EC952B6787}"/>
            </c:ext>
          </c:extLst>
        </c:ser>
        <c:ser>
          <c:idx val="4"/>
          <c:order val="4"/>
          <c:tx>
            <c:strRef>
              <c:f>'GDP by sector in Q2'!$A$11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'GDP by sector in Q2'!$B$6:$AD$6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'GDP by sector in Q2'!$B$11:$AD$11</c:f>
              <c:numCache>
                <c:formatCode>_-* #\ ##0_-;\-* #\ ##0_-;_-* "-"??_-;_-@_-</c:formatCode>
                <c:ptCount val="29"/>
                <c:pt idx="0">
                  <c:v>1689.9242267266388</c:v>
                </c:pt>
                <c:pt idx="1">
                  <c:v>1765.9325328865973</c:v>
                </c:pt>
                <c:pt idx="2">
                  <c:v>1852.4725912172787</c:v>
                </c:pt>
                <c:pt idx="3">
                  <c:v>1900.8829806130441</c:v>
                </c:pt>
                <c:pt idx="4">
                  <c:v>1963.759954160563</c:v>
                </c:pt>
                <c:pt idx="5">
                  <c:v>2042.0305176635541</c:v>
                </c:pt>
                <c:pt idx="6">
                  <c:v>2132.8020765055348</c:v>
                </c:pt>
                <c:pt idx="7">
                  <c:v>2223.8013476520305</c:v>
                </c:pt>
                <c:pt idx="8">
                  <c:v>2326.5203591782156</c:v>
                </c:pt>
                <c:pt idx="9">
                  <c:v>2407.7240530343461</c:v>
                </c:pt>
                <c:pt idx="10">
                  <c:v>2508.3801916956527</c:v>
                </c:pt>
                <c:pt idx="11">
                  <c:v>2639.1528015671001</c:v>
                </c:pt>
                <c:pt idx="12">
                  <c:v>2798.7803508851553</c:v>
                </c:pt>
                <c:pt idx="13">
                  <c:v>2944.270347234487</c:v>
                </c:pt>
                <c:pt idx="14">
                  <c:v>3085.4985248242938</c:v>
                </c:pt>
                <c:pt idx="15">
                  <c:v>3096.6128393521458</c:v>
                </c:pt>
                <c:pt idx="16">
                  <c:v>3164.6996714683628</c:v>
                </c:pt>
                <c:pt idx="17">
                  <c:v>3286.3592130827715</c:v>
                </c:pt>
                <c:pt idx="18">
                  <c:v>3395.0067107995687</c:v>
                </c:pt>
                <c:pt idx="19">
                  <c:v>3483.016197829701</c:v>
                </c:pt>
                <c:pt idx="20">
                  <c:v>3558.0271224367361</c:v>
                </c:pt>
                <c:pt idx="21">
                  <c:v>3629.5757999353573</c:v>
                </c:pt>
                <c:pt idx="22">
                  <c:v>3703.9956118417954</c:v>
                </c:pt>
                <c:pt idx="23">
                  <c:v>3753.407645100719</c:v>
                </c:pt>
                <c:pt idx="24">
                  <c:v>3816.8053986709242</c:v>
                </c:pt>
                <c:pt idx="25">
                  <c:v>3895.2254261820126</c:v>
                </c:pt>
                <c:pt idx="26">
                  <c:v>3477.1394912985297</c:v>
                </c:pt>
                <c:pt idx="27">
                  <c:v>3943.3681261620072</c:v>
                </c:pt>
                <c:pt idx="28">
                  <c:v>4095.6760429450032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69-4124-8D82-81EC952B6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1F497D">
                <a:lumMod val="75000"/>
              </a:srgbClr>
            </a:solidFill>
          </c:spPr>
          <c:invertIfNegative val="0"/>
          <c:cat>
            <c:numRef>
              <c:f>'Total manufacturing sales'!$A$5:$A$34</c:f>
              <c:numCache>
                <c:formatCode>mmm\-yy</c:formatCode>
                <c:ptCount val="3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</c:numCache>
            </c:numRef>
          </c:cat>
          <c:val>
            <c:numRef>
              <c:f>'Total manufacturing sales'!$B$5:$B$34</c:f>
              <c:numCache>
                <c:formatCode>0.0</c:formatCode>
                <c:ptCount val="30"/>
                <c:pt idx="0">
                  <c:v>225.54103719477692</c:v>
                </c:pt>
                <c:pt idx="1">
                  <c:v>226.28310379956898</c:v>
                </c:pt>
                <c:pt idx="2">
                  <c:v>211.8270809194415</c:v>
                </c:pt>
                <c:pt idx="3">
                  <c:v>113.59344883153349</c:v>
                </c:pt>
                <c:pt idx="4">
                  <c:v>159.4660920826087</c:v>
                </c:pt>
                <c:pt idx="5">
                  <c:v>189.2540599437838</c:v>
                </c:pt>
                <c:pt idx="6">
                  <c:v>200.19779858271076</c:v>
                </c:pt>
                <c:pt idx="7">
                  <c:v>207.6035912992545</c:v>
                </c:pt>
                <c:pt idx="8">
                  <c:v>218.08907468936172</c:v>
                </c:pt>
                <c:pt idx="9">
                  <c:v>223.63666765217394</c:v>
                </c:pt>
                <c:pt idx="10">
                  <c:v>225.51891413149525</c:v>
                </c:pt>
                <c:pt idx="11">
                  <c:v>225.25047451059319</c:v>
                </c:pt>
                <c:pt idx="12">
                  <c:v>222.77815680801689</c:v>
                </c:pt>
                <c:pt idx="13">
                  <c:v>227.93292896226416</c:v>
                </c:pt>
                <c:pt idx="14">
                  <c:v>240.26832957544227</c:v>
                </c:pt>
                <c:pt idx="15">
                  <c:v>237.18946433505687</c:v>
                </c:pt>
                <c:pt idx="16">
                  <c:v>231.88691358884299</c:v>
                </c:pt>
                <c:pt idx="17">
                  <c:v>232.1569952103093</c:v>
                </c:pt>
                <c:pt idx="18">
                  <c:v>200.8779645137615</c:v>
                </c:pt>
                <c:pt idx="19">
                  <c:v>218.38056691370559</c:v>
                </c:pt>
                <c:pt idx="20">
                  <c:v>226.15892529685917</c:v>
                </c:pt>
                <c:pt idx="21">
                  <c:v>212.17473551717174</c:v>
                </c:pt>
                <c:pt idx="22">
                  <c:v>228.702396138833</c:v>
                </c:pt>
                <c:pt idx="23">
                  <c:v>232.08680339399999</c:v>
                </c:pt>
                <c:pt idx="24">
                  <c:v>240.80343277245507</c:v>
                </c:pt>
                <c:pt idx="25">
                  <c:v>239.09014591269843</c:v>
                </c:pt>
                <c:pt idx="26">
                  <c:v>244.78083939685661</c:v>
                </c:pt>
                <c:pt idx="27">
                  <c:v>234.81534107421871</c:v>
                </c:pt>
                <c:pt idx="28">
                  <c:v>240.27274046944717</c:v>
                </c:pt>
                <c:pt idx="29">
                  <c:v>237.30047099999999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CA3-B358-83F1CA9E4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1856535056"/>
        <c:axId val="1856527984"/>
      </c:barChart>
      <c:dateAx>
        <c:axId val="1856535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/>
          <a:lstStyle/>
          <a:p>
            <a:pPr>
              <a:defRPr/>
            </a:pPr>
            <a:endParaRPr lang="en-US"/>
          </a:p>
        </c:txPr>
        <c:crossAx val="1856527984"/>
        <c:crosses val="autoZero"/>
        <c:auto val="1"/>
        <c:lblOffset val="100"/>
        <c:baseTimeUnit val="months"/>
      </c:date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Mfg sales by industry'!$B$4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industry'!$B$5:$B$18</c:f>
              <c:numCache>
                <c:formatCode>0</c:formatCode>
                <c:ptCount val="14"/>
                <c:pt idx="0">
                  <c:v>160.71140917890571</c:v>
                </c:pt>
                <c:pt idx="1">
                  <c:v>106.51183670842335</c:v>
                </c:pt>
                <c:pt idx="2">
                  <c:v>92.74494037940967</c:v>
                </c:pt>
                <c:pt idx="3">
                  <c:v>98.810521903167768</c:v>
                </c:pt>
                <c:pt idx="4">
                  <c:v>34.540080685385178</c:v>
                </c:pt>
                <c:pt idx="5">
                  <c:v>39.161139134629238</c:v>
                </c:pt>
                <c:pt idx="6">
                  <c:v>30.871761108711308</c:v>
                </c:pt>
                <c:pt idx="7">
                  <c:v>19.99485853491721</c:v>
                </c:pt>
                <c:pt idx="8">
                  <c:v>17.987072766018724</c:v>
                </c:pt>
                <c:pt idx="9">
                  <c:v>15.285513289056878</c:v>
                </c:pt>
                <c:pt idx="10">
                  <c:v>16.020776540676749</c:v>
                </c:pt>
                <c:pt idx="11">
                  <c:v>13.025707751619873</c:v>
                </c:pt>
                <c:pt idx="12">
                  <c:v>6.9163702332613406</c:v>
                </c:pt>
                <c:pt idx="13">
                  <c:v>4.8407447796976246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2-46ED-B7FB-704617C6ED9B}"/>
            </c:ext>
          </c:extLst>
        </c:ser>
        <c:ser>
          <c:idx val="1"/>
          <c:order val="1"/>
          <c:tx>
            <c:strRef>
              <c:f>'5. Mfg sales by industry'!$C$4</c:f>
              <c:strCache>
                <c:ptCount val="1"/>
                <c:pt idx="0">
                  <c:v> Q2 2020 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industry'!$C$5:$C$18</c:f>
              <c:numCache>
                <c:formatCode>0</c:formatCode>
                <c:ptCount val="14"/>
                <c:pt idx="0">
                  <c:v>138.44689988235291</c:v>
                </c:pt>
                <c:pt idx="1">
                  <c:v>76.874034647058807</c:v>
                </c:pt>
                <c:pt idx="2">
                  <c:v>81.093183588235277</c:v>
                </c:pt>
                <c:pt idx="3">
                  <c:v>42.798451117647055</c:v>
                </c:pt>
                <c:pt idx="4">
                  <c:v>23.012449058823528</c:v>
                </c:pt>
                <c:pt idx="5">
                  <c:v>18.254654588235294</c:v>
                </c:pt>
                <c:pt idx="6">
                  <c:v>25.91601676470588</c:v>
                </c:pt>
                <c:pt idx="7">
                  <c:v>8.8407201176470576</c:v>
                </c:pt>
                <c:pt idx="8">
                  <c:v>9.466338705882352</c:v>
                </c:pt>
                <c:pt idx="9">
                  <c:v>11.330423117647058</c:v>
                </c:pt>
                <c:pt idx="10">
                  <c:v>9.2383834117647048</c:v>
                </c:pt>
                <c:pt idx="11">
                  <c:v>6.6143213529411762</c:v>
                </c:pt>
                <c:pt idx="12">
                  <c:v>4.5856432941176459</c:v>
                </c:pt>
                <c:pt idx="13">
                  <c:v>1.4809773529411765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2-46ED-B7FB-704617C6ED9B}"/>
            </c:ext>
          </c:extLst>
        </c:ser>
        <c:ser>
          <c:idx val="2"/>
          <c:order val="2"/>
          <c:tx>
            <c:strRef>
              <c:f>'5. Mfg sales by industry'!$D$4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industry'!$D$5:$D$18</c:f>
              <c:numCache>
                <c:formatCode>0</c:formatCode>
                <c:ptCount val="14"/>
                <c:pt idx="0">
                  <c:v>155.05311194992896</c:v>
                </c:pt>
                <c:pt idx="1">
                  <c:v>104.60570282279829</c:v>
                </c:pt>
                <c:pt idx="2">
                  <c:v>91.702600016690326</c:v>
                </c:pt>
                <c:pt idx="3">
                  <c:v>92.056134224431815</c:v>
                </c:pt>
                <c:pt idx="4">
                  <c:v>32.986305369318181</c:v>
                </c:pt>
                <c:pt idx="5">
                  <c:v>27.339414174715905</c:v>
                </c:pt>
                <c:pt idx="6">
                  <c:v>31.163737366122156</c:v>
                </c:pt>
                <c:pt idx="7">
                  <c:v>16.231463883167613</c:v>
                </c:pt>
                <c:pt idx="8">
                  <c:v>18.707352614701705</c:v>
                </c:pt>
                <c:pt idx="9">
                  <c:v>15.335411380681817</c:v>
                </c:pt>
                <c:pt idx="10">
                  <c:v>15.005175059303976</c:v>
                </c:pt>
                <c:pt idx="11">
                  <c:v>9.6547556274857946</c:v>
                </c:pt>
                <c:pt idx="12">
                  <c:v>6.4470510749289769</c:v>
                </c:pt>
                <c:pt idx="13">
                  <c:v>3.8236314254261363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2-46ED-B7FB-704617C6ED9B}"/>
            </c:ext>
          </c:extLst>
        </c:ser>
        <c:ser>
          <c:idx val="3"/>
          <c:order val="3"/>
          <c:tx>
            <c:strRef>
              <c:f>'5. Mfg sales by industry'!$E$4</c:f>
              <c:strCache>
                <c:ptCount val="1"/>
                <c:pt idx="0">
                  <c:v> Q4 2020 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industry'!$E$5:$E$18</c:f>
              <c:numCache>
                <c:formatCode>0</c:formatCode>
                <c:ptCount val="14"/>
                <c:pt idx="0">
                  <c:v>167.15507919293287</c:v>
                </c:pt>
                <c:pt idx="1">
                  <c:v>112.55699701660777</c:v>
                </c:pt>
                <c:pt idx="2">
                  <c:v>95.774073863957597</c:v>
                </c:pt>
                <c:pt idx="3">
                  <c:v>105.65900733144876</c:v>
                </c:pt>
                <c:pt idx="4">
                  <c:v>34.550396831802118</c:v>
                </c:pt>
                <c:pt idx="5">
                  <c:v>24.953414326148408</c:v>
                </c:pt>
                <c:pt idx="6">
                  <c:v>30.731504735689043</c:v>
                </c:pt>
                <c:pt idx="7">
                  <c:v>20.019510304946998</c:v>
                </c:pt>
                <c:pt idx="8">
                  <c:v>20.210942112720847</c:v>
                </c:pt>
                <c:pt idx="9">
                  <c:v>16.923275253003535</c:v>
                </c:pt>
                <c:pt idx="10">
                  <c:v>15.680568436749118</c:v>
                </c:pt>
                <c:pt idx="11">
                  <c:v>12.51333329187279</c:v>
                </c:pt>
                <c:pt idx="12">
                  <c:v>7.0264987699646646</c:v>
                </c:pt>
                <c:pt idx="13">
                  <c:v>4.3954364010600706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92-46ED-B7FB-704617C6ED9B}"/>
            </c:ext>
          </c:extLst>
        </c:ser>
        <c:ser>
          <c:idx val="4"/>
          <c:order val="4"/>
          <c:tx>
            <c:strRef>
              <c:f>'5. Mfg sales by industry'!$F$4</c:f>
              <c:strCache>
                <c:ptCount val="1"/>
                <c:pt idx="0">
                  <c:v> Q1 2021 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industry'!$F$5:$F$18</c:f>
              <c:numCache>
                <c:formatCode>0</c:formatCode>
                <c:ptCount val="14"/>
                <c:pt idx="0">
                  <c:v>166.65995030457566</c:v>
                </c:pt>
                <c:pt idx="1">
                  <c:v>128.09615930946561</c:v>
                </c:pt>
                <c:pt idx="2">
                  <c:v>96.134033250087342</c:v>
                </c:pt>
                <c:pt idx="3">
                  <c:v>104.87112782291304</c:v>
                </c:pt>
                <c:pt idx="4">
                  <c:v>34.829346616136917</c:v>
                </c:pt>
                <c:pt idx="5">
                  <c:v>25.477054573873559</c:v>
                </c:pt>
                <c:pt idx="6">
                  <c:v>31.697400167656308</c:v>
                </c:pt>
                <c:pt idx="7">
                  <c:v>21.12750142752358</c:v>
                </c:pt>
                <c:pt idx="8">
                  <c:v>20.350713683199444</c:v>
                </c:pt>
                <c:pt idx="9">
                  <c:v>16.177512132727909</c:v>
                </c:pt>
                <c:pt idx="10">
                  <c:v>16.03050793817674</c:v>
                </c:pt>
                <c:pt idx="11">
                  <c:v>12.291893480614743</c:v>
                </c:pt>
                <c:pt idx="12">
                  <c:v>6.6174171236465256</c:v>
                </c:pt>
                <c:pt idx="13">
                  <c:v>4.3278243866573529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92-46ED-B7FB-704617C6ED9B}"/>
            </c:ext>
          </c:extLst>
        </c:ser>
        <c:ser>
          <c:idx val="5"/>
          <c:order val="5"/>
          <c:tx>
            <c:strRef>
              <c:f>'5. Mfg sales by industry'!$G$4</c:f>
              <c:strCache>
                <c:ptCount val="1"/>
                <c:pt idx="0">
                  <c:v> Q2 2021 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industry'!$G$5:$G$18</c:f>
              <c:numCache>
                <c:formatCode>0</c:formatCode>
                <c:ptCount val="14"/>
                <c:pt idx="0">
                  <c:v>171.34245250086059</c:v>
                </c:pt>
                <c:pt idx="1">
                  <c:v>130.72825057831326</c:v>
                </c:pt>
                <c:pt idx="2">
                  <c:v>97.159186344922546</c:v>
                </c:pt>
                <c:pt idx="3">
                  <c:v>106.234626616179</c:v>
                </c:pt>
                <c:pt idx="4">
                  <c:v>35.422299438554219</c:v>
                </c:pt>
                <c:pt idx="5">
                  <c:v>26.701191148364892</c:v>
                </c:pt>
                <c:pt idx="6">
                  <c:v>32.63818599036145</c:v>
                </c:pt>
                <c:pt idx="7">
                  <c:v>20.740252924956973</c:v>
                </c:pt>
                <c:pt idx="8">
                  <c:v>19.716274917383824</c:v>
                </c:pt>
                <c:pt idx="9">
                  <c:v>15.966810044750432</c:v>
                </c:pt>
                <c:pt idx="10">
                  <c:v>15.369840640275388</c:v>
                </c:pt>
                <c:pt idx="11">
                  <c:v>12.082893794492255</c:v>
                </c:pt>
                <c:pt idx="12">
                  <c:v>6.5728116072289158</c:v>
                </c:pt>
                <c:pt idx="13">
                  <c:v>4.0461596048192776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92-46ED-B7FB-704617C6ED9B}"/>
            </c:ext>
          </c:extLst>
        </c:ser>
        <c:ser>
          <c:idx val="6"/>
          <c:order val="6"/>
          <c:tx>
            <c:strRef>
              <c:f>'5. Mfg sales by industry'!$H$4</c:f>
              <c:strCache>
                <c:ptCount val="1"/>
                <c:pt idx="0">
                  <c:v> Q3 2021 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industry'!$H$5:$H$18</c:f>
              <c:numCache>
                <c:formatCode>0</c:formatCode>
                <c:ptCount val="14"/>
                <c:pt idx="0">
                  <c:v>164.25694505181173</c:v>
                </c:pt>
                <c:pt idx="1">
                  <c:v>128.88760673552318</c:v>
                </c:pt>
                <c:pt idx="2">
                  <c:v>91.413913028107004</c:v>
                </c:pt>
                <c:pt idx="3">
                  <c:v>70.593500431425667</c:v>
                </c:pt>
                <c:pt idx="4">
                  <c:v>34.844213806975951</c:v>
                </c:pt>
                <c:pt idx="5">
                  <c:v>24.261604346088724</c:v>
                </c:pt>
                <c:pt idx="6">
                  <c:v>30.519036737216389</c:v>
                </c:pt>
                <c:pt idx="7">
                  <c:v>21.536358661361326</c:v>
                </c:pt>
                <c:pt idx="8">
                  <c:v>19.249759555367422</c:v>
                </c:pt>
                <c:pt idx="9">
                  <c:v>16.179495695225196</c:v>
                </c:pt>
                <c:pt idx="10">
                  <c:v>14.656693558753808</c:v>
                </c:pt>
                <c:pt idx="11">
                  <c:v>12.271171888926517</c:v>
                </c:pt>
                <c:pt idx="12">
                  <c:v>6.1677127311208935</c:v>
                </c:pt>
                <c:pt idx="13">
                  <c:v>4.6714883711479844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92-46ED-B7FB-704617C6ED9B}"/>
            </c:ext>
          </c:extLst>
        </c:ser>
        <c:ser>
          <c:idx val="7"/>
          <c:order val="7"/>
          <c:tx>
            <c:strRef>
              <c:f>'5. Mfg sales by industry'!$I$4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rgbClr val="5B9BD5"/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industry'!$I$5:$I$18</c:f>
              <c:numCache>
                <c:formatCode>0</c:formatCode>
                <c:ptCount val="14"/>
                <c:pt idx="0">
                  <c:v>169.17549731501344</c:v>
                </c:pt>
                <c:pt idx="1">
                  <c:v>127.73652264410191</c:v>
                </c:pt>
                <c:pt idx="2">
                  <c:v>95.169054964142106</c:v>
                </c:pt>
                <c:pt idx="3">
                  <c:v>80.172169771447727</c:v>
                </c:pt>
                <c:pt idx="4">
                  <c:v>34.538381251340489</c:v>
                </c:pt>
                <c:pt idx="5">
                  <c:v>28.64738699865952</c:v>
                </c:pt>
                <c:pt idx="6">
                  <c:v>33.105106464812337</c:v>
                </c:pt>
                <c:pt idx="7">
                  <c:v>22.255573388739951</c:v>
                </c:pt>
                <c:pt idx="8">
                  <c:v>19.480337573726548</c:v>
                </c:pt>
                <c:pt idx="9">
                  <c:v>17.054251145442365</c:v>
                </c:pt>
                <c:pt idx="10">
                  <c:v>16.043010070375338</c:v>
                </c:pt>
                <c:pt idx="11">
                  <c:v>11.639607459115284</c:v>
                </c:pt>
                <c:pt idx="12">
                  <c:v>6.8562546337131387</c:v>
                </c:pt>
                <c:pt idx="13">
                  <c:v>4.9424767684316366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92-46ED-B7FB-704617C6ED9B}"/>
            </c:ext>
          </c:extLst>
        </c:ser>
        <c:ser>
          <c:idx val="8"/>
          <c:order val="8"/>
          <c:tx>
            <c:strRef>
              <c:f>'5. Mfg sales by industry'!$J$4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solidFill>
                <a:srgbClr val="5B9BD5"/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industry'!$J$5:$J$18</c:f>
              <c:numCache>
                <c:formatCode>0</c:formatCode>
                <c:ptCount val="14"/>
                <c:pt idx="0">
                  <c:v>174.7215885498679</c:v>
                </c:pt>
                <c:pt idx="1">
                  <c:v>144.11744571036988</c:v>
                </c:pt>
                <c:pt idx="2">
                  <c:v>103.3070411832893</c:v>
                </c:pt>
                <c:pt idx="3">
                  <c:v>96.180197781704081</c:v>
                </c:pt>
                <c:pt idx="4">
                  <c:v>36.264932104029064</c:v>
                </c:pt>
                <c:pt idx="5">
                  <c:v>30.058033733157199</c:v>
                </c:pt>
                <c:pt idx="6">
                  <c:v>32.909436928335538</c:v>
                </c:pt>
                <c:pt idx="7">
                  <c:v>21.770423890026422</c:v>
                </c:pt>
                <c:pt idx="8">
                  <c:v>20.156380610303831</c:v>
                </c:pt>
                <c:pt idx="9">
                  <c:v>18.067662758916775</c:v>
                </c:pt>
                <c:pt idx="10">
                  <c:v>16.635784037318363</c:v>
                </c:pt>
                <c:pt idx="11">
                  <c:v>11.851478501981505</c:v>
                </c:pt>
                <c:pt idx="12">
                  <c:v>6.8849429501320998</c:v>
                </c:pt>
                <c:pt idx="13">
                  <c:v>5.0623216297886389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92-46ED-B7FB-704617C6ED9B}"/>
            </c:ext>
          </c:extLst>
        </c:ser>
        <c:ser>
          <c:idx val="9"/>
          <c:order val="9"/>
          <c:tx>
            <c:strRef>
              <c:f>'5. Mfg sales by industry'!$K$4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rgbClr val="5B9BD5"/>
              </a:solidFill>
            </a:ln>
            <a:effectLst/>
          </c:spPr>
          <c:invertIfNegative val="0"/>
          <c:cat>
            <c:strRef>
              <c:f>'5. Mfg sales by industry'!$A$5:$A$18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machinery </c:v>
                </c:pt>
                <c:pt idx="5">
                  <c:v> petroleum 
refineries </c:v>
                </c:pt>
                <c:pt idx="6">
                  <c:v> wood/
 paper </c:v>
                </c:pt>
                <c:pt idx="7">
                  <c:v> other 
manu-
facturing </c:v>
                </c:pt>
                <c:pt idx="8">
                  <c:v> glass/non-
metallic 
mineral </c:v>
                </c:pt>
                <c:pt idx="9">
                  <c:v> electrical 
machinery </c:v>
                </c:pt>
                <c:pt idx="10">
                  <c:v> clothing (a)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'5. Mfg sales by industry'!$K$5:$K$18</c:f>
              <c:numCache>
                <c:formatCode>0</c:formatCode>
                <c:ptCount val="14"/>
                <c:pt idx="0">
                  <c:v>175.29418799999999</c:v>
                </c:pt>
                <c:pt idx="1">
                  <c:v>136.12956700000001</c:v>
                </c:pt>
                <c:pt idx="2">
                  <c:v>108.835526</c:v>
                </c:pt>
                <c:pt idx="3">
                  <c:v>91.783884999999998</c:v>
                </c:pt>
                <c:pt idx="4">
                  <c:v>37.487732999999999</c:v>
                </c:pt>
                <c:pt idx="5">
                  <c:v>30.238681</c:v>
                </c:pt>
                <c:pt idx="6">
                  <c:v>29.031887999999999</c:v>
                </c:pt>
                <c:pt idx="7">
                  <c:v>21.510594999999999</c:v>
                </c:pt>
                <c:pt idx="8">
                  <c:v>19.648567</c:v>
                </c:pt>
                <c:pt idx="9">
                  <c:v>17.429914</c:v>
                </c:pt>
                <c:pt idx="10">
                  <c:v>15.100199</c:v>
                </c:pt>
                <c:pt idx="11">
                  <c:v>12.236281</c:v>
                </c:pt>
                <c:pt idx="12">
                  <c:v>6.5178630000000002</c:v>
                </c:pt>
                <c:pt idx="13">
                  <c:v>4.5508889999999997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92-46ED-B7FB-704617C6E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4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'6. Quarterly auto sales'!$B$5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'6. Quarterly auto sales'!$A$6:$A$120</c15:sqref>
                  </c15:fullRef>
                </c:ext>
              </c:extLst>
              <c:f>'6. Quarterly auto sales'!$A$46:$A$120</c:f>
              <c:strCache>
                <c:ptCount val="73"/>
                <c:pt idx="0">
                  <c:v>2004</c:v>
                </c:pt>
                <c:pt idx="4">
                  <c:v>2005</c:v>
                </c:pt>
                <c:pt idx="8">
                  <c:v>2006</c:v>
                </c:pt>
                <c:pt idx="12">
                  <c:v>2007</c:v>
                </c:pt>
                <c:pt idx="16">
                  <c:v>2008</c:v>
                </c:pt>
                <c:pt idx="20">
                  <c:v>2009</c:v>
                </c:pt>
                <c:pt idx="24">
                  <c:v>2010</c:v>
                </c:pt>
                <c:pt idx="28">
                  <c:v>2011</c:v>
                </c:pt>
                <c:pt idx="32">
                  <c:v>2012</c:v>
                </c:pt>
                <c:pt idx="36">
                  <c:v>2013</c:v>
                </c:pt>
                <c:pt idx="40">
                  <c:v>2014</c:v>
                </c:pt>
                <c:pt idx="44">
                  <c:v>2015</c:v>
                </c:pt>
                <c:pt idx="48">
                  <c:v>2016</c:v>
                </c:pt>
                <c:pt idx="52">
                  <c:v>2017</c:v>
                </c:pt>
                <c:pt idx="56">
                  <c:v>2018</c:v>
                </c:pt>
                <c:pt idx="60">
                  <c:v>2019</c:v>
                </c:pt>
                <c:pt idx="64">
                  <c:v>2020</c:v>
                </c:pt>
                <c:pt idx="68">
                  <c:v>2021</c:v>
                </c:pt>
                <c:pt idx="72">
                  <c:v>2022 (a)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'6. Quarterly auto sales'!$B$6:$B$120</c15:sqref>
                  </c15:fullRef>
                </c:ext>
              </c:extLst>
              <c:f>'6. Quarterly auto sales'!$B$46:$B$120</c:f>
              <c:numCache>
                <c:formatCode>0</c:formatCode>
                <c:ptCount val="75"/>
                <c:pt idx="0">
                  <c:v>104.9</c:v>
                </c:pt>
                <c:pt idx="1">
                  <c:v>101.215</c:v>
                </c:pt>
                <c:pt idx="2">
                  <c:v>123.494</c:v>
                </c:pt>
                <c:pt idx="3">
                  <c:v>120.066</c:v>
                </c:pt>
                <c:pt idx="4">
                  <c:v>127.08799999999999</c:v>
                </c:pt>
                <c:pt idx="5">
                  <c:v>136.399</c:v>
                </c:pt>
                <c:pt idx="6">
                  <c:v>154.55600000000001</c:v>
                </c:pt>
                <c:pt idx="7">
                  <c:v>146.959</c:v>
                </c:pt>
                <c:pt idx="8">
                  <c:v>168.52699999999999</c:v>
                </c:pt>
                <c:pt idx="9">
                  <c:v>165.67599999999999</c:v>
                </c:pt>
                <c:pt idx="10">
                  <c:v>190.102</c:v>
                </c:pt>
                <c:pt idx="11">
                  <c:v>178.30500000000001</c:v>
                </c:pt>
                <c:pt idx="12">
                  <c:v>181.489</c:v>
                </c:pt>
                <c:pt idx="13">
                  <c:v>159.62</c:v>
                </c:pt>
                <c:pt idx="14">
                  <c:v>176.45500000000001</c:v>
                </c:pt>
                <c:pt idx="15">
                  <c:v>157.77699999999999</c:v>
                </c:pt>
                <c:pt idx="16">
                  <c:v>155.73099999999999</c:v>
                </c:pt>
                <c:pt idx="17">
                  <c:v>131.893</c:v>
                </c:pt>
                <c:pt idx="18">
                  <c:v>135.26300000000001</c:v>
                </c:pt>
                <c:pt idx="19">
                  <c:v>109.431</c:v>
                </c:pt>
                <c:pt idx="20">
                  <c:v>101.56399999999999</c:v>
                </c:pt>
                <c:pt idx="21">
                  <c:v>88.590999999999994</c:v>
                </c:pt>
                <c:pt idx="22">
                  <c:v>104.11</c:v>
                </c:pt>
                <c:pt idx="23">
                  <c:v>99.141000000000005</c:v>
                </c:pt>
                <c:pt idx="24">
                  <c:v>123.765</c:v>
                </c:pt>
                <c:pt idx="25">
                  <c:v>114.137</c:v>
                </c:pt>
                <c:pt idx="26">
                  <c:v>130.64699999999999</c:v>
                </c:pt>
                <c:pt idx="27">
                  <c:v>124.246</c:v>
                </c:pt>
                <c:pt idx="28">
                  <c:v>149.124</c:v>
                </c:pt>
                <c:pt idx="29">
                  <c:v>126.48699999999999</c:v>
                </c:pt>
                <c:pt idx="30">
                  <c:v>154.49199999999999</c:v>
                </c:pt>
                <c:pt idx="31">
                  <c:v>148.774</c:v>
                </c:pt>
                <c:pt idx="32">
                  <c:v>160.09899999999999</c:v>
                </c:pt>
                <c:pt idx="33">
                  <c:v>144.36099999999999</c:v>
                </c:pt>
                <c:pt idx="34">
                  <c:v>167.798</c:v>
                </c:pt>
                <c:pt idx="35">
                  <c:v>158.28399999999999</c:v>
                </c:pt>
                <c:pt idx="36">
                  <c:v>165.798</c:v>
                </c:pt>
                <c:pt idx="37">
                  <c:v>160.077</c:v>
                </c:pt>
                <c:pt idx="38">
                  <c:v>169.62100000000001</c:v>
                </c:pt>
                <c:pt idx="39">
                  <c:v>153.72</c:v>
                </c:pt>
                <c:pt idx="40">
                  <c:v>160.172</c:v>
                </c:pt>
                <c:pt idx="41">
                  <c:v>148.249</c:v>
                </c:pt>
                <c:pt idx="42">
                  <c:v>174.02600000000001</c:v>
                </c:pt>
                <c:pt idx="43">
                  <c:v>161.81</c:v>
                </c:pt>
                <c:pt idx="44">
                  <c:v>160.00200000000001</c:v>
                </c:pt>
                <c:pt idx="45">
                  <c:v>142.55099999999999</c:v>
                </c:pt>
                <c:pt idx="46">
                  <c:v>160.36000000000001</c:v>
                </c:pt>
                <c:pt idx="47">
                  <c:v>154.738</c:v>
                </c:pt>
                <c:pt idx="48">
                  <c:v>144.17400000000001</c:v>
                </c:pt>
                <c:pt idx="49">
                  <c:v>128.19200000000001</c:v>
                </c:pt>
                <c:pt idx="50">
                  <c:v>138.363</c:v>
                </c:pt>
                <c:pt idx="51">
                  <c:v>136.82300000000001</c:v>
                </c:pt>
                <c:pt idx="52">
                  <c:v>147.286</c:v>
                </c:pt>
                <c:pt idx="53">
                  <c:v>122.38</c:v>
                </c:pt>
                <c:pt idx="54">
                  <c:v>146.51300000000001</c:v>
                </c:pt>
                <c:pt idx="55">
                  <c:v>141.541</c:v>
                </c:pt>
                <c:pt idx="56">
                  <c:v>141.26900000000001</c:v>
                </c:pt>
                <c:pt idx="57">
                  <c:v>126.14100000000001</c:v>
                </c:pt>
                <c:pt idx="58">
                  <c:v>145.46299999999999</c:v>
                </c:pt>
                <c:pt idx="59">
                  <c:v>139.35400000000001</c:v>
                </c:pt>
                <c:pt idx="60">
                  <c:v>134.45599999999999</c:v>
                </c:pt>
                <c:pt idx="61">
                  <c:v>123.169</c:v>
                </c:pt>
                <c:pt idx="62">
                  <c:v>140.666</c:v>
                </c:pt>
                <c:pt idx="63">
                  <c:v>138.321</c:v>
                </c:pt>
                <c:pt idx="64">
                  <c:v>117.255</c:v>
                </c:pt>
                <c:pt idx="65">
                  <c:v>45.091000000000001</c:v>
                </c:pt>
                <c:pt idx="66">
                  <c:v>102.902</c:v>
                </c:pt>
                <c:pt idx="67">
                  <c:v>114.959</c:v>
                </c:pt>
                <c:pt idx="68">
                  <c:v>115.431</c:v>
                </c:pt>
                <c:pt idx="69">
                  <c:v>112.08</c:v>
                </c:pt>
                <c:pt idx="70">
                  <c:v>117.992</c:v>
                </c:pt>
                <c:pt idx="71">
                  <c:v>118.99</c:v>
                </c:pt>
                <c:pt idx="72">
                  <c:v>136.19200000000001</c:v>
                </c:pt>
                <c:pt idx="73">
                  <c:v>117.348</c:v>
                </c:pt>
                <c:pt idx="74">
                  <c:v>136.02600000000001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0-4355-92F6-7BE1C1387AD2}"/>
            </c:ext>
          </c:extLst>
        </c:ser>
        <c:ser>
          <c:idx val="0"/>
          <c:order val="1"/>
          <c:tx>
            <c:strRef>
              <c:f>'6. Quarterly auto sales'!$C$5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'6. Quarterly auto sales'!$A$6:$A$120</c15:sqref>
                  </c15:fullRef>
                </c:ext>
              </c:extLst>
              <c:f>'6. Quarterly auto sales'!$A$46:$A$120</c:f>
              <c:strCache>
                <c:ptCount val="73"/>
                <c:pt idx="0">
                  <c:v>2004</c:v>
                </c:pt>
                <c:pt idx="4">
                  <c:v>2005</c:v>
                </c:pt>
                <c:pt idx="8">
                  <c:v>2006</c:v>
                </c:pt>
                <c:pt idx="12">
                  <c:v>2007</c:v>
                </c:pt>
                <c:pt idx="16">
                  <c:v>2008</c:v>
                </c:pt>
                <c:pt idx="20">
                  <c:v>2009</c:v>
                </c:pt>
                <c:pt idx="24">
                  <c:v>2010</c:v>
                </c:pt>
                <c:pt idx="28">
                  <c:v>2011</c:v>
                </c:pt>
                <c:pt idx="32">
                  <c:v>2012</c:v>
                </c:pt>
                <c:pt idx="36">
                  <c:v>2013</c:v>
                </c:pt>
                <c:pt idx="40">
                  <c:v>2014</c:v>
                </c:pt>
                <c:pt idx="44">
                  <c:v>2015</c:v>
                </c:pt>
                <c:pt idx="48">
                  <c:v>2016</c:v>
                </c:pt>
                <c:pt idx="52">
                  <c:v>2017</c:v>
                </c:pt>
                <c:pt idx="56">
                  <c:v>2018</c:v>
                </c:pt>
                <c:pt idx="60">
                  <c:v>2019</c:v>
                </c:pt>
                <c:pt idx="64">
                  <c:v>2020</c:v>
                </c:pt>
                <c:pt idx="68">
                  <c:v>2021</c:v>
                </c:pt>
                <c:pt idx="72">
                  <c:v>2022 (a)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'6. Quarterly auto sales'!$C$6:$C$120</c15:sqref>
                  </c15:fullRef>
                </c:ext>
              </c:extLst>
              <c:f>'6. Quarterly auto sales'!$C$46:$C$120</c:f>
              <c:numCache>
                <c:formatCode>0</c:formatCode>
                <c:ptCount val="75"/>
                <c:pt idx="0">
                  <c:v>24.506</c:v>
                </c:pt>
                <c:pt idx="1">
                  <c:v>26.608000000000001</c:v>
                </c:pt>
                <c:pt idx="2">
                  <c:v>33.877000000000002</c:v>
                </c:pt>
                <c:pt idx="3">
                  <c:v>26.262</c:v>
                </c:pt>
                <c:pt idx="4">
                  <c:v>24.442</c:v>
                </c:pt>
                <c:pt idx="5">
                  <c:v>27.38</c:v>
                </c:pt>
                <c:pt idx="6">
                  <c:v>44.29</c:v>
                </c:pt>
                <c:pt idx="7">
                  <c:v>43.798999999999999</c:v>
                </c:pt>
                <c:pt idx="8">
                  <c:v>38.548000000000002</c:v>
                </c:pt>
                <c:pt idx="9">
                  <c:v>42.116</c:v>
                </c:pt>
                <c:pt idx="10">
                  <c:v>48.959000000000003</c:v>
                </c:pt>
                <c:pt idx="11">
                  <c:v>50.267000000000003</c:v>
                </c:pt>
                <c:pt idx="12">
                  <c:v>40.146000000000001</c:v>
                </c:pt>
                <c:pt idx="13">
                  <c:v>41.072000000000003</c:v>
                </c:pt>
                <c:pt idx="14">
                  <c:v>39.506999999999998</c:v>
                </c:pt>
                <c:pt idx="15">
                  <c:v>50.533000000000001</c:v>
                </c:pt>
                <c:pt idx="16">
                  <c:v>55.140999999999998</c:v>
                </c:pt>
                <c:pt idx="17">
                  <c:v>70.492999999999995</c:v>
                </c:pt>
                <c:pt idx="18">
                  <c:v>82.92</c:v>
                </c:pt>
                <c:pt idx="19">
                  <c:v>75.685000000000002</c:v>
                </c:pt>
                <c:pt idx="20">
                  <c:v>43.491999999999997</c:v>
                </c:pt>
                <c:pt idx="21">
                  <c:v>36.963999999999999</c:v>
                </c:pt>
                <c:pt idx="22">
                  <c:v>34.209000000000003</c:v>
                </c:pt>
                <c:pt idx="23">
                  <c:v>60.283000000000001</c:v>
                </c:pt>
                <c:pt idx="24">
                  <c:v>44.564999999999998</c:v>
                </c:pt>
                <c:pt idx="25">
                  <c:v>62.213999999999999</c:v>
                </c:pt>
                <c:pt idx="26">
                  <c:v>55.393000000000001</c:v>
                </c:pt>
                <c:pt idx="27">
                  <c:v>77.299000000000007</c:v>
                </c:pt>
                <c:pt idx="28">
                  <c:v>65.370999999999995</c:v>
                </c:pt>
                <c:pt idx="29">
                  <c:v>67.186000000000007</c:v>
                </c:pt>
                <c:pt idx="30">
                  <c:v>75.537000000000006</c:v>
                </c:pt>
                <c:pt idx="31">
                  <c:v>64.375</c:v>
                </c:pt>
                <c:pt idx="32">
                  <c:v>58.207000000000001</c:v>
                </c:pt>
                <c:pt idx="33">
                  <c:v>67.325000000000003</c:v>
                </c:pt>
                <c:pt idx="34">
                  <c:v>79.277000000000001</c:v>
                </c:pt>
                <c:pt idx="35">
                  <c:v>73.182000000000002</c:v>
                </c:pt>
                <c:pt idx="36">
                  <c:v>72.256</c:v>
                </c:pt>
                <c:pt idx="37">
                  <c:v>75.411000000000001</c:v>
                </c:pt>
                <c:pt idx="38">
                  <c:v>56.850999999999999</c:v>
                </c:pt>
                <c:pt idx="39">
                  <c:v>71.884</c:v>
                </c:pt>
                <c:pt idx="40">
                  <c:v>60.445</c:v>
                </c:pt>
                <c:pt idx="41">
                  <c:v>55.89</c:v>
                </c:pt>
                <c:pt idx="42">
                  <c:v>78.525999999999996</c:v>
                </c:pt>
                <c:pt idx="43">
                  <c:v>82.075000000000003</c:v>
                </c:pt>
                <c:pt idx="44">
                  <c:v>80.510000000000005</c:v>
                </c:pt>
                <c:pt idx="45">
                  <c:v>88.435000000000002</c:v>
                </c:pt>
                <c:pt idx="46">
                  <c:v>91.625</c:v>
                </c:pt>
                <c:pt idx="47">
                  <c:v>73.275000000000006</c:v>
                </c:pt>
                <c:pt idx="48">
                  <c:v>70.042000000000002</c:v>
                </c:pt>
                <c:pt idx="49">
                  <c:v>97.652000000000001</c:v>
                </c:pt>
                <c:pt idx="50">
                  <c:v>96.147000000000006</c:v>
                </c:pt>
                <c:pt idx="51">
                  <c:v>80.974000000000004</c:v>
                </c:pt>
                <c:pt idx="52">
                  <c:v>70.664000000000001</c:v>
                </c:pt>
                <c:pt idx="53">
                  <c:v>84.572999999999993</c:v>
                </c:pt>
                <c:pt idx="54">
                  <c:v>100.991</c:v>
                </c:pt>
                <c:pt idx="55">
                  <c:v>81.867000000000004</c:v>
                </c:pt>
                <c:pt idx="56">
                  <c:v>71.819000000000003</c:v>
                </c:pt>
                <c:pt idx="57">
                  <c:v>81.02</c:v>
                </c:pt>
                <c:pt idx="58">
                  <c:v>97.176000000000002</c:v>
                </c:pt>
                <c:pt idx="59">
                  <c:v>101.124</c:v>
                </c:pt>
                <c:pt idx="60">
                  <c:v>88.712999999999994</c:v>
                </c:pt>
                <c:pt idx="61">
                  <c:v>93.647999999999996</c:v>
                </c:pt>
                <c:pt idx="62">
                  <c:v>115.31699999999999</c:v>
                </c:pt>
                <c:pt idx="63">
                  <c:v>89.414000000000001</c:v>
                </c:pt>
                <c:pt idx="64">
                  <c:v>77.334999999999994</c:v>
                </c:pt>
                <c:pt idx="65">
                  <c:v>31.61</c:v>
                </c:pt>
                <c:pt idx="66">
                  <c:v>76.73</c:v>
                </c:pt>
                <c:pt idx="67">
                  <c:v>85.611999999999995</c:v>
                </c:pt>
                <c:pt idx="68">
                  <c:v>89.474000000000004</c:v>
                </c:pt>
                <c:pt idx="69">
                  <c:v>91.349000000000004</c:v>
                </c:pt>
                <c:pt idx="70">
                  <c:v>49.786999999999999</c:v>
                </c:pt>
                <c:pt idx="71">
                  <c:v>67.41</c:v>
                </c:pt>
                <c:pt idx="72">
                  <c:v>88.363</c:v>
                </c:pt>
                <c:pt idx="73">
                  <c:v>77.34</c:v>
                </c:pt>
                <c:pt idx="74">
                  <c:v>85.402500000000003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0-4355-92F6-7BE1C138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20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'7. Public works investment'!$D$4</c:f>
              <c:strCache>
                <c:ptCount val="1"/>
                <c:pt idx="0">
                  <c:v>Private business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Public works investment'!$A$5:$A$29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'7. Public works investment'!$D$5:$D$29</c:f>
              <c:numCache>
                <c:formatCode>_-* #\ ##0_-;\-* #\ ##0_-;_-* "-"??_-;_-@_-</c:formatCode>
                <c:ptCount val="25"/>
                <c:pt idx="0">
                  <c:v>5.7647217995752067</c:v>
                </c:pt>
                <c:pt idx="1">
                  <c:v>5.1237463989187111</c:v>
                </c:pt>
                <c:pt idx="2">
                  <c:v>4.1663401042672321</c:v>
                </c:pt>
                <c:pt idx="3">
                  <c:v>4.2258399304885117</c:v>
                </c:pt>
                <c:pt idx="4">
                  <c:v>4.516577717706121</c:v>
                </c:pt>
                <c:pt idx="5">
                  <c:v>4.2123172427109479</c:v>
                </c:pt>
                <c:pt idx="6">
                  <c:v>5.0912919482525583</c:v>
                </c:pt>
                <c:pt idx="7">
                  <c:v>5.112928248696659</c:v>
                </c:pt>
                <c:pt idx="8">
                  <c:v>5.6321994593550873</c:v>
                </c:pt>
                <c:pt idx="9">
                  <c:v>5.9729711913496812</c:v>
                </c:pt>
                <c:pt idx="10">
                  <c:v>7.6633071635450856</c:v>
                </c:pt>
                <c:pt idx="11">
                  <c:v>11.279273875265497</c:v>
                </c:pt>
                <c:pt idx="12">
                  <c:v>18.010867850936474</c:v>
                </c:pt>
                <c:pt idx="13">
                  <c:v>16.063600810967369</c:v>
                </c:pt>
                <c:pt idx="14">
                  <c:v>19.388829735470168</c:v>
                </c:pt>
                <c:pt idx="15">
                  <c:v>45.451105889167799</c:v>
                </c:pt>
                <c:pt idx="16">
                  <c:v>52.7763458582738</c:v>
                </c:pt>
                <c:pt idx="17">
                  <c:v>43.52141834330952</c:v>
                </c:pt>
                <c:pt idx="18">
                  <c:v>36.420654991311068</c:v>
                </c:pt>
                <c:pt idx="19">
                  <c:v>39.16170380382313</c:v>
                </c:pt>
                <c:pt idx="20">
                  <c:v>37.330731878741069</c:v>
                </c:pt>
                <c:pt idx="21">
                  <c:v>41.547105927785282</c:v>
                </c:pt>
                <c:pt idx="22">
                  <c:v>52.875061479050004</c:v>
                </c:pt>
                <c:pt idx="23">
                  <c:v>41.15224344468043</c:v>
                </c:pt>
                <c:pt idx="24">
                  <c:v>35.017000000000003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B-4466-A713-8EB62EA7E76B}"/>
            </c:ext>
          </c:extLst>
        </c:ser>
        <c:ser>
          <c:idx val="1"/>
          <c:order val="1"/>
          <c:tx>
            <c:strRef>
              <c:f>'7. Public works investment'!$C$4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Public works investment'!$A$5:$A$29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'7. Public works investment'!$C$5:$C$29</c:f>
              <c:numCache>
                <c:formatCode>_-* #\ ##0_-;\-* #\ ##0_-;_-* "-"??_-;_-@_-</c:formatCode>
                <c:ptCount val="25"/>
                <c:pt idx="0">
                  <c:v>41.18506850036885</c:v>
                </c:pt>
                <c:pt idx="1">
                  <c:v>40.651443162258055</c:v>
                </c:pt>
                <c:pt idx="2">
                  <c:v>37.571276653669166</c:v>
                </c:pt>
                <c:pt idx="3">
                  <c:v>39.57203393402888</c:v>
                </c:pt>
                <c:pt idx="4">
                  <c:v>33.499512681350339</c:v>
                </c:pt>
                <c:pt idx="5">
                  <c:v>35.028788333860255</c:v>
                </c:pt>
                <c:pt idx="6">
                  <c:v>43.953165507429652</c:v>
                </c:pt>
                <c:pt idx="7">
                  <c:v>45.470282607931992</c:v>
                </c:pt>
                <c:pt idx="8">
                  <c:v>45.851250570836413</c:v>
                </c:pt>
                <c:pt idx="9">
                  <c:v>49.993263954754624</c:v>
                </c:pt>
                <c:pt idx="10">
                  <c:v>74.256329961007481</c:v>
                </c:pt>
                <c:pt idx="11">
                  <c:v>103.56114219974005</c:v>
                </c:pt>
                <c:pt idx="12">
                  <c:v>100.28103505813748</c:v>
                </c:pt>
                <c:pt idx="13">
                  <c:v>88.518311465907885</c:v>
                </c:pt>
                <c:pt idx="14">
                  <c:v>89.076253908033863</c:v>
                </c:pt>
                <c:pt idx="15">
                  <c:v>83.187461885692201</c:v>
                </c:pt>
                <c:pt idx="16">
                  <c:v>96.949591808058457</c:v>
                </c:pt>
                <c:pt idx="17">
                  <c:v>102.02781369656091</c:v>
                </c:pt>
                <c:pt idx="18">
                  <c:v>109.90520444725472</c:v>
                </c:pt>
                <c:pt idx="19">
                  <c:v>110.18890399409842</c:v>
                </c:pt>
                <c:pt idx="20">
                  <c:v>92.332043945621251</c:v>
                </c:pt>
                <c:pt idx="21">
                  <c:v>86.121725770190054</c:v>
                </c:pt>
                <c:pt idx="22">
                  <c:v>78.436169951171522</c:v>
                </c:pt>
                <c:pt idx="23">
                  <c:v>75.439762356412686</c:v>
                </c:pt>
                <c:pt idx="24">
                  <c:v>76.915000000000006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B-4466-A713-8EB62EA7E76B}"/>
            </c:ext>
          </c:extLst>
        </c:ser>
        <c:ser>
          <c:idx val="0"/>
          <c:order val="2"/>
          <c:tx>
            <c:strRef>
              <c:f>'7. Public works investment'!$B$4</c:f>
              <c:strCache>
                <c:ptCount val="1"/>
                <c:pt idx="0">
                  <c:v>SOC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Public works investment'!$A$5:$A$29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'7. Public works investment'!$B$5:$B$29</c:f>
              <c:numCache>
                <c:formatCode>_-* #\ ##0_-;\-* #\ ##0_-;_-* "-"??_-;_-@_-</c:formatCode>
                <c:ptCount val="25"/>
                <c:pt idx="0">
                  <c:v>13.418558698508383</c:v>
                </c:pt>
                <c:pt idx="1">
                  <c:v>17.112955792565113</c:v>
                </c:pt>
                <c:pt idx="2">
                  <c:v>18.539598887085553</c:v>
                </c:pt>
                <c:pt idx="3">
                  <c:v>14.037897596413941</c:v>
                </c:pt>
                <c:pt idx="4">
                  <c:v>11.41720156117165</c:v>
                </c:pt>
                <c:pt idx="5">
                  <c:v>16.443582966226138</c:v>
                </c:pt>
                <c:pt idx="6">
                  <c:v>22.171791637684521</c:v>
                </c:pt>
                <c:pt idx="7">
                  <c:v>29.455108895586985</c:v>
                </c:pt>
                <c:pt idx="8">
                  <c:v>33.422664193523453</c:v>
                </c:pt>
                <c:pt idx="9">
                  <c:v>40.443641394234483</c:v>
                </c:pt>
                <c:pt idx="10">
                  <c:v>55.363217945745419</c:v>
                </c:pt>
                <c:pt idx="11">
                  <c:v>82.979241904320247</c:v>
                </c:pt>
                <c:pt idx="12">
                  <c:v>109.25516794188113</c:v>
                </c:pt>
                <c:pt idx="13">
                  <c:v>106.22743913749132</c:v>
                </c:pt>
                <c:pt idx="14">
                  <c:v>114.46545784063684</c:v>
                </c:pt>
                <c:pt idx="15">
                  <c:v>115.21867130381017</c:v>
                </c:pt>
                <c:pt idx="16">
                  <c:v>135.23765175052168</c:v>
                </c:pt>
                <c:pt idx="17">
                  <c:v>123.5554055954865</c:v>
                </c:pt>
                <c:pt idx="18">
                  <c:v>130.70890509312929</c:v>
                </c:pt>
                <c:pt idx="19">
                  <c:v>116.06113447716207</c:v>
                </c:pt>
                <c:pt idx="20">
                  <c:v>101.67976072339437</c:v>
                </c:pt>
                <c:pt idx="21">
                  <c:v>87.777089960584277</c:v>
                </c:pt>
                <c:pt idx="22">
                  <c:v>67.217202179457459</c:v>
                </c:pt>
                <c:pt idx="23">
                  <c:v>49.781054254579168</c:v>
                </c:pt>
                <c:pt idx="24">
                  <c:v>52.491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B-4466-A713-8EB62EA7E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'7. Public works investment'!$E$4</c:f>
              <c:strCache>
                <c:ptCount val="1"/>
                <c:pt idx="0">
                  <c:v>GVA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C0504D">
                  <a:lumMod val="75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'7. Public works investment'!$A$5:$A$29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'7. Public works investment'!$E$5:$E$29</c:f>
              <c:numCache>
                <c:formatCode>_-* #\ ##0_-;\-* #\ ##0_-;_-* "-"??_-;_-@_-</c:formatCode>
                <c:ptCount val="25"/>
                <c:pt idx="0">
                  <c:v>80.282058334303201</c:v>
                </c:pt>
                <c:pt idx="1">
                  <c:v>75.549634291546184</c:v>
                </c:pt>
                <c:pt idx="2">
                  <c:v>74.524633405251535</c:v>
                </c:pt>
                <c:pt idx="3">
                  <c:v>78.734458473961752</c:v>
                </c:pt>
                <c:pt idx="4">
                  <c:v>82.612294339352388</c:v>
                </c:pt>
                <c:pt idx="5">
                  <c:v>87.411621149318279</c:v>
                </c:pt>
                <c:pt idx="6">
                  <c:v>94.132193462905448</c:v>
                </c:pt>
                <c:pt idx="7">
                  <c:v>102.70584619654257</c:v>
                </c:pt>
                <c:pt idx="8">
                  <c:v>114.94905259576909</c:v>
                </c:pt>
                <c:pt idx="9">
                  <c:v>126.94610730432137</c:v>
                </c:pt>
                <c:pt idx="10">
                  <c:v>146.64707877279525</c:v>
                </c:pt>
                <c:pt idx="11">
                  <c:v>161.12710976625098</c:v>
                </c:pt>
                <c:pt idx="12">
                  <c:v>174.89393201493274</c:v>
                </c:pt>
                <c:pt idx="13">
                  <c:v>176.17392080643867</c:v>
                </c:pt>
                <c:pt idx="14">
                  <c:v>176.92499904208555</c:v>
                </c:pt>
                <c:pt idx="15">
                  <c:v>181.48322342682698</c:v>
                </c:pt>
                <c:pt idx="16">
                  <c:v>189.76780571346723</c:v>
                </c:pt>
                <c:pt idx="17">
                  <c:v>192.35429194009006</c:v>
                </c:pt>
                <c:pt idx="18">
                  <c:v>194.18338834925382</c:v>
                </c:pt>
                <c:pt idx="19">
                  <c:v>196.91630327391877</c:v>
                </c:pt>
                <c:pt idx="20">
                  <c:v>185.65644132102665</c:v>
                </c:pt>
                <c:pt idx="21">
                  <c:v>183.07626667621597</c:v>
                </c:pt>
                <c:pt idx="22">
                  <c:v>176.92752367481043</c:v>
                </c:pt>
                <c:pt idx="23">
                  <c:v>144.23100525510065</c:v>
                </c:pt>
                <c:pt idx="24">
                  <c:v>141.00200000000001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B2B-4466-A713-8EB62EA7E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535056"/>
        <c:axId val="1856527984"/>
      </c:lineChart>
      <c:lineChart>
        <c:grouping val="standard"/>
        <c:varyColors val="0"/>
        <c:ser>
          <c:idx val="6"/>
          <c:order val="4"/>
          <c:tx>
            <c:strRef>
              <c:f>'7. Public works investment'!$F$4</c:f>
              <c:strCache>
                <c:ptCount val="1"/>
                <c:pt idx="0">
                  <c:v>index of pvt employment (right axis)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rgbClr val="C0504D">
                  <a:lumMod val="40000"/>
                  <a:lumOff val="60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'7. Public works investment'!$A$5:$A$29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strCache>
            </c:strRef>
          </c:cat>
          <c:val>
            <c:numRef>
              <c:f>'7. Public works investment'!$F$5:$F$29</c:f>
              <c:numCache>
                <c:formatCode>_-* #\ ##0_-;\-* #\ ##0_-;_-* "-"??_-;_-@_-</c:formatCode>
                <c:ptCount val="25"/>
                <c:pt idx="0">
                  <c:v>100</c:v>
                </c:pt>
                <c:pt idx="1">
                  <c:v>91.119333950046254</c:v>
                </c:pt>
                <c:pt idx="2">
                  <c:v>76.965772432932482</c:v>
                </c:pt>
                <c:pt idx="3">
                  <c:v>74.190564292321923</c:v>
                </c:pt>
                <c:pt idx="4">
                  <c:v>73.728029602220175</c:v>
                </c:pt>
                <c:pt idx="5">
                  <c:v>73.820536540240525</c:v>
                </c:pt>
                <c:pt idx="6">
                  <c:v>71.322849213691029</c:v>
                </c:pt>
                <c:pt idx="7">
                  <c:v>74.838112858464385</c:v>
                </c:pt>
                <c:pt idx="8">
                  <c:v>92.414431082331177</c:v>
                </c:pt>
                <c:pt idx="9">
                  <c:v>99.444958371877902</c:v>
                </c:pt>
                <c:pt idx="10">
                  <c:v>102.86771507863091</c:v>
                </c:pt>
                <c:pt idx="11">
                  <c:v>104.07030527289547</c:v>
                </c:pt>
                <c:pt idx="12">
                  <c:v>96.762257169287693</c:v>
                </c:pt>
                <c:pt idx="13">
                  <c:v>92.506938020351527</c:v>
                </c:pt>
                <c:pt idx="14">
                  <c:v>96.762257169287693</c:v>
                </c:pt>
                <c:pt idx="15">
                  <c:v>99.722479185938951</c:v>
                </c:pt>
                <c:pt idx="16">
                  <c:v>99.352451433857553</c:v>
                </c:pt>
                <c:pt idx="17">
                  <c:v>97.872340425531917</c:v>
                </c:pt>
                <c:pt idx="18">
                  <c:v>95.189639222941736</c:v>
                </c:pt>
                <c:pt idx="19">
                  <c:v>95.744680851063833</c:v>
                </c:pt>
                <c:pt idx="20">
                  <c:v>94.357076780758561</c:v>
                </c:pt>
                <c:pt idx="21">
                  <c:v>91.489361702127667</c:v>
                </c:pt>
                <c:pt idx="22">
                  <c:v>87.511563367252549</c:v>
                </c:pt>
                <c:pt idx="23">
                  <c:v>75.57816836262721</c:v>
                </c:pt>
                <c:pt idx="24">
                  <c:v>70.767807585568917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B2B-4466-A713-8EB62EA7E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690784"/>
        <c:axId val="1022668320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(2021) rand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valAx>
        <c:axId val="1022668320"/>
        <c:scaling>
          <c:orientation val="minMax"/>
          <c:max val="30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1997 = 100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690784"/>
        <c:crosses val="max"/>
        <c:crossBetween val="between"/>
        <c:majorUnit val="50"/>
      </c:valAx>
      <c:catAx>
        <c:axId val="102269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2668320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727200" y="514351"/>
    <xdr:ext cx="9299408" cy="48587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0.76102</cdr:x>
      <cdr:y>0.65424</cdr:y>
    </cdr:from>
    <cdr:to>
      <cdr:x>0.82184</cdr:x>
      <cdr:y>0.78751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81630" y="3570300"/>
          <a:ext cx="565979" cy="72726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global lock-down</a:t>
          </a:r>
        </a:p>
      </cdr:txBody>
    </cdr:sp>
  </cdr:relSizeAnchor>
  <cdr:relSizeAnchor xmlns:cdr="http://schemas.openxmlformats.org/drawingml/2006/chartDrawing">
    <cdr:from>
      <cdr:x>0.87969</cdr:x>
      <cdr:y>0.59307</cdr:y>
    </cdr:from>
    <cdr:to>
      <cdr:x>0.96431</cdr:x>
      <cdr:y>0.78498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185979" y="3236451"/>
          <a:ext cx="787400" cy="10473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KZN unrest, Transnet shutdown + floods</a:t>
          </a:r>
        </a:p>
      </cdr:txBody>
    </cdr:sp>
  </cdr:relSizeAnchor>
  <cdr:relSizeAnchor xmlns:cdr="http://schemas.openxmlformats.org/drawingml/2006/chartDrawing">
    <cdr:from>
      <cdr:x>0.82184</cdr:x>
      <cdr:y>0.70417</cdr:y>
    </cdr:from>
    <cdr:to>
      <cdr:x>0.85596</cdr:x>
      <cdr:y>0.72088</cdr:y>
    </cdr:to>
    <cdr:cxnSp macro="">
      <cdr:nvCxnSpPr>
        <cdr:cNvPr id="5" name="Straight Arrow Connector 4"/>
        <cdr:cNvCxnSpPr>
          <a:stCxn xmlns:a="http://schemas.openxmlformats.org/drawingml/2006/main" id="2" idx="3"/>
        </cdr:cNvCxnSpPr>
      </cdr:nvCxnSpPr>
      <cdr:spPr>
        <a:xfrm xmlns:a="http://schemas.openxmlformats.org/drawingml/2006/main" flipV="1">
          <a:off x="7647609" y="3842731"/>
          <a:ext cx="317500" cy="91204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bg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0.922</cdr:x>
      <cdr:y>0.39102</cdr:y>
    </cdr:from>
    <cdr:to>
      <cdr:x>0.95387</cdr:x>
      <cdr:y>0.59307</cdr:y>
    </cdr:to>
    <cdr:cxnSp macro="">
      <cdr:nvCxnSpPr>
        <cdr:cNvPr id="7" name="Straight Arrow Connector 6"/>
        <cdr:cNvCxnSpPr>
          <a:stCxn xmlns:a="http://schemas.openxmlformats.org/drawingml/2006/main" id="3" idx="0"/>
        </cdr:cNvCxnSpPr>
      </cdr:nvCxnSpPr>
      <cdr:spPr>
        <a:xfrm xmlns:a="http://schemas.openxmlformats.org/drawingml/2006/main" flipV="1">
          <a:off x="8579679" y="2133861"/>
          <a:ext cx="296517" cy="1102590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bg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0.91826</cdr:x>
      <cdr:y>0.45002</cdr:y>
    </cdr:from>
    <cdr:to>
      <cdr:x>0.922</cdr:x>
      <cdr:y>0.59307</cdr:y>
    </cdr:to>
    <cdr:cxnSp macro="">
      <cdr:nvCxnSpPr>
        <cdr:cNvPr id="8" name="Straight Arrow Connector 7"/>
        <cdr:cNvCxnSpPr>
          <a:stCxn xmlns:a="http://schemas.openxmlformats.org/drawingml/2006/main" id="3" idx="0"/>
        </cdr:cNvCxnSpPr>
      </cdr:nvCxnSpPr>
      <cdr:spPr>
        <a:xfrm xmlns:a="http://schemas.openxmlformats.org/drawingml/2006/main" flipH="1" flipV="1">
          <a:off x="8544891" y="2455823"/>
          <a:ext cx="34788" cy="780628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bg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4240161" y="594033"/>
    <xdr:ext cx="9305494" cy="478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3606800" y="158750"/>
    <xdr:ext cx="9305494" cy="60756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3715027" y="1845365"/>
    <xdr:ext cx="9305494" cy="60756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2152650" y="514351"/>
    <xdr:ext cx="9305494" cy="4813192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946385" y="3533894"/>
    <xdr:ext cx="9305494" cy="52502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814916" y="2796016"/>
    <xdr:ext cx="9295694" cy="45055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F7CD08-0BAC-499E-A664-B3E42FF87D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669636" y="3255819"/>
    <xdr:ext cx="9295694" cy="50453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127340" y="2296016"/>
    <xdr:ext cx="10456333" cy="63983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0.80281</cdr:x>
      <cdr:y>0.09086</cdr:y>
    </cdr:from>
    <cdr:to>
      <cdr:x>0.85594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394431" y="581357"/>
          <a:ext cx="555545" cy="5817024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314700" y="514350"/>
    <xdr:ext cx="9305494" cy="45158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7898780" y="906966"/>
    <xdr:ext cx="12250853" cy="510230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1433286" y="2694215"/>
    <xdr:ext cx="8838738" cy="43784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3115233" y="858219"/>
    <xdr:ext cx="10152531" cy="61342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1254510" y="10881330"/>
    <xdr:ext cx="7994785" cy="4199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812535" y="10901881"/>
    <xdr:ext cx="7946683" cy="422266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344805</xdr:colOff>
      <xdr:row>16</xdr:row>
      <xdr:rowOff>173355</xdr:rowOff>
    </xdr:from>
    <xdr:to>
      <xdr:col>12</xdr:col>
      <xdr:colOff>245745</xdr:colOff>
      <xdr:row>37</xdr:row>
      <xdr:rowOff>156210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7620</xdr:colOff>
      <xdr:row>17</xdr:row>
      <xdr:rowOff>11430</xdr:rowOff>
    </xdr:from>
    <xdr:to>
      <xdr:col>27</xdr:col>
      <xdr:colOff>0</xdr:colOff>
      <xdr:row>38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321944</xdr:colOff>
      <xdr:row>38</xdr:row>
      <xdr:rowOff>179070</xdr:rowOff>
    </xdr:from>
    <xdr:to>
      <xdr:col>12</xdr:col>
      <xdr:colOff>219074</xdr:colOff>
      <xdr:row>58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15240</xdr:colOff>
      <xdr:row>40</xdr:row>
      <xdr:rowOff>3810</xdr:rowOff>
    </xdr:from>
    <xdr:to>
      <xdr:col>27</xdr:col>
      <xdr:colOff>22860</xdr:colOff>
      <xdr:row>60</xdr:row>
      <xdr:rowOff>15240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294703" y="2429265"/>
    <xdr:ext cx="9305494" cy="52909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3998783" y="1038312"/>
    <xdr:ext cx="11735105" cy="539635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4711699" y="0"/>
    <xdr:ext cx="9305494" cy="50791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3657600" y="514351"/>
    <xdr:ext cx="9305494" cy="5327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6379883" y="3072155"/>
    <xdr:ext cx="9305494" cy="488402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885088" y="1440090"/>
    <xdr:ext cx="10296073" cy="4943928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4267200" y="736601"/>
    <xdr:ext cx="9305494" cy="536393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0.08204</cdr:x>
      <cdr:y>0.00229</cdr:y>
    </cdr:from>
    <cdr:to>
      <cdr:x>0.1707</cdr:x>
      <cdr:y>0.99792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44727" y="11338"/>
          <a:ext cx="912864" cy="4922306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18039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0.62335</cdr:x>
      <cdr:y>0.00229</cdr:y>
    </cdr:from>
    <cdr:to>
      <cdr:x>0.71586</cdr:x>
      <cdr:y>0.99792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418037" y="11338"/>
          <a:ext cx="952500" cy="4922306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18039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0.44383</cdr:x>
      <cdr:y>0</cdr:y>
    </cdr:from>
    <cdr:to>
      <cdr:x>0.53414</cdr:x>
      <cdr:y>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569733" y="0"/>
          <a:ext cx="929821" cy="4943928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18039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0.80507</cdr:x>
      <cdr:y>0</cdr:y>
    </cdr:from>
    <cdr:to>
      <cdr:x>0.89427</cdr:x>
      <cdr:y>0.99792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8289019" y="0"/>
          <a:ext cx="918482" cy="4933644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18039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0.26094</cdr:x>
      <cdr:y>0</cdr:y>
    </cdr:from>
    <cdr:to>
      <cdr:x>0.35132</cdr:x>
      <cdr:y>1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2686682" y="0"/>
          <a:ext cx="930551" cy="4943928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18039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438194" y="511528"/>
    <xdr:ext cx="11558337" cy="607561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92100" y="2578101"/>
    <xdr:ext cx="10109200" cy="47879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120650</xdr:colOff>
      <xdr:row>19</xdr:row>
      <xdr:rowOff>53975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704666" y="42334"/>
    <xdr:ext cx="18527888" cy="7761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2380876" y="465791"/>
    <xdr:ext cx="9305494" cy="50997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mployment%20data_Q2%202022_Leseg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/AppData/Local/Microsoft/Windows/INetCache/Content.Outlook/235KC1JR/REB%20Q2%202022%20-%20trade%20data%20for%20display%20-%203108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QFS_Q1%202022_%20Wen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g employment"/>
      <sheetName val="Employment by sector"/>
      <sheetName val="Employment in mfg and other"/>
      <sheetName val="Employment by occupation"/>
      <sheetName val="Mining employ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_14 imports exports by sector"/>
      <sheetName val="Table 1. Trade by mfg subsector"/>
    </sheetNames>
    <sheetDataSet>
      <sheetData sheetId="0">
        <row r="2">
          <cell r="C2" t="str">
            <v>Agriculture</v>
          </cell>
          <cell r="Q2" t="str">
            <v>Mining</v>
          </cell>
          <cell r="AE2" t="str">
            <v>Manufacturing</v>
          </cell>
        </row>
        <row r="3">
          <cell r="C3">
            <v>2010</v>
          </cell>
          <cell r="D3">
            <v>2011</v>
          </cell>
          <cell r="E3">
            <v>2012</v>
          </cell>
          <cell r="F3">
            <v>2013</v>
          </cell>
          <cell r="G3">
            <v>2014</v>
          </cell>
          <cell r="H3">
            <v>2015</v>
          </cell>
          <cell r="I3">
            <v>2016</v>
          </cell>
          <cell r="J3">
            <v>2017</v>
          </cell>
          <cell r="K3">
            <v>2018</v>
          </cell>
          <cell r="L3">
            <v>2019</v>
          </cell>
          <cell r="M3">
            <v>2020</v>
          </cell>
          <cell r="N3">
            <v>2021</v>
          </cell>
          <cell r="O3">
            <v>2022</v>
          </cell>
          <cell r="Q3">
            <v>2010</v>
          </cell>
          <cell r="R3">
            <v>2011</v>
          </cell>
          <cell r="S3">
            <v>2012</v>
          </cell>
          <cell r="T3">
            <v>2013</v>
          </cell>
          <cell r="U3">
            <v>2014</v>
          </cell>
          <cell r="V3">
            <v>2015</v>
          </cell>
          <cell r="W3">
            <v>2016</v>
          </cell>
          <cell r="X3">
            <v>2017</v>
          </cell>
          <cell r="Y3">
            <v>2018</v>
          </cell>
          <cell r="Z3">
            <v>2019</v>
          </cell>
          <cell r="AA3">
            <v>2020</v>
          </cell>
          <cell r="AB3">
            <v>2021</v>
          </cell>
          <cell r="AC3">
            <v>2022</v>
          </cell>
          <cell r="AE3">
            <v>2010</v>
          </cell>
          <cell r="AF3">
            <v>2011</v>
          </cell>
          <cell r="AG3">
            <v>2012</v>
          </cell>
          <cell r="AH3">
            <v>2013</v>
          </cell>
          <cell r="AI3">
            <v>2014</v>
          </cell>
          <cell r="AJ3">
            <v>2015</v>
          </cell>
          <cell r="AK3">
            <v>2016</v>
          </cell>
          <cell r="AL3">
            <v>2017</v>
          </cell>
          <cell r="AM3">
            <v>2018</v>
          </cell>
          <cell r="AN3">
            <v>2019</v>
          </cell>
          <cell r="AO3">
            <v>2020</v>
          </cell>
          <cell r="AP3">
            <v>2021</v>
          </cell>
          <cell r="AQ3">
            <v>2022</v>
          </cell>
        </row>
        <row r="4">
          <cell r="B4" t="str">
            <v>constant rand</v>
          </cell>
          <cell r="C4">
            <v>12.412732354668231</v>
          </cell>
          <cell r="D4">
            <v>14.753503198653199</v>
          </cell>
          <cell r="E4">
            <v>14.777583457051964</v>
          </cell>
          <cell r="F4">
            <v>19.235015678391957</v>
          </cell>
          <cell r="G4">
            <v>22.790646153846158</v>
          </cell>
          <cell r="H4">
            <v>23.332222723174031</v>
          </cell>
          <cell r="I4">
            <v>27.815662760084926</v>
          </cell>
          <cell r="J4">
            <v>26.098094314516128</v>
          </cell>
          <cell r="K4">
            <v>26.088310420686994</v>
          </cell>
          <cell r="L4">
            <v>23.558144235033261</v>
          </cell>
          <cell r="M4">
            <v>32.497152941176466</v>
          </cell>
          <cell r="N4">
            <v>31.797821170395871</v>
          </cell>
          <cell r="O4">
            <v>33.789199999999994</v>
          </cell>
          <cell r="Q4">
            <v>86.771647798003528</v>
          </cell>
          <cell r="R4">
            <v>145.73765970819301</v>
          </cell>
          <cell r="S4">
            <v>141.4998937963945</v>
          </cell>
          <cell r="T4">
            <v>147.19636366834169</v>
          </cell>
          <cell r="U4">
            <v>134.40117692307697</v>
          </cell>
          <cell r="V4">
            <v>147.4191548241659</v>
          </cell>
          <cell r="W4">
            <v>154.34816764331211</v>
          </cell>
          <cell r="X4">
            <v>152.27549387096775</v>
          </cell>
          <cell r="Y4">
            <v>149.87746827479737</v>
          </cell>
          <cell r="Z4">
            <v>153.96793869179598</v>
          </cell>
          <cell r="AA4">
            <v>145.7006058823529</v>
          </cell>
          <cell r="AB4">
            <v>279.82359814113607</v>
          </cell>
          <cell r="AC4">
            <v>267.23329999999999</v>
          </cell>
          <cell r="AE4">
            <v>167.97124157369345</v>
          </cell>
          <cell r="AF4">
            <v>132.41412934904602</v>
          </cell>
          <cell r="AG4">
            <v>133.78678738069991</v>
          </cell>
          <cell r="AH4">
            <v>145.78559457286426</v>
          </cell>
          <cell r="AI4">
            <v>186.65585384615386</v>
          </cell>
          <cell r="AJ4">
            <v>197.55187723174029</v>
          </cell>
          <cell r="AK4">
            <v>214.45192938428875</v>
          </cell>
          <cell r="AL4">
            <v>193.84884762096772</v>
          </cell>
          <cell r="AM4">
            <v>184.39318066383635</v>
          </cell>
          <cell r="AN4">
            <v>194.00038329637843</v>
          </cell>
          <cell r="AO4">
            <v>126.89194705882353</v>
          </cell>
          <cell r="AP4">
            <v>208.33012605851982</v>
          </cell>
          <cell r="AQ4">
            <v>217.63890000000004</v>
          </cell>
        </row>
        <row r="6">
          <cell r="C6" t="str">
            <v>Agriculture</v>
          </cell>
          <cell r="Q6" t="str">
            <v>Mining</v>
          </cell>
          <cell r="AE6" t="str">
            <v>Manufacturing</v>
          </cell>
        </row>
        <row r="7">
          <cell r="C7">
            <v>2010</v>
          </cell>
          <cell r="D7">
            <v>2011</v>
          </cell>
          <cell r="E7">
            <v>2012</v>
          </cell>
          <cell r="F7">
            <v>2013</v>
          </cell>
          <cell r="G7">
            <v>2014</v>
          </cell>
          <cell r="H7">
            <v>2015</v>
          </cell>
          <cell r="I7">
            <v>2016</v>
          </cell>
          <cell r="J7">
            <v>2017</v>
          </cell>
          <cell r="K7">
            <v>2018</v>
          </cell>
          <cell r="L7">
            <v>2019</v>
          </cell>
          <cell r="M7">
            <v>2020</v>
          </cell>
          <cell r="N7">
            <v>2021</v>
          </cell>
          <cell r="O7">
            <v>2022</v>
          </cell>
          <cell r="Q7">
            <v>2010</v>
          </cell>
          <cell r="R7">
            <v>2011</v>
          </cell>
          <cell r="S7">
            <v>2012</v>
          </cell>
          <cell r="T7">
            <v>2013</v>
          </cell>
          <cell r="U7">
            <v>2014</v>
          </cell>
          <cell r="V7">
            <v>2015</v>
          </cell>
          <cell r="W7">
            <v>2016</v>
          </cell>
          <cell r="X7">
            <v>2017</v>
          </cell>
          <cell r="Y7">
            <v>2018</v>
          </cell>
          <cell r="Z7">
            <v>2019</v>
          </cell>
          <cell r="AA7">
            <v>2020</v>
          </cell>
          <cell r="AB7">
            <v>2021</v>
          </cell>
          <cell r="AC7">
            <v>2022</v>
          </cell>
          <cell r="AE7">
            <v>2010</v>
          </cell>
          <cell r="AF7">
            <v>2011</v>
          </cell>
          <cell r="AG7">
            <v>2012</v>
          </cell>
          <cell r="AH7">
            <v>2013</v>
          </cell>
          <cell r="AI7">
            <v>2014</v>
          </cell>
          <cell r="AJ7">
            <v>2015</v>
          </cell>
          <cell r="AK7">
            <v>2016</v>
          </cell>
          <cell r="AL7">
            <v>2017</v>
          </cell>
          <cell r="AM7">
            <v>2018</v>
          </cell>
          <cell r="AN7">
            <v>2019</v>
          </cell>
          <cell r="AO7">
            <v>2020</v>
          </cell>
          <cell r="AP7">
            <v>2021</v>
          </cell>
          <cell r="AQ7">
            <v>2022</v>
          </cell>
        </row>
        <row r="8">
          <cell r="B8" t="str">
            <v>USD</v>
          </cell>
          <cell r="C8">
            <v>0.90354105351990333</v>
          </cell>
          <cell r="D8">
            <v>1.2487618428709257</v>
          </cell>
          <cell r="E8">
            <v>1.101171099132177</v>
          </cell>
          <cell r="F8">
            <v>1.2973242087841892</v>
          </cell>
          <cell r="G8">
            <v>1.4780341050674624</v>
          </cell>
          <cell r="H8">
            <v>1.3797497280139122</v>
          </cell>
          <cell r="I8">
            <v>1.4063351658282017</v>
          </cell>
          <cell r="J8">
            <v>1.5886008523462478</v>
          </cell>
          <cell r="K8">
            <v>1.7201934789260553</v>
          </cell>
          <cell r="L8">
            <v>1.4285836357762784</v>
          </cell>
          <cell r="M8">
            <v>1.6313324658658372</v>
          </cell>
          <cell r="N8">
            <v>2.113856452339455</v>
          </cell>
          <cell r="O8">
            <v>2.1667343017397953</v>
          </cell>
          <cell r="Q8">
            <v>6.2459154184835137</v>
          </cell>
          <cell r="R8">
            <v>12.342592803254115</v>
          </cell>
          <cell r="S8">
            <v>10.592103454791868</v>
          </cell>
          <cell r="T8">
            <v>9.9662067176305431</v>
          </cell>
          <cell r="U8">
            <v>8.7284744447915319</v>
          </cell>
          <cell r="V8">
            <v>8.7331689809575099</v>
          </cell>
          <cell r="W8">
            <v>7.8020444241754303</v>
          </cell>
          <cell r="X8">
            <v>9.2308525649787043</v>
          </cell>
          <cell r="Y8">
            <v>9.9113302903913745</v>
          </cell>
          <cell r="Z8">
            <v>9.3468248932152136</v>
          </cell>
          <cell r="AA8">
            <v>7.3273178267763592</v>
          </cell>
          <cell r="AB8">
            <v>18.559692703286483</v>
          </cell>
          <cell r="AC8">
            <v>17.154712886783258</v>
          </cell>
          <cell r="AE8">
            <v>12.311052175199114</v>
          </cell>
          <cell r="AF8">
            <v>11.212468839910469</v>
          </cell>
          <cell r="AG8">
            <v>10.020034775699509</v>
          </cell>
          <cell r="AH8">
            <v>9.8781682606739825</v>
          </cell>
          <cell r="AI8">
            <v>12.113700126082366</v>
          </cell>
          <cell r="AJ8">
            <v>11.696731399239289</v>
          </cell>
          <cell r="AK8">
            <v>10.860965859647079</v>
          </cell>
          <cell r="AL8">
            <v>11.766044113157278</v>
          </cell>
          <cell r="AM8">
            <v>12.190284115320354</v>
          </cell>
          <cell r="AN8">
            <v>11.784880475852944</v>
          </cell>
          <cell r="AO8">
            <v>6.3954745893322</v>
          </cell>
          <cell r="AP8">
            <v>13.824008639203266</v>
          </cell>
          <cell r="AQ8">
            <v>13.972075313720913</v>
          </cell>
        </row>
        <row r="10">
          <cell r="C10" t="str">
            <v>Agriculture</v>
          </cell>
          <cell r="Q10" t="str">
            <v>Mining</v>
          </cell>
          <cell r="AE10" t="str">
            <v>Manufacturing</v>
          </cell>
        </row>
        <row r="11">
          <cell r="C11">
            <v>2010</v>
          </cell>
          <cell r="D11">
            <v>2011</v>
          </cell>
          <cell r="E11">
            <v>2012</v>
          </cell>
          <cell r="F11">
            <v>2013</v>
          </cell>
          <cell r="G11">
            <v>2014</v>
          </cell>
          <cell r="H11">
            <v>2015</v>
          </cell>
          <cell r="I11">
            <v>2016</v>
          </cell>
          <cell r="J11">
            <v>2017</v>
          </cell>
          <cell r="K11">
            <v>2018</v>
          </cell>
          <cell r="L11">
            <v>2019</v>
          </cell>
          <cell r="M11">
            <v>2020</v>
          </cell>
          <cell r="N11">
            <v>2021</v>
          </cell>
          <cell r="O11">
            <v>2022</v>
          </cell>
          <cell r="Q11">
            <v>2010</v>
          </cell>
          <cell r="R11">
            <v>2011</v>
          </cell>
          <cell r="S11">
            <v>2012</v>
          </cell>
          <cell r="T11">
            <v>2013</v>
          </cell>
          <cell r="U11">
            <v>2014</v>
          </cell>
          <cell r="V11">
            <v>2015</v>
          </cell>
          <cell r="W11">
            <v>2016</v>
          </cell>
          <cell r="X11">
            <v>2017</v>
          </cell>
          <cell r="Y11">
            <v>2018</v>
          </cell>
          <cell r="Z11">
            <v>2019</v>
          </cell>
          <cell r="AA11">
            <v>2020</v>
          </cell>
          <cell r="AB11">
            <v>2021</v>
          </cell>
          <cell r="AC11">
            <v>2022</v>
          </cell>
          <cell r="AE11">
            <v>2010</v>
          </cell>
          <cell r="AF11">
            <v>2011</v>
          </cell>
          <cell r="AG11">
            <v>2012</v>
          </cell>
          <cell r="AH11">
            <v>2013</v>
          </cell>
          <cell r="AI11">
            <v>2014</v>
          </cell>
          <cell r="AJ11">
            <v>2015</v>
          </cell>
          <cell r="AK11">
            <v>2016</v>
          </cell>
          <cell r="AL11">
            <v>2017</v>
          </cell>
          <cell r="AM11">
            <v>2018</v>
          </cell>
          <cell r="AN11">
            <v>2019</v>
          </cell>
          <cell r="AO11">
            <v>2020</v>
          </cell>
          <cell r="AP11">
            <v>2021</v>
          </cell>
          <cell r="AQ11">
            <v>2022</v>
          </cell>
        </row>
        <row r="12">
          <cell r="B12" t="str">
            <v>constant rand</v>
          </cell>
          <cell r="C12">
            <v>5.8897556664709336</v>
          </cell>
          <cell r="D12">
            <v>7.7454544893378223</v>
          </cell>
          <cell r="E12">
            <v>8.5507414634146333</v>
          </cell>
          <cell r="F12">
            <v>9.0580246733668321</v>
          </cell>
          <cell r="G12">
            <v>10.853092307692309</v>
          </cell>
          <cell r="H12">
            <v>12.610012173128943</v>
          </cell>
          <cell r="I12">
            <v>16.747471337579615</v>
          </cell>
          <cell r="J12">
            <v>12.595299193548387</v>
          </cell>
          <cell r="K12">
            <v>12.730929100733304</v>
          </cell>
          <cell r="L12">
            <v>12.910575831485586</v>
          </cell>
          <cell r="M12">
            <v>13.772652941176467</v>
          </cell>
          <cell r="N12">
            <v>12.520941790017213</v>
          </cell>
          <cell r="O12">
            <v>14.4175</v>
          </cell>
          <cell r="Q12">
            <v>54.487195889606582</v>
          </cell>
          <cell r="R12">
            <v>71.583974579124586</v>
          </cell>
          <cell r="S12">
            <v>82.842286850477223</v>
          </cell>
          <cell r="T12">
            <v>86.557726180904496</v>
          </cell>
          <cell r="U12">
            <v>94.350930769230771</v>
          </cell>
          <cell r="V12">
            <v>61.370168755635703</v>
          </cell>
          <cell r="W12">
            <v>51.869160934182588</v>
          </cell>
          <cell r="X12">
            <v>58.165281491935488</v>
          </cell>
          <cell r="Y12">
            <v>67.683614203010407</v>
          </cell>
          <cell r="Z12">
            <v>74.734066371027353</v>
          </cell>
          <cell r="AA12">
            <v>39.150505882352938</v>
          </cell>
          <cell r="AB12">
            <v>64.045107125645444</v>
          </cell>
          <cell r="AC12">
            <v>114.86070000000001</v>
          </cell>
          <cell r="AE12">
            <v>200.52793123899002</v>
          </cell>
          <cell r="AF12">
            <v>211.15422469135805</v>
          </cell>
          <cell r="AG12">
            <v>238.94931415694595</v>
          </cell>
          <cell r="AH12">
            <v>271.26794190954769</v>
          </cell>
          <cell r="AI12">
            <v>268.31916923076926</v>
          </cell>
          <cell r="AJ12">
            <v>281.78413349864741</v>
          </cell>
          <cell r="AK12">
            <v>287.53652662420382</v>
          </cell>
          <cell r="AL12">
            <v>270.20912899193547</v>
          </cell>
          <cell r="AM12">
            <v>259.61227039752987</v>
          </cell>
          <cell r="AN12">
            <v>279.63403558758313</v>
          </cell>
          <cell r="AO12">
            <v>219.22289411764706</v>
          </cell>
          <cell r="AP12">
            <v>272.69314209982787</v>
          </cell>
          <cell r="AQ12">
            <v>318.29519999999997</v>
          </cell>
        </row>
        <row r="14">
          <cell r="C14" t="str">
            <v>Agriculture</v>
          </cell>
          <cell r="Q14" t="str">
            <v>Mining</v>
          </cell>
          <cell r="AE14" t="str">
            <v>Manufacturing</v>
          </cell>
        </row>
        <row r="15">
          <cell r="C15">
            <v>2010</v>
          </cell>
          <cell r="D15">
            <v>2011</v>
          </cell>
          <cell r="E15">
            <v>2012</v>
          </cell>
          <cell r="F15">
            <v>2013</v>
          </cell>
          <cell r="G15">
            <v>2014</v>
          </cell>
          <cell r="H15">
            <v>2015</v>
          </cell>
          <cell r="I15">
            <v>2016</v>
          </cell>
          <cell r="J15">
            <v>2017</v>
          </cell>
          <cell r="K15">
            <v>2018</v>
          </cell>
          <cell r="L15">
            <v>2019</v>
          </cell>
          <cell r="M15">
            <v>2020</v>
          </cell>
          <cell r="N15">
            <v>2021</v>
          </cell>
          <cell r="O15">
            <v>2022</v>
          </cell>
          <cell r="Q15">
            <v>2010</v>
          </cell>
          <cell r="R15">
            <v>2011</v>
          </cell>
          <cell r="S15">
            <v>2012</v>
          </cell>
          <cell r="T15">
            <v>2013</v>
          </cell>
          <cell r="U15">
            <v>2014</v>
          </cell>
          <cell r="V15">
            <v>2015</v>
          </cell>
          <cell r="W15">
            <v>2016</v>
          </cell>
          <cell r="X15">
            <v>2017</v>
          </cell>
          <cell r="Y15">
            <v>2018</v>
          </cell>
          <cell r="Z15">
            <v>2019</v>
          </cell>
          <cell r="AA15">
            <v>2020</v>
          </cell>
          <cell r="AB15">
            <v>2021</v>
          </cell>
          <cell r="AC15">
            <v>2022</v>
          </cell>
          <cell r="AE15">
            <v>2010</v>
          </cell>
          <cell r="AF15">
            <v>2011</v>
          </cell>
          <cell r="AG15">
            <v>2012</v>
          </cell>
          <cell r="AH15">
            <v>2013</v>
          </cell>
          <cell r="AI15">
            <v>2014</v>
          </cell>
          <cell r="AJ15">
            <v>2015</v>
          </cell>
          <cell r="AK15">
            <v>2016</v>
          </cell>
          <cell r="AL15">
            <v>2017</v>
          </cell>
          <cell r="AM15">
            <v>2018</v>
          </cell>
          <cell r="AN15">
            <v>2019</v>
          </cell>
          <cell r="AO15">
            <v>2020</v>
          </cell>
          <cell r="AP15">
            <v>2021</v>
          </cell>
          <cell r="AQ15">
            <v>2022</v>
          </cell>
        </row>
        <row r="16">
          <cell r="B16" t="str">
            <v>USD</v>
          </cell>
          <cell r="C16">
            <v>0.42923895469009432</v>
          </cell>
          <cell r="D16">
            <v>0.65565760982757026</v>
          </cell>
          <cell r="E16">
            <v>0.64157358766792827</v>
          </cell>
          <cell r="F16">
            <v>0.61405344497375136</v>
          </cell>
          <cell r="G16">
            <v>0.70416072615155734</v>
          </cell>
          <cell r="H16">
            <v>0.74743380685966276</v>
          </cell>
          <cell r="I16">
            <v>0.84785740698060674</v>
          </cell>
          <cell r="J16">
            <v>0.76460042671476214</v>
          </cell>
          <cell r="K16">
            <v>0.84506721439646537</v>
          </cell>
          <cell r="L16">
            <v>0.78528651678067507</v>
          </cell>
          <cell r="M16">
            <v>0.68266908666126369</v>
          </cell>
          <cell r="N16">
            <v>0.83058926791941146</v>
          </cell>
          <cell r="O16">
            <v>0.92774393201992511</v>
          </cell>
          <cell r="Q16">
            <v>3.9720256569159464</v>
          </cell>
          <cell r="R16">
            <v>6.0657105402582889</v>
          </cell>
          <cell r="S16">
            <v>6.1951820232651773</v>
          </cell>
          <cell r="T16">
            <v>5.8816880151847739</v>
          </cell>
          <cell r="U16">
            <v>6.1322399167480972</v>
          </cell>
          <cell r="V16">
            <v>3.6372034086249609</v>
          </cell>
          <cell r="W16">
            <v>2.6303328033509583</v>
          </cell>
          <cell r="X16">
            <v>3.5216038443144635</v>
          </cell>
          <cell r="Y16">
            <v>4.4794437239533185</v>
          </cell>
          <cell r="Z16">
            <v>4.538821275512114</v>
          </cell>
          <cell r="AA16">
            <v>1.9439887638626356</v>
          </cell>
          <cell r="AB16">
            <v>4.2486036916061005</v>
          </cell>
          <cell r="AC16">
            <v>7.3753143787365438</v>
          </cell>
          <cell r="AE16">
            <v>14.620076910979224</v>
          </cell>
          <cell r="AF16">
            <v>17.878490591435021</v>
          </cell>
          <cell r="AG16">
            <v>17.915161739694142</v>
          </cell>
          <cell r="AH16">
            <v>18.390561644493754</v>
          </cell>
          <cell r="AI16">
            <v>17.418547228623677</v>
          </cell>
          <cell r="AJ16">
            <v>16.686690778713206</v>
          </cell>
          <cell r="AK16">
            <v>14.572018840710776</v>
          </cell>
          <cell r="AL16">
            <v>16.395673472775616</v>
          </cell>
          <cell r="AM16">
            <v>17.190746557061086</v>
          </cell>
          <cell r="AN16">
            <v>16.987578987478869</v>
          </cell>
          <cell r="AO16">
            <v>10.908057589697345</v>
          </cell>
          <cell r="AP16">
            <v>18.089611062301813</v>
          </cell>
          <cell r="AQ16">
            <v>20.446581143778513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"/>
      <sheetName val="Inputs"/>
      <sheetName val="Q12022"/>
      <sheetName val="Chart2"/>
      <sheetName val="Char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zoomScale="65" zoomScaleNormal="6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2" sqref="C22"/>
    </sheetView>
  </sheetViews>
  <sheetFormatPr defaultRowHeight="14.5" x14ac:dyDescent="0.35"/>
  <cols>
    <col min="1" max="1" width="7.26953125" customWidth="1"/>
  </cols>
  <sheetData>
    <row r="1" spans="1:2" ht="26" x14ac:dyDescent="0.6">
      <c r="A1" s="1" t="s">
        <v>0</v>
      </c>
    </row>
    <row r="2" spans="1:2" x14ac:dyDescent="0.35">
      <c r="A2" s="5" t="s">
        <v>1</v>
      </c>
    </row>
    <row r="3" spans="1:2" ht="26" x14ac:dyDescent="0.6">
      <c r="A3" s="1"/>
    </row>
    <row r="4" spans="1:2" x14ac:dyDescent="0.35">
      <c r="A4" s="6">
        <v>1994</v>
      </c>
      <c r="B4" s="7">
        <v>-4.7133492258133458E-4</v>
      </c>
    </row>
    <row r="5" spans="1:2" x14ac:dyDescent="0.35">
      <c r="A5" s="6"/>
      <c r="B5" s="7">
        <v>9.7566198637673018E-3</v>
      </c>
    </row>
    <row r="6" spans="1:2" x14ac:dyDescent="0.35">
      <c r="A6" s="6"/>
      <c r="B6" s="7">
        <v>1.1245152337437947E-2</v>
      </c>
    </row>
    <row r="7" spans="1:2" x14ac:dyDescent="0.35">
      <c r="A7" s="6"/>
      <c r="B7" s="7">
        <v>1.8582953859177076E-2</v>
      </c>
    </row>
    <row r="8" spans="1:2" x14ac:dyDescent="0.35">
      <c r="A8" s="6">
        <v>1995</v>
      </c>
      <c r="B8" s="7">
        <v>2.4994674568008524E-3</v>
      </c>
    </row>
    <row r="9" spans="1:2" x14ac:dyDescent="0.35">
      <c r="A9" s="6"/>
      <c r="B9" s="7">
        <v>2.8748405134577659E-3</v>
      </c>
    </row>
    <row r="10" spans="1:2" x14ac:dyDescent="0.35">
      <c r="A10" s="6"/>
      <c r="B10" s="7">
        <v>6.6346296747230582E-3</v>
      </c>
    </row>
    <row r="11" spans="1:2" x14ac:dyDescent="0.35">
      <c r="A11" s="6"/>
      <c r="B11" s="7">
        <v>3.3636667019540933E-3</v>
      </c>
    </row>
    <row r="12" spans="1:2" x14ac:dyDescent="0.35">
      <c r="A12" s="6">
        <v>1996</v>
      </c>
      <c r="B12" s="7">
        <v>1.8524983038061604E-2</v>
      </c>
    </row>
    <row r="13" spans="1:2" x14ac:dyDescent="0.35">
      <c r="A13" s="6"/>
      <c r="B13" s="7">
        <v>1.1913589158366822E-2</v>
      </c>
    </row>
    <row r="14" spans="1:2" x14ac:dyDescent="0.35">
      <c r="A14" s="6"/>
      <c r="B14" s="7">
        <v>1.1914841545854538E-2</v>
      </c>
    </row>
    <row r="15" spans="1:2" x14ac:dyDescent="0.35">
      <c r="A15" s="6"/>
      <c r="B15" s="7">
        <v>9.3817146318699862E-3</v>
      </c>
    </row>
    <row r="16" spans="1:2" x14ac:dyDescent="0.35">
      <c r="A16" s="6">
        <v>1997</v>
      </c>
      <c r="B16" s="7">
        <v>4.6421677875430056E-3</v>
      </c>
    </row>
    <row r="17" spans="1:2" x14ac:dyDescent="0.35">
      <c r="A17" s="6"/>
      <c r="B17" s="7">
        <v>6.2741089497306834E-3</v>
      </c>
    </row>
    <row r="18" spans="1:2" x14ac:dyDescent="0.35">
      <c r="A18" s="6"/>
      <c r="B18" s="7">
        <v>9.9423784325125553E-4</v>
      </c>
    </row>
    <row r="19" spans="1:2" x14ac:dyDescent="0.35">
      <c r="A19" s="6"/>
      <c r="B19" s="7">
        <v>1.3815333373434768E-4</v>
      </c>
    </row>
    <row r="20" spans="1:2" x14ac:dyDescent="0.35">
      <c r="A20" s="6">
        <v>1998</v>
      </c>
      <c r="B20" s="7">
        <v>2.6270385036457622E-3</v>
      </c>
    </row>
    <row r="21" spans="1:2" x14ac:dyDescent="0.35">
      <c r="A21" s="6"/>
      <c r="B21" s="7">
        <v>1.414253049444758E-3</v>
      </c>
    </row>
    <row r="22" spans="1:2" x14ac:dyDescent="0.35">
      <c r="A22" s="6"/>
      <c r="B22" s="7">
        <v>-2.1903341686316802E-3</v>
      </c>
    </row>
    <row r="23" spans="1:2" x14ac:dyDescent="0.35">
      <c r="A23" s="6"/>
      <c r="B23" s="7">
        <v>9.6284345307862118E-4</v>
      </c>
    </row>
    <row r="24" spans="1:2" x14ac:dyDescent="0.35">
      <c r="A24" s="6">
        <v>1999</v>
      </c>
      <c r="B24" s="7">
        <v>9.6106895421861349E-3</v>
      </c>
    </row>
    <row r="25" spans="1:2" x14ac:dyDescent="0.35">
      <c r="A25" s="6"/>
      <c r="B25" s="7">
        <v>7.9589020389099208E-3</v>
      </c>
    </row>
    <row r="26" spans="1:2" x14ac:dyDescent="0.35">
      <c r="A26" s="6"/>
      <c r="B26" s="7">
        <v>1.0918972593946474E-2</v>
      </c>
    </row>
    <row r="27" spans="1:2" x14ac:dyDescent="0.35">
      <c r="A27" s="6"/>
      <c r="B27" s="7">
        <v>1.0999821584012581E-2</v>
      </c>
    </row>
    <row r="28" spans="1:2" x14ac:dyDescent="0.35">
      <c r="A28" s="6">
        <v>2000</v>
      </c>
      <c r="B28" s="7">
        <v>1.1688399926261583E-2</v>
      </c>
    </row>
    <row r="29" spans="1:2" x14ac:dyDescent="0.35">
      <c r="A29" s="6"/>
      <c r="B29" s="7">
        <v>9.1999078327755779E-3</v>
      </c>
    </row>
    <row r="30" spans="1:2" x14ac:dyDescent="0.35">
      <c r="A30" s="6"/>
      <c r="B30" s="7">
        <v>9.9039428763350035E-3</v>
      </c>
    </row>
    <row r="31" spans="1:2" x14ac:dyDescent="0.35">
      <c r="A31" s="6"/>
      <c r="B31" s="7">
        <v>8.5095467046614193E-3</v>
      </c>
    </row>
    <row r="32" spans="1:2" x14ac:dyDescent="0.35">
      <c r="A32" s="6">
        <v>2001</v>
      </c>
      <c r="B32" s="7">
        <v>6.1451184646779122E-3</v>
      </c>
    </row>
    <row r="33" spans="1:2" x14ac:dyDescent="0.35">
      <c r="A33" s="6"/>
      <c r="B33" s="7">
        <v>4.9970441205888783E-3</v>
      </c>
    </row>
    <row r="34" spans="1:2" x14ac:dyDescent="0.35">
      <c r="A34" s="6"/>
      <c r="B34" s="7">
        <v>2.6574794215044051E-3</v>
      </c>
    </row>
    <row r="35" spans="1:2" x14ac:dyDescent="0.35">
      <c r="A35" s="6"/>
      <c r="B35" s="7">
        <v>7.6932290380802293E-3</v>
      </c>
    </row>
    <row r="36" spans="1:2" x14ac:dyDescent="0.35">
      <c r="A36" s="6">
        <v>2002</v>
      </c>
      <c r="B36" s="7">
        <v>1.0860090271194611E-2</v>
      </c>
    </row>
    <row r="37" spans="1:2" x14ac:dyDescent="0.35">
      <c r="A37" s="6"/>
      <c r="B37" s="7">
        <v>1.2688591870982702E-2</v>
      </c>
    </row>
    <row r="38" spans="1:2" x14ac:dyDescent="0.35">
      <c r="A38" s="6"/>
      <c r="B38" s="7">
        <v>1.1318294922630923E-2</v>
      </c>
    </row>
    <row r="39" spans="1:2" x14ac:dyDescent="0.35">
      <c r="A39" s="6"/>
      <c r="B39" s="7">
        <v>8.3198863115936383E-3</v>
      </c>
    </row>
    <row r="40" spans="1:2" x14ac:dyDescent="0.35">
      <c r="A40" s="6">
        <v>2003</v>
      </c>
      <c r="B40" s="7">
        <v>6.3476230694994307E-3</v>
      </c>
    </row>
    <row r="41" spans="1:2" x14ac:dyDescent="0.35">
      <c r="A41" s="6"/>
      <c r="B41" s="7">
        <v>4.8836948048669448E-3</v>
      </c>
    </row>
    <row r="42" spans="1:2" x14ac:dyDescent="0.35">
      <c r="A42" s="6"/>
      <c r="B42" s="7">
        <v>5.4269059072238335E-3</v>
      </c>
    </row>
    <row r="43" spans="1:2" x14ac:dyDescent="0.35">
      <c r="A43" s="6"/>
      <c r="B43" s="7">
        <v>5.7693128266878002E-3</v>
      </c>
    </row>
    <row r="44" spans="1:2" x14ac:dyDescent="0.35">
      <c r="A44" s="6">
        <v>2004</v>
      </c>
      <c r="B44" s="7">
        <v>1.513781621841348E-2</v>
      </c>
    </row>
    <row r="45" spans="1:2" x14ac:dyDescent="0.35">
      <c r="A45" s="6"/>
      <c r="B45" s="7">
        <v>1.3974499245385852E-2</v>
      </c>
    </row>
    <row r="46" spans="1:2" x14ac:dyDescent="0.35">
      <c r="A46" s="6"/>
      <c r="B46" s="7">
        <v>1.6351179575896158E-2</v>
      </c>
    </row>
    <row r="47" spans="1:2" x14ac:dyDescent="0.35">
      <c r="A47" s="6"/>
      <c r="B47" s="7">
        <v>1.0679301033353683E-2</v>
      </c>
    </row>
    <row r="48" spans="1:2" x14ac:dyDescent="0.35">
      <c r="A48" s="6">
        <v>2005</v>
      </c>
      <c r="B48" s="7">
        <v>1.0165997447253439E-2</v>
      </c>
    </row>
    <row r="49" spans="1:2" x14ac:dyDescent="0.35">
      <c r="A49" s="6"/>
      <c r="B49" s="7">
        <v>1.7945539735341853E-2</v>
      </c>
    </row>
    <row r="50" spans="1:2" x14ac:dyDescent="0.35">
      <c r="A50" s="6"/>
      <c r="B50" s="7">
        <v>1.3636185403032242E-2</v>
      </c>
    </row>
    <row r="51" spans="1:2" x14ac:dyDescent="0.35">
      <c r="A51" s="6"/>
      <c r="B51" s="7">
        <v>6.6935606296185668E-3</v>
      </c>
    </row>
    <row r="52" spans="1:2" x14ac:dyDescent="0.35">
      <c r="A52" s="6">
        <v>2006</v>
      </c>
      <c r="B52" s="7">
        <v>1.7571684316958214E-2</v>
      </c>
    </row>
    <row r="53" spans="1:2" x14ac:dyDescent="0.35">
      <c r="A53" s="6"/>
      <c r="B53" s="7">
        <v>1.4202436253424988E-2</v>
      </c>
    </row>
    <row r="54" spans="1:2" x14ac:dyDescent="0.35">
      <c r="A54" s="6"/>
      <c r="B54" s="7">
        <v>1.3811529745072493E-2</v>
      </c>
    </row>
    <row r="55" spans="1:2" x14ac:dyDescent="0.35">
      <c r="A55" s="6"/>
      <c r="B55" s="7">
        <v>1.3828179232528992E-2</v>
      </c>
    </row>
    <row r="56" spans="1:2" x14ac:dyDescent="0.35">
      <c r="A56" s="6">
        <v>2007</v>
      </c>
      <c r="B56" s="7">
        <v>1.6236720047158926E-2</v>
      </c>
    </row>
    <row r="57" spans="1:2" x14ac:dyDescent="0.35">
      <c r="A57" s="6"/>
      <c r="B57" s="7">
        <v>8.1955799541209018E-3</v>
      </c>
    </row>
    <row r="58" spans="1:2" x14ac:dyDescent="0.35">
      <c r="A58" s="6"/>
      <c r="B58" s="7">
        <v>1.1719351832540914E-2</v>
      </c>
    </row>
    <row r="59" spans="1:2" x14ac:dyDescent="0.35">
      <c r="A59" s="6"/>
      <c r="B59" s="7">
        <v>1.4170797245472988E-2</v>
      </c>
    </row>
    <row r="60" spans="1:2" x14ac:dyDescent="0.35">
      <c r="A60" s="6">
        <v>2008</v>
      </c>
      <c r="B60" s="7">
        <v>4.200052698526191E-3</v>
      </c>
    </row>
    <row r="61" spans="1:2" x14ac:dyDescent="0.35">
      <c r="A61" s="6"/>
      <c r="B61" s="7">
        <v>1.2208871395048337E-2</v>
      </c>
    </row>
    <row r="62" spans="1:2" x14ac:dyDescent="0.35">
      <c r="A62" s="6"/>
      <c r="B62" s="7">
        <v>2.3893335016145212E-3</v>
      </c>
    </row>
    <row r="63" spans="1:2" x14ac:dyDescent="0.35">
      <c r="A63" s="6"/>
      <c r="B63" s="7">
        <v>-5.6924852404030002E-3</v>
      </c>
    </row>
    <row r="64" spans="1:2" x14ac:dyDescent="0.35">
      <c r="A64" s="6">
        <v>2009</v>
      </c>
      <c r="B64" s="7">
        <v>-1.5555425976118475E-2</v>
      </c>
    </row>
    <row r="65" spans="1:2" x14ac:dyDescent="0.35">
      <c r="A65" s="6"/>
      <c r="B65" s="7">
        <v>-3.4321137221483555E-3</v>
      </c>
    </row>
    <row r="66" spans="1:2" x14ac:dyDescent="0.35">
      <c r="A66" s="6"/>
      <c r="B66" s="7">
        <v>2.3190719909902402E-3</v>
      </c>
    </row>
    <row r="67" spans="1:2" x14ac:dyDescent="0.35">
      <c r="A67" s="6"/>
      <c r="B67" s="7">
        <v>6.6697167932647794E-3</v>
      </c>
    </row>
    <row r="68" spans="1:2" x14ac:dyDescent="0.35">
      <c r="A68" s="6">
        <v>2010</v>
      </c>
      <c r="B68" s="7">
        <v>1.1667249068162411E-2</v>
      </c>
    </row>
    <row r="69" spans="1:2" x14ac:dyDescent="0.35">
      <c r="A69" s="6"/>
      <c r="B69" s="7">
        <v>8.394119791030219E-3</v>
      </c>
    </row>
    <row r="70" spans="1:2" x14ac:dyDescent="0.35">
      <c r="A70" s="6"/>
      <c r="B70" s="7">
        <v>8.9024630823741902E-3</v>
      </c>
    </row>
    <row r="71" spans="1:2" x14ac:dyDescent="0.35">
      <c r="A71" s="6"/>
      <c r="B71" s="7">
        <v>9.3078134346715746E-3</v>
      </c>
    </row>
    <row r="72" spans="1:2" x14ac:dyDescent="0.35">
      <c r="A72" s="6">
        <v>2011</v>
      </c>
      <c r="B72" s="7">
        <v>9.8480169218579938E-3</v>
      </c>
    </row>
    <row r="73" spans="1:2" x14ac:dyDescent="0.35">
      <c r="A73" s="6"/>
      <c r="B73" s="7">
        <v>5.596715133178165E-3</v>
      </c>
    </row>
    <row r="74" spans="1:2" x14ac:dyDescent="0.35">
      <c r="A74" s="6"/>
      <c r="B74" s="7">
        <v>4.1377111629474772E-3</v>
      </c>
    </row>
    <row r="75" spans="1:2" x14ac:dyDescent="0.35">
      <c r="A75" s="6"/>
      <c r="B75" s="7">
        <v>6.8408623596842855E-3</v>
      </c>
    </row>
    <row r="76" spans="1:2" x14ac:dyDescent="0.35">
      <c r="A76" s="6">
        <v>2012</v>
      </c>
      <c r="B76" s="7">
        <v>5.6684325344733555E-3</v>
      </c>
    </row>
    <row r="77" spans="1:2" x14ac:dyDescent="0.35">
      <c r="A77" s="6"/>
      <c r="B77" s="7">
        <v>8.3473352076288698E-3</v>
      </c>
    </row>
    <row r="78" spans="1:2" x14ac:dyDescent="0.35">
      <c r="A78" s="6"/>
      <c r="B78" s="7">
        <v>4.0655842081378513E-3</v>
      </c>
    </row>
    <row r="79" spans="1:2" x14ac:dyDescent="0.35">
      <c r="A79" s="6"/>
      <c r="B79" s="7">
        <v>4.7694280200250017E-3</v>
      </c>
    </row>
    <row r="80" spans="1:2" x14ac:dyDescent="0.35">
      <c r="A80" s="6">
        <v>2013</v>
      </c>
      <c r="B80" s="7">
        <v>7.7602471495237246E-3</v>
      </c>
    </row>
    <row r="81" spans="1:2" x14ac:dyDescent="0.35">
      <c r="A81" s="6"/>
      <c r="B81" s="7">
        <v>7.2737858352649454E-3</v>
      </c>
    </row>
    <row r="82" spans="1:2" x14ac:dyDescent="0.35">
      <c r="A82" s="6"/>
      <c r="B82" s="7">
        <v>4.7445959749716771E-3</v>
      </c>
    </row>
    <row r="83" spans="1:2" x14ac:dyDescent="0.35">
      <c r="A83" s="6"/>
      <c r="B83" s="7">
        <v>5.3835202912677627E-3</v>
      </c>
    </row>
    <row r="84" spans="1:2" x14ac:dyDescent="0.35">
      <c r="A84" s="6">
        <v>2014</v>
      </c>
      <c r="B84" s="7">
        <v>-1.3793495052292215E-3</v>
      </c>
    </row>
    <row r="85" spans="1:2" x14ac:dyDescent="0.35">
      <c r="A85" s="6"/>
      <c r="B85" s="7">
        <v>3.9466659953117933E-3</v>
      </c>
    </row>
    <row r="86" spans="1:2" x14ac:dyDescent="0.35">
      <c r="A86" s="6"/>
      <c r="B86" s="7">
        <v>4.8057925605446972E-3</v>
      </c>
    </row>
    <row r="87" spans="1:2" x14ac:dyDescent="0.35">
      <c r="A87" s="6"/>
      <c r="B87" s="7">
        <v>7.4877563834854222E-3</v>
      </c>
    </row>
    <row r="88" spans="1:2" x14ac:dyDescent="0.35">
      <c r="A88" s="6">
        <v>2015</v>
      </c>
      <c r="B88" s="7">
        <v>7.2235218227727493E-3</v>
      </c>
    </row>
    <row r="89" spans="1:2" x14ac:dyDescent="0.35">
      <c r="A89" s="6"/>
      <c r="B89" s="7">
        <v>-8.442626298788114E-3</v>
      </c>
    </row>
    <row r="90" spans="1:2" x14ac:dyDescent="0.35">
      <c r="A90" s="6"/>
      <c r="B90" s="7">
        <v>4.5042400976491592E-3</v>
      </c>
    </row>
    <row r="91" spans="1:2" x14ac:dyDescent="0.35">
      <c r="A91" s="6"/>
      <c r="B91" s="7">
        <v>4.3346618430486483E-3</v>
      </c>
    </row>
    <row r="92" spans="1:2" x14ac:dyDescent="0.35">
      <c r="A92" s="6">
        <v>2016</v>
      </c>
      <c r="B92" s="7">
        <v>2.3886475790229067E-3</v>
      </c>
    </row>
    <row r="93" spans="1:2" x14ac:dyDescent="0.35">
      <c r="A93" s="6"/>
      <c r="B93" s="7">
        <v>9.6213852476267903E-4</v>
      </c>
    </row>
    <row r="94" spans="1:2" x14ac:dyDescent="0.35">
      <c r="A94" s="6"/>
      <c r="B94" s="7">
        <v>-1.2183101536766827E-4</v>
      </c>
    </row>
    <row r="95" spans="1:2" x14ac:dyDescent="0.35">
      <c r="A95" s="6"/>
      <c r="B95" s="7">
        <v>8.4913562659250097E-4</v>
      </c>
    </row>
    <row r="96" spans="1:2" x14ac:dyDescent="0.35">
      <c r="A96" s="6">
        <v>2017</v>
      </c>
      <c r="B96" s="7">
        <v>4.7212570114936181E-3</v>
      </c>
    </row>
    <row r="97" spans="1:2" x14ac:dyDescent="0.35">
      <c r="A97" s="6"/>
      <c r="B97" s="7">
        <v>5.4530290939673876E-3</v>
      </c>
    </row>
    <row r="98" spans="1:2" x14ac:dyDescent="0.35">
      <c r="A98" s="6"/>
      <c r="B98" s="7">
        <v>1.8389597941168567E-3</v>
      </c>
    </row>
    <row r="99" spans="1:2" x14ac:dyDescent="0.35">
      <c r="A99" s="6"/>
      <c r="B99" s="7">
        <v>3.9336109943264308E-3</v>
      </c>
    </row>
    <row r="100" spans="1:2" x14ac:dyDescent="0.35">
      <c r="A100">
        <v>2018</v>
      </c>
      <c r="B100" s="7">
        <v>4.1965915745014737E-3</v>
      </c>
    </row>
    <row r="101" spans="1:2" x14ac:dyDescent="0.35">
      <c r="B101" s="7">
        <v>-2.0919103866259281E-3</v>
      </c>
    </row>
    <row r="102" spans="1:2" x14ac:dyDescent="0.35">
      <c r="B102" s="7">
        <v>1.2827117482126837E-2</v>
      </c>
    </row>
    <row r="103" spans="1:2" x14ac:dyDescent="0.35">
      <c r="B103" s="7">
        <v>3.5277656822132464E-3</v>
      </c>
    </row>
    <row r="104" spans="1:2" x14ac:dyDescent="0.35">
      <c r="A104">
        <v>2019</v>
      </c>
      <c r="B104" s="7">
        <v>-9.0593618037266843E-3</v>
      </c>
    </row>
    <row r="105" spans="1:2" x14ac:dyDescent="0.35">
      <c r="B105" s="7">
        <v>4.0828392851957052E-3</v>
      </c>
    </row>
    <row r="106" spans="1:2" x14ac:dyDescent="0.35">
      <c r="B106" s="7">
        <v>1.3850584054850845E-3</v>
      </c>
    </row>
    <row r="107" spans="1:2" x14ac:dyDescent="0.35">
      <c r="B107" s="7">
        <v>-3.457122706568283E-4</v>
      </c>
    </row>
    <row r="108" spans="1:2" x14ac:dyDescent="0.35">
      <c r="A108">
        <v>2020</v>
      </c>
      <c r="B108" s="7">
        <v>6.956785014056166E-6</v>
      </c>
    </row>
    <row r="109" spans="1:2" x14ac:dyDescent="0.35">
      <c r="B109" s="7">
        <v>-0.17094183375239802</v>
      </c>
    </row>
    <row r="110" spans="1:2" x14ac:dyDescent="0.35">
      <c r="B110" s="7">
        <v>0.13764967346298151</v>
      </c>
    </row>
    <row r="111" spans="1:2" x14ac:dyDescent="0.35">
      <c r="B111" s="7">
        <v>2.6969503978032661E-2</v>
      </c>
    </row>
    <row r="112" spans="1:2" x14ac:dyDescent="0.35">
      <c r="A112">
        <v>2021</v>
      </c>
      <c r="B112" s="7">
        <v>8.2292431063895055E-3</v>
      </c>
    </row>
    <row r="113" spans="1:2" x14ac:dyDescent="0.35">
      <c r="B113" s="7">
        <v>1.3879124843211965E-2</v>
      </c>
    </row>
    <row r="114" spans="1:2" x14ac:dyDescent="0.35">
      <c r="B114" s="7">
        <v>-1.8016765742868146E-2</v>
      </c>
    </row>
    <row r="115" spans="1:2" x14ac:dyDescent="0.35">
      <c r="B115" s="7">
        <v>1.3694035506086832E-2</v>
      </c>
    </row>
    <row r="116" spans="1:2" x14ac:dyDescent="0.35">
      <c r="A116">
        <v>2022</v>
      </c>
      <c r="B116" s="7">
        <v>1.7431242373434186E-2</v>
      </c>
    </row>
    <row r="117" spans="1:2" x14ac:dyDescent="0.35">
      <c r="B117" s="7">
        <v>-7.3630934932136238E-3</v>
      </c>
    </row>
    <row r="118" spans="1:2" x14ac:dyDescent="0.35">
      <c r="A118" t="s">
        <v>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62" zoomScaleNormal="62" workbookViewId="0">
      <selection activeCell="C37" sqref="C37"/>
    </sheetView>
  </sheetViews>
  <sheetFormatPr defaultRowHeight="14.5" x14ac:dyDescent="0.35"/>
  <cols>
    <col min="3" max="3" width="11.08984375" bestFit="1" customWidth="1"/>
    <col min="4" max="4" width="9.08984375" bestFit="1" customWidth="1"/>
  </cols>
  <sheetData>
    <row r="1" spans="1:8" x14ac:dyDescent="0.35">
      <c r="A1" t="s">
        <v>275</v>
      </c>
    </row>
    <row r="2" spans="1:8" x14ac:dyDescent="0.35">
      <c r="C2" t="s">
        <v>214</v>
      </c>
    </row>
    <row r="3" spans="1:8" x14ac:dyDescent="0.35">
      <c r="C3">
        <v>2019</v>
      </c>
      <c r="D3">
        <v>2022</v>
      </c>
      <c r="E3" t="s">
        <v>213</v>
      </c>
    </row>
    <row r="4" spans="1:8" x14ac:dyDescent="0.35">
      <c r="A4" t="s">
        <v>212</v>
      </c>
      <c r="B4" t="s">
        <v>211</v>
      </c>
      <c r="C4" s="58">
        <v>28000</v>
      </c>
      <c r="D4" s="58">
        <v>10500</v>
      </c>
      <c r="E4" s="24">
        <v>-0.62020194786594107</v>
      </c>
      <c r="G4" s="63"/>
      <c r="H4" s="63"/>
    </row>
    <row r="5" spans="1:8" x14ac:dyDescent="0.35">
      <c r="B5" t="s">
        <v>210</v>
      </c>
      <c r="C5" s="58">
        <v>63500</v>
      </c>
      <c r="D5" s="58">
        <v>37500</v>
      </c>
      <c r="E5" s="24">
        <v>-0.41331047822736633</v>
      </c>
      <c r="G5" s="63"/>
      <c r="H5" s="63"/>
    </row>
    <row r="6" spans="1:8" x14ac:dyDescent="0.35">
      <c r="B6" t="s">
        <v>209</v>
      </c>
      <c r="C6" s="58">
        <v>36500</v>
      </c>
      <c r="D6" s="58">
        <v>28000</v>
      </c>
      <c r="E6" s="24">
        <v>-0.22699369690326121</v>
      </c>
      <c r="G6" s="63"/>
      <c r="H6" s="63"/>
    </row>
    <row r="7" spans="1:8" x14ac:dyDescent="0.35">
      <c r="B7" t="s">
        <v>208</v>
      </c>
      <c r="C7" s="58">
        <v>579000</v>
      </c>
      <c r="D7" s="58">
        <v>311000</v>
      </c>
      <c r="E7" s="24">
        <v>-0.46261206704412539</v>
      </c>
      <c r="G7" s="63"/>
      <c r="H7" s="63"/>
    </row>
    <row r="8" spans="1:8" x14ac:dyDescent="0.35">
      <c r="B8" t="s">
        <v>62</v>
      </c>
      <c r="C8" s="58">
        <v>28000</v>
      </c>
      <c r="D8" s="58">
        <v>12500</v>
      </c>
      <c r="E8" s="24">
        <v>-0.55345051145368096</v>
      </c>
      <c r="G8" s="63"/>
      <c r="H8" s="63"/>
    </row>
    <row r="9" spans="1:8" x14ac:dyDescent="0.35">
      <c r="B9" t="s">
        <v>125</v>
      </c>
      <c r="C9" s="58">
        <v>734500</v>
      </c>
      <c r="D9" s="58">
        <v>399500</v>
      </c>
      <c r="E9" s="24">
        <v>-0.45606449627937495</v>
      </c>
      <c r="G9" s="63"/>
      <c r="H9" s="63"/>
    </row>
    <row r="11" spans="1:8" x14ac:dyDescent="0.35">
      <c r="A11" t="s">
        <v>207</v>
      </c>
      <c r="B11" t="s">
        <v>206</v>
      </c>
      <c r="C11" s="63">
        <v>1764.2</v>
      </c>
      <c r="D11" s="63">
        <v>1246.5</v>
      </c>
      <c r="E11" s="24">
        <v>-0.29344745493708202</v>
      </c>
    </row>
    <row r="12" spans="1:8" x14ac:dyDescent="0.35">
      <c r="B12" t="s">
        <v>205</v>
      </c>
      <c r="C12" s="63">
        <v>1346.5403314917128</v>
      </c>
      <c r="D12" s="63">
        <v>1141.2</v>
      </c>
      <c r="E12" s="24">
        <v>-0.15249475020494507</v>
      </c>
    </row>
    <row r="13" spans="1:8" x14ac:dyDescent="0.35">
      <c r="B13" t="s">
        <v>204</v>
      </c>
      <c r="C13" s="63">
        <v>6063.9</v>
      </c>
      <c r="D13" s="63">
        <v>4893</v>
      </c>
      <c r="E13" s="24">
        <v>-0.19309355365358927</v>
      </c>
    </row>
    <row r="14" spans="1:8" x14ac:dyDescent="0.35">
      <c r="C14" s="63"/>
      <c r="D14" s="63"/>
      <c r="E14" s="24"/>
    </row>
    <row r="15" spans="1:8" x14ac:dyDescent="0.35">
      <c r="A15" t="s">
        <v>276</v>
      </c>
      <c r="C15" s="24"/>
      <c r="D15" s="63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="46" zoomScaleNormal="46" workbookViewId="0">
      <pane xSplit="1" ySplit="4" topLeftCell="B14" activePane="bottomRight" state="frozen"/>
      <selection pane="topRight" activeCell="D1" sqref="D1"/>
      <selection pane="bottomLeft" activeCell="A5" sqref="A5"/>
      <selection pane="bottomRight" activeCell="A58" sqref="A58"/>
    </sheetView>
  </sheetViews>
  <sheetFormatPr defaultRowHeight="14.5" x14ac:dyDescent="0.35"/>
  <cols>
    <col min="1" max="1" width="8.7265625" style="2"/>
  </cols>
  <sheetData>
    <row r="1" spans="1:10" ht="26" x14ac:dyDescent="0.6">
      <c r="A1" s="1" t="s">
        <v>269</v>
      </c>
      <c r="H1" s="125"/>
      <c r="I1" s="125"/>
      <c r="J1" s="125"/>
    </row>
    <row r="2" spans="1:10" x14ac:dyDescent="0.35">
      <c r="H2" s="125"/>
      <c r="I2" s="125"/>
      <c r="J2" s="125"/>
    </row>
    <row r="4" spans="1:10" ht="72.5" x14ac:dyDescent="0.35">
      <c r="B4" t="s">
        <v>187</v>
      </c>
      <c r="C4" t="s">
        <v>186</v>
      </c>
      <c r="D4" t="s">
        <v>185</v>
      </c>
      <c r="E4" s="126" t="s">
        <v>184</v>
      </c>
      <c r="H4" s="125"/>
      <c r="I4" s="125"/>
      <c r="J4" s="125"/>
    </row>
    <row r="5" spans="1:10" x14ac:dyDescent="0.35">
      <c r="A5" s="2">
        <v>2010</v>
      </c>
      <c r="B5" s="24">
        <v>7.0000000000000007E-2</v>
      </c>
      <c r="C5" s="24">
        <v>0.1</v>
      </c>
      <c r="D5" s="123">
        <v>5.2044609665427677E-2</v>
      </c>
      <c r="E5" s="24"/>
      <c r="H5" s="125"/>
      <c r="I5" s="122"/>
      <c r="J5" s="125"/>
    </row>
    <row r="6" spans="1:10" x14ac:dyDescent="0.35">
      <c r="A6" s="2" t="s">
        <v>96</v>
      </c>
      <c r="B6" s="24">
        <v>6.5000000000000002E-2</v>
      </c>
      <c r="C6" s="24">
        <v>0.1</v>
      </c>
      <c r="D6" s="123">
        <v>5.2044609665427677E-2</v>
      </c>
      <c r="E6" s="24"/>
      <c r="H6" s="125"/>
      <c r="I6" s="122"/>
      <c r="J6" s="125"/>
    </row>
    <row r="7" spans="1:10" x14ac:dyDescent="0.35">
      <c r="A7" s="2" t="s">
        <v>96</v>
      </c>
      <c r="B7" s="24">
        <v>6.5000000000000002E-2</v>
      </c>
      <c r="C7" s="24">
        <v>9.5000000000000001E-2</v>
      </c>
      <c r="D7" s="123">
        <v>5.2044609665427677E-2</v>
      </c>
      <c r="E7" s="24"/>
      <c r="H7" s="125"/>
      <c r="I7" s="122"/>
      <c r="J7" s="124"/>
    </row>
    <row r="8" spans="1:10" x14ac:dyDescent="0.35">
      <c r="A8" s="2" t="s">
        <v>96</v>
      </c>
      <c r="B8" s="24">
        <v>5.5E-2</v>
      </c>
      <c r="C8" s="24">
        <v>0.09</v>
      </c>
      <c r="D8" s="123">
        <v>5.2044609665427677E-2</v>
      </c>
      <c r="E8" s="24"/>
      <c r="H8" s="125"/>
      <c r="I8" s="122"/>
      <c r="J8" s="124"/>
    </row>
    <row r="9" spans="1:10" x14ac:dyDescent="0.35">
      <c r="A9" s="2">
        <v>2011</v>
      </c>
      <c r="B9" s="24">
        <v>5.5E-2</v>
      </c>
      <c r="C9" s="24">
        <v>0.09</v>
      </c>
      <c r="D9" s="123">
        <v>4.06360424028267E-2</v>
      </c>
      <c r="E9" s="24"/>
      <c r="H9" s="125"/>
      <c r="I9" s="122"/>
      <c r="J9" s="124"/>
    </row>
    <row r="10" spans="1:10" x14ac:dyDescent="0.35">
      <c r="A10" s="2" t="s">
        <v>96</v>
      </c>
      <c r="B10" s="24">
        <v>5.5E-2</v>
      </c>
      <c r="C10" s="24">
        <v>0.09</v>
      </c>
      <c r="D10" s="123">
        <v>5.1056338028169224E-2</v>
      </c>
      <c r="E10" s="24"/>
      <c r="H10" s="125"/>
      <c r="I10" s="122"/>
      <c r="J10" s="124"/>
    </row>
    <row r="11" spans="1:10" x14ac:dyDescent="0.35">
      <c r="A11" s="2" t="s">
        <v>96</v>
      </c>
      <c r="B11" s="24">
        <v>5.5E-2</v>
      </c>
      <c r="C11" s="24">
        <v>0.09</v>
      </c>
      <c r="D11" s="123">
        <v>5.7591623036649331E-2</v>
      </c>
      <c r="E11" s="24">
        <v>5.5E-2</v>
      </c>
      <c r="H11" s="125"/>
      <c r="I11" s="122"/>
      <c r="J11" s="124"/>
    </row>
    <row r="12" spans="1:10" x14ac:dyDescent="0.35">
      <c r="A12" s="2" t="s">
        <v>96</v>
      </c>
      <c r="B12" s="24">
        <v>5.5E-2</v>
      </c>
      <c r="C12" s="24">
        <v>0.09</v>
      </c>
      <c r="D12" s="123">
        <v>6.076388888888884E-2</v>
      </c>
      <c r="E12" s="24">
        <v>5.5E-2</v>
      </c>
      <c r="H12" s="125"/>
      <c r="I12" s="122"/>
      <c r="J12" s="124"/>
    </row>
    <row r="13" spans="1:10" x14ac:dyDescent="0.35">
      <c r="A13" s="2">
        <v>2012</v>
      </c>
      <c r="B13" s="24">
        <v>5.5E-2</v>
      </c>
      <c r="C13" s="24">
        <v>0.09</v>
      </c>
      <c r="D13" s="123">
        <v>6.1120543293718299E-2</v>
      </c>
      <c r="E13" s="24">
        <v>6.0999999999999999E-2</v>
      </c>
      <c r="H13" s="125"/>
      <c r="I13" s="122"/>
      <c r="J13" s="124"/>
    </row>
    <row r="14" spans="1:10" x14ac:dyDescent="0.35">
      <c r="A14" s="2" t="s">
        <v>96</v>
      </c>
      <c r="B14" s="24">
        <v>5.5E-2</v>
      </c>
      <c r="C14" s="24">
        <v>0.09</v>
      </c>
      <c r="D14" s="123">
        <v>5.5276381909547645E-2</v>
      </c>
      <c r="E14" s="24">
        <v>6.0999999999999999E-2</v>
      </c>
      <c r="H14" s="125"/>
      <c r="I14" s="122"/>
      <c r="J14" s="124"/>
    </row>
    <row r="15" spans="1:10" x14ac:dyDescent="0.35">
      <c r="A15" s="2" t="s">
        <v>96</v>
      </c>
      <c r="B15" s="24">
        <v>0.05</v>
      </c>
      <c r="C15" s="24">
        <v>8.5000000000000006E-2</v>
      </c>
      <c r="D15" s="123">
        <v>5.4455445544554504E-2</v>
      </c>
      <c r="E15" s="24">
        <v>5.7999999999999996E-2</v>
      </c>
      <c r="H15" s="125"/>
      <c r="I15" s="122"/>
      <c r="J15" s="124"/>
    </row>
    <row r="16" spans="1:10" x14ac:dyDescent="0.35">
      <c r="A16" s="2" t="s">
        <v>96</v>
      </c>
      <c r="B16" s="24">
        <v>0.05</v>
      </c>
      <c r="C16" s="24">
        <v>8.5000000000000006E-2</v>
      </c>
      <c r="D16" s="123">
        <v>5.7283142389525255E-2</v>
      </c>
      <c r="E16" s="24">
        <v>5.9000000000000004E-2</v>
      </c>
      <c r="H16" s="125"/>
      <c r="I16" s="122"/>
      <c r="J16" s="124"/>
    </row>
    <row r="17" spans="1:10" x14ac:dyDescent="0.35">
      <c r="A17" s="2">
        <v>2013</v>
      </c>
      <c r="B17" s="24">
        <v>0.05</v>
      </c>
      <c r="C17" s="24">
        <v>8.5000000000000006E-2</v>
      </c>
      <c r="D17" s="123">
        <v>5.9200000000000141E-2</v>
      </c>
      <c r="E17" s="24">
        <v>0.06</v>
      </c>
      <c r="H17" s="125"/>
      <c r="I17" s="122"/>
      <c r="J17" s="124"/>
    </row>
    <row r="18" spans="1:10" x14ac:dyDescent="0.35">
      <c r="A18" s="2" t="s">
        <v>96</v>
      </c>
      <c r="B18" s="24">
        <v>0.05</v>
      </c>
      <c r="C18" s="24">
        <v>8.5000000000000006E-2</v>
      </c>
      <c r="D18" s="123">
        <v>5.3968253968253999E-2</v>
      </c>
      <c r="E18" s="24">
        <v>0.06</v>
      </c>
      <c r="H18" s="125"/>
      <c r="I18" s="122"/>
      <c r="J18" s="124"/>
    </row>
    <row r="19" spans="1:10" x14ac:dyDescent="0.35">
      <c r="A19" s="2" t="s">
        <v>96</v>
      </c>
      <c r="B19" s="24">
        <v>0.05</v>
      </c>
      <c r="C19" s="24">
        <v>8.5000000000000006E-2</v>
      </c>
      <c r="D19" s="123">
        <v>5.946791862284817E-2</v>
      </c>
      <c r="E19" s="24">
        <v>0.06</v>
      </c>
      <c r="H19" s="125"/>
      <c r="I19" s="122"/>
      <c r="J19" s="124"/>
    </row>
    <row r="20" spans="1:10" x14ac:dyDescent="0.35">
      <c r="A20" s="2" t="s">
        <v>96</v>
      </c>
      <c r="B20" s="24">
        <v>0.05</v>
      </c>
      <c r="C20" s="24">
        <v>8.5000000000000006E-2</v>
      </c>
      <c r="D20" s="123">
        <v>5.4179566563467452E-2</v>
      </c>
      <c r="E20" s="24">
        <v>0.06</v>
      </c>
      <c r="H20" s="125"/>
      <c r="I20" s="122"/>
      <c r="J20" s="124"/>
    </row>
    <row r="21" spans="1:10" x14ac:dyDescent="0.35">
      <c r="A21" s="2">
        <v>2014</v>
      </c>
      <c r="B21" s="24">
        <v>5.5E-2</v>
      </c>
      <c r="C21" s="24">
        <v>0.09</v>
      </c>
      <c r="D21" s="123">
        <v>6.042296072507547E-2</v>
      </c>
      <c r="E21" s="24">
        <v>6.0999999999999999E-2</v>
      </c>
      <c r="H21" s="125"/>
      <c r="I21" s="122"/>
      <c r="J21" s="124"/>
    </row>
    <row r="22" spans="1:10" x14ac:dyDescent="0.35">
      <c r="A22" s="2" t="s">
        <v>96</v>
      </c>
      <c r="B22" s="24">
        <v>5.5E-2</v>
      </c>
      <c r="C22" s="24">
        <v>0.09</v>
      </c>
      <c r="D22" s="123">
        <v>6.6265060240963791E-2</v>
      </c>
      <c r="E22" s="24">
        <v>6.0999999999999999E-2</v>
      </c>
      <c r="H22" s="125"/>
      <c r="I22" s="122"/>
      <c r="J22" s="124"/>
    </row>
    <row r="23" spans="1:10" x14ac:dyDescent="0.35">
      <c r="A23" s="2" t="s">
        <v>96</v>
      </c>
      <c r="B23" s="24">
        <v>5.7500000000000002E-2</v>
      </c>
      <c r="C23" s="24">
        <v>9.2499999999999999E-2</v>
      </c>
      <c r="D23" s="123">
        <v>5.9084194977843341E-2</v>
      </c>
      <c r="E23" s="24">
        <v>6.2E-2</v>
      </c>
      <c r="H23" s="125"/>
      <c r="I23" s="122"/>
      <c r="J23" s="124"/>
    </row>
    <row r="24" spans="1:10" x14ac:dyDescent="0.35">
      <c r="A24" s="2" t="s">
        <v>96</v>
      </c>
      <c r="B24" s="24">
        <v>5.7500000000000002E-2</v>
      </c>
      <c r="C24" s="24">
        <v>9.2499999999999999E-2</v>
      </c>
      <c r="D24" s="123">
        <v>5.2863436123348206E-2</v>
      </c>
      <c r="E24" s="24">
        <v>6.0999999999999999E-2</v>
      </c>
      <c r="H24" s="125"/>
      <c r="I24" s="122"/>
      <c r="J24" s="124"/>
    </row>
    <row r="25" spans="1:10" x14ac:dyDescent="0.35">
      <c r="A25" s="2">
        <v>2015</v>
      </c>
      <c r="B25" s="24">
        <v>5.7500000000000002E-2</v>
      </c>
      <c r="C25" s="24">
        <v>9.2499999999999999E-2</v>
      </c>
      <c r="D25" s="123">
        <v>3.9886039886039892E-2</v>
      </c>
      <c r="E25" s="24">
        <v>5.4000000000000006E-2</v>
      </c>
      <c r="H25" s="125"/>
      <c r="I25" s="122"/>
      <c r="J25" s="124"/>
    </row>
    <row r="26" spans="1:10" x14ac:dyDescent="0.35">
      <c r="A26" s="2" t="s">
        <v>96</v>
      </c>
      <c r="B26" s="24">
        <v>5.7500000000000002E-2</v>
      </c>
      <c r="C26" s="24">
        <v>9.2499999999999999E-2</v>
      </c>
      <c r="D26" s="123">
        <v>4.8022598870056665E-2</v>
      </c>
      <c r="E26" s="24">
        <v>5.5999999999999994E-2</v>
      </c>
      <c r="H26" s="125"/>
      <c r="I26" s="122"/>
      <c r="J26" s="124"/>
    </row>
    <row r="27" spans="1:10" x14ac:dyDescent="0.35">
      <c r="A27" s="2" t="s">
        <v>96</v>
      </c>
      <c r="B27" s="24">
        <v>0.06</v>
      </c>
      <c r="C27" s="24">
        <v>9.5000000000000001E-2</v>
      </c>
      <c r="D27" s="123">
        <v>4.6025104602510414E-2</v>
      </c>
      <c r="E27" s="24">
        <v>5.5E-2</v>
      </c>
      <c r="H27" s="125"/>
      <c r="I27" s="122"/>
      <c r="J27" s="124"/>
    </row>
    <row r="28" spans="1:10" x14ac:dyDescent="0.35">
      <c r="A28" s="2" t="s">
        <v>96</v>
      </c>
      <c r="B28" s="24">
        <v>6.25E-2</v>
      </c>
      <c r="C28" s="24">
        <v>9.7500000000000003E-2</v>
      </c>
      <c r="D28" s="123">
        <v>5.1603905160390484E-2</v>
      </c>
      <c r="E28" s="24">
        <v>5.5999999999999994E-2</v>
      </c>
      <c r="H28" s="125"/>
      <c r="I28" s="122"/>
      <c r="J28" s="124"/>
    </row>
    <row r="29" spans="1:10" x14ac:dyDescent="0.35">
      <c r="A29" s="2">
        <v>2016</v>
      </c>
      <c r="B29" s="24">
        <v>6.7500000000000004E-2</v>
      </c>
      <c r="C29" s="24">
        <v>0.10249999999999999</v>
      </c>
      <c r="D29" s="123">
        <v>6.3013698630136838E-2</v>
      </c>
      <c r="E29" s="24">
        <v>6.2E-2</v>
      </c>
      <c r="H29" s="125"/>
      <c r="I29" s="122"/>
      <c r="J29" s="124"/>
    </row>
    <row r="30" spans="1:10" x14ac:dyDescent="0.35">
      <c r="A30" s="2" t="s">
        <v>96</v>
      </c>
      <c r="B30" s="24">
        <v>7.0000000000000007E-2</v>
      </c>
      <c r="C30" s="24">
        <v>0.105</v>
      </c>
      <c r="D30" s="123">
        <v>6.1994609164420345E-2</v>
      </c>
      <c r="E30" s="24">
        <v>6.3E-2</v>
      </c>
      <c r="H30" s="125"/>
      <c r="I30" s="122"/>
      <c r="J30" s="124"/>
    </row>
    <row r="31" spans="1:10" x14ac:dyDescent="0.35">
      <c r="A31" s="2" t="s">
        <v>96</v>
      </c>
      <c r="B31" s="24">
        <v>7.0000000000000007E-2</v>
      </c>
      <c r="C31" s="24">
        <v>0.105</v>
      </c>
      <c r="D31" s="123">
        <v>6.0000000000000053E-2</v>
      </c>
      <c r="E31" s="24">
        <v>6.2E-2</v>
      </c>
      <c r="H31" s="125"/>
      <c r="I31" s="122"/>
      <c r="J31" s="124"/>
    </row>
    <row r="32" spans="1:10" x14ac:dyDescent="0.35">
      <c r="A32" s="2" t="s">
        <v>96</v>
      </c>
      <c r="B32" s="24">
        <v>7.0000000000000007E-2</v>
      </c>
      <c r="C32" s="24">
        <v>0.105</v>
      </c>
      <c r="D32" s="123">
        <v>6.7639257294429544E-2</v>
      </c>
      <c r="E32" s="24">
        <v>0.06</v>
      </c>
      <c r="H32" s="125"/>
      <c r="I32" s="122"/>
      <c r="J32" s="124"/>
    </row>
    <row r="33" spans="1:10" x14ac:dyDescent="0.35">
      <c r="A33" s="2">
        <v>2017</v>
      </c>
      <c r="B33" s="24">
        <v>7.0000000000000007E-2</v>
      </c>
      <c r="C33" s="24">
        <v>0.105</v>
      </c>
      <c r="D33" s="123">
        <v>6.1855670103093008E-2</v>
      </c>
      <c r="E33" s="24">
        <v>6.2E-2</v>
      </c>
      <c r="H33" s="125"/>
      <c r="I33" s="122"/>
      <c r="J33" s="124"/>
    </row>
    <row r="34" spans="1:10" x14ac:dyDescent="0.35">
      <c r="A34" s="2" t="s">
        <v>96</v>
      </c>
      <c r="B34" s="24">
        <v>7.0000000000000007E-2</v>
      </c>
      <c r="C34" s="24">
        <v>0.105</v>
      </c>
      <c r="D34" s="123">
        <v>5.2030456852792062E-2</v>
      </c>
      <c r="E34" s="24">
        <v>5.9000000000000004E-2</v>
      </c>
      <c r="H34" s="125"/>
      <c r="I34" s="122"/>
      <c r="J34" s="124"/>
    </row>
    <row r="35" spans="1:10" x14ac:dyDescent="0.35">
      <c r="A35" s="2" t="s">
        <v>96</v>
      </c>
      <c r="B35" s="24">
        <v>6.7500000000000004E-2</v>
      </c>
      <c r="C35" s="24">
        <v>0.10249999999999999</v>
      </c>
      <c r="D35" s="123">
        <v>5.1572327044025146E-2</v>
      </c>
      <c r="E35" s="24">
        <v>5.7000000000000002E-2</v>
      </c>
      <c r="H35" s="125"/>
      <c r="I35" s="122"/>
      <c r="J35" s="124"/>
    </row>
    <row r="36" spans="1:10" x14ac:dyDescent="0.35">
      <c r="A36" s="2" t="s">
        <v>96</v>
      </c>
      <c r="B36" s="24">
        <v>6.7500000000000004E-2</v>
      </c>
      <c r="C36" s="24">
        <v>0.10249999999999999</v>
      </c>
      <c r="D36" s="123">
        <v>4.7204968944099424E-2</v>
      </c>
      <c r="E36" s="24">
        <v>5.7000000000000002E-2</v>
      </c>
      <c r="H36" s="125"/>
      <c r="I36" s="122"/>
      <c r="J36" s="124"/>
    </row>
    <row r="37" spans="1:10" x14ac:dyDescent="0.35">
      <c r="A37" s="2">
        <v>2018</v>
      </c>
      <c r="B37" s="24">
        <v>6.7500000000000004E-2</v>
      </c>
      <c r="C37" s="24">
        <v>0.10249999999999999</v>
      </c>
      <c r="D37" s="123">
        <v>3.762135922330101E-2</v>
      </c>
      <c r="E37" s="24">
        <v>5.2000000000000005E-2</v>
      </c>
      <c r="H37" s="125"/>
      <c r="I37" s="122"/>
      <c r="J37" s="124"/>
    </row>
    <row r="38" spans="1:10" x14ac:dyDescent="0.35">
      <c r="A38" s="2" t="s">
        <v>96</v>
      </c>
      <c r="B38" s="24">
        <v>6.5000000000000002E-2</v>
      </c>
      <c r="C38" s="24">
        <v>0.1</v>
      </c>
      <c r="D38" s="123">
        <v>4.4632086851628339E-2</v>
      </c>
      <c r="E38" s="24">
        <v>5.2000000000000005E-2</v>
      </c>
      <c r="H38" s="125"/>
      <c r="I38" s="122"/>
      <c r="J38" s="124"/>
    </row>
    <row r="39" spans="1:10" x14ac:dyDescent="0.35">
      <c r="A39" s="2" t="s">
        <v>96</v>
      </c>
      <c r="B39" s="24">
        <v>6.5000000000000002E-2</v>
      </c>
      <c r="C39" s="24">
        <v>0.1</v>
      </c>
      <c r="D39" s="123">
        <v>4.9043062200956999E-2</v>
      </c>
      <c r="E39" s="24">
        <v>5.2999999999999999E-2</v>
      </c>
      <c r="H39" s="125"/>
      <c r="I39" s="122"/>
      <c r="J39" s="124"/>
    </row>
    <row r="40" spans="1:10" x14ac:dyDescent="0.35">
      <c r="A40" s="2" t="s">
        <v>96</v>
      </c>
      <c r="B40" s="24">
        <v>6.7500000000000004E-2</v>
      </c>
      <c r="C40" s="24">
        <v>0.10249999999999999</v>
      </c>
      <c r="D40" s="123">
        <v>4.5077105575326293E-2</v>
      </c>
      <c r="E40" s="24">
        <v>5.0999999999999997E-2</v>
      </c>
      <c r="H40" s="125"/>
      <c r="I40" s="122"/>
      <c r="J40" s="124"/>
    </row>
    <row r="41" spans="1:10" x14ac:dyDescent="0.35">
      <c r="A41" s="2">
        <v>2019</v>
      </c>
      <c r="B41" s="24">
        <v>6.7500000000000004E-2</v>
      </c>
      <c r="C41" s="24">
        <v>0.10249999999999999</v>
      </c>
      <c r="D41" s="123">
        <v>4.561403508771944E-2</v>
      </c>
      <c r="E41" s="24">
        <v>4.8000000000000001E-2</v>
      </c>
      <c r="H41" s="125"/>
      <c r="I41" s="122"/>
      <c r="J41" s="124"/>
    </row>
    <row r="42" spans="1:10" x14ac:dyDescent="0.35">
      <c r="A42" s="2" t="s">
        <v>96</v>
      </c>
      <c r="B42" s="24">
        <v>6.7500000000000004E-2</v>
      </c>
      <c r="C42" s="24">
        <v>0.10249999999999999</v>
      </c>
      <c r="D42" s="123">
        <v>4.503464203233265E-2</v>
      </c>
      <c r="E42" s="24">
        <v>4.8000000000000001E-2</v>
      </c>
      <c r="H42" s="125"/>
      <c r="I42" s="122"/>
      <c r="J42" s="124"/>
    </row>
    <row r="43" spans="1:10" x14ac:dyDescent="0.35">
      <c r="A43" s="2" t="s">
        <v>96</v>
      </c>
      <c r="B43" s="24">
        <v>6.5000000000000002E-2</v>
      </c>
      <c r="C43" s="24">
        <v>0.1</v>
      </c>
      <c r="D43" s="123">
        <v>4.1049030786773022E-2</v>
      </c>
      <c r="E43" s="24">
        <v>4.5999999999999999E-2</v>
      </c>
      <c r="H43" s="125"/>
      <c r="I43" s="122"/>
      <c r="J43" s="124"/>
    </row>
    <row r="44" spans="1:10" x14ac:dyDescent="0.35">
      <c r="A44" s="2" t="s">
        <v>96</v>
      </c>
      <c r="B44" s="24">
        <v>6.5000000000000002E-2</v>
      </c>
      <c r="C44" s="24">
        <v>0.1</v>
      </c>
      <c r="D44" s="123">
        <v>3.9727582292849117E-2</v>
      </c>
      <c r="E44" s="24">
        <v>4.4999999999999998E-2</v>
      </c>
      <c r="H44" s="125"/>
      <c r="I44" s="122"/>
      <c r="J44" s="124"/>
    </row>
    <row r="45" spans="1:10" x14ac:dyDescent="0.35">
      <c r="A45" s="2">
        <v>2020</v>
      </c>
      <c r="B45" s="24">
        <v>6.25E-2</v>
      </c>
      <c r="C45" s="24">
        <v>9.7500000000000003E-2</v>
      </c>
      <c r="D45" s="123">
        <v>4.1387024608501077E-2</v>
      </c>
      <c r="E45" s="24">
        <v>4.4000000000000004E-2</v>
      </c>
      <c r="H45" s="125"/>
      <c r="I45" s="122"/>
      <c r="J45" s="124"/>
    </row>
    <row r="46" spans="1:10" x14ac:dyDescent="0.35">
      <c r="A46" s="2" t="s">
        <v>96</v>
      </c>
      <c r="B46" s="24">
        <v>3.7499999999999999E-2</v>
      </c>
      <c r="C46" s="24">
        <v>7.2499999999999995E-2</v>
      </c>
      <c r="D46" s="123">
        <v>2.2099447513812098E-2</v>
      </c>
      <c r="E46" s="24">
        <v>3.9E-2</v>
      </c>
      <c r="H46" s="125"/>
      <c r="I46" s="122"/>
      <c r="J46" s="124"/>
    </row>
    <row r="47" spans="1:10" x14ac:dyDescent="0.35">
      <c r="A47" s="2" t="s">
        <v>96</v>
      </c>
      <c r="B47" s="24">
        <v>3.5000000000000003E-2</v>
      </c>
      <c r="C47" s="24">
        <v>7.0000000000000007E-2</v>
      </c>
      <c r="D47" s="123">
        <v>2.9572836801752489E-2</v>
      </c>
      <c r="E47" s="24">
        <v>3.6000000000000004E-2</v>
      </c>
      <c r="H47" s="125"/>
      <c r="I47" s="122"/>
      <c r="J47" s="124"/>
    </row>
    <row r="48" spans="1:10" x14ac:dyDescent="0.35">
      <c r="A48" s="2" t="s">
        <v>96</v>
      </c>
      <c r="B48" s="24">
        <v>3.5000000000000003E-2</v>
      </c>
      <c r="C48" s="24">
        <v>7.0000000000000007E-2</v>
      </c>
      <c r="D48" s="123">
        <v>3.0567685589519833E-2</v>
      </c>
      <c r="E48" s="24">
        <v>3.7000000000000005E-2</v>
      </c>
      <c r="H48" s="125"/>
      <c r="I48" s="122"/>
      <c r="J48" s="124"/>
    </row>
    <row r="49" spans="1:10" x14ac:dyDescent="0.35">
      <c r="A49" s="2">
        <v>2021</v>
      </c>
      <c r="B49" s="24">
        <v>3.5000000000000003E-2</v>
      </c>
      <c r="C49" s="24">
        <v>7.0000000000000007E-2</v>
      </c>
      <c r="D49" s="123">
        <v>3.2223415682062218E-2</v>
      </c>
      <c r="E49" s="24">
        <v>3.9E-2</v>
      </c>
      <c r="H49" s="125"/>
      <c r="I49" s="122"/>
      <c r="J49" s="124"/>
    </row>
    <row r="50" spans="1:10" x14ac:dyDescent="0.35">
      <c r="A50" s="2" t="s">
        <v>96</v>
      </c>
      <c r="B50" s="24">
        <v>3.5000000000000003E-2</v>
      </c>
      <c r="C50" s="24">
        <v>7.0000000000000007E-2</v>
      </c>
      <c r="D50" s="123">
        <v>4.8648648648648596E-2</v>
      </c>
      <c r="E50" s="24">
        <v>4.2000000000000003E-2</v>
      </c>
      <c r="H50" s="125"/>
      <c r="I50" s="122"/>
      <c r="J50" s="124"/>
    </row>
    <row r="51" spans="1:10" x14ac:dyDescent="0.35">
      <c r="A51" s="2" t="s">
        <v>96</v>
      </c>
      <c r="B51" s="24">
        <v>3.5000000000000003E-2</v>
      </c>
      <c r="C51" s="24">
        <v>7.0000000000000007E-2</v>
      </c>
      <c r="D51" s="123">
        <v>5.0000000000000044E-2</v>
      </c>
      <c r="E51" s="24">
        <v>4.2000000000000003E-2</v>
      </c>
      <c r="H51" s="125"/>
      <c r="I51" s="122"/>
      <c r="J51" s="124"/>
    </row>
    <row r="52" spans="1:10" x14ac:dyDescent="0.35">
      <c r="A52" s="2" t="s">
        <v>96</v>
      </c>
      <c r="B52" s="24">
        <v>3.7499999999999999E-2</v>
      </c>
      <c r="C52" s="24">
        <v>7.2499999999999995E-2</v>
      </c>
      <c r="D52" s="123">
        <v>5.9322033898304927E-2</v>
      </c>
      <c r="E52" s="24">
        <v>4.5999999999999999E-2</v>
      </c>
      <c r="H52" s="125"/>
      <c r="I52" s="122"/>
      <c r="J52" s="124"/>
    </row>
    <row r="53" spans="1:10" x14ac:dyDescent="0.35">
      <c r="A53" s="2">
        <v>2022</v>
      </c>
      <c r="B53" s="24">
        <v>0.04</v>
      </c>
      <c r="C53" s="24">
        <v>7.4999999999999997E-2</v>
      </c>
      <c r="D53" s="123">
        <v>5.9313215400624397E-2</v>
      </c>
      <c r="E53" s="24">
        <v>5.0999999999999997E-2</v>
      </c>
      <c r="H53" s="125"/>
      <c r="I53" s="122"/>
      <c r="J53" s="124"/>
    </row>
    <row r="54" spans="1:10" x14ac:dyDescent="0.35">
      <c r="A54" s="2" t="s">
        <v>96</v>
      </c>
      <c r="B54" s="24">
        <v>4.7500000000000001E-2</v>
      </c>
      <c r="C54" s="24">
        <v>8.2500000000000004E-2</v>
      </c>
      <c r="D54" s="123">
        <v>7.4226804123711299E-2</v>
      </c>
      <c r="E54" s="24"/>
      <c r="I54" s="122"/>
    </row>
    <row r="55" spans="1:10" x14ac:dyDescent="0.35">
      <c r="A55" s="2" t="s">
        <v>96</v>
      </c>
      <c r="B55" s="24">
        <v>5.5E-2</v>
      </c>
      <c r="C55" s="24">
        <v>0.09</v>
      </c>
      <c r="D55" s="123"/>
      <c r="E55" s="24"/>
      <c r="I55" s="122"/>
    </row>
    <row r="57" spans="1:10" x14ac:dyDescent="0.35">
      <c r="A57" s="2" t="s">
        <v>270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59" zoomScaleNormal="59" workbookViewId="0"/>
  </sheetViews>
  <sheetFormatPr defaultRowHeight="14.5" x14ac:dyDescent="0.35"/>
  <cols>
    <col min="2" max="2" width="11.1796875" customWidth="1"/>
    <col min="3" max="3" width="10.90625" bestFit="1" customWidth="1"/>
    <col min="4" max="5" width="13.08984375" customWidth="1"/>
    <col min="6" max="6" width="10.08984375" customWidth="1"/>
  </cols>
  <sheetData>
    <row r="1" spans="1:7" ht="26" x14ac:dyDescent="0.6">
      <c r="A1" s="1" t="s">
        <v>271</v>
      </c>
    </row>
    <row r="2" spans="1:7" x14ac:dyDescent="0.35">
      <c r="A2" t="s">
        <v>1</v>
      </c>
    </row>
    <row r="3" spans="1:7" ht="29" x14ac:dyDescent="0.35">
      <c r="B3" s="39" t="s">
        <v>95</v>
      </c>
      <c r="C3" s="40"/>
      <c r="D3" s="26"/>
      <c r="E3" s="26"/>
      <c r="F3" s="41"/>
    </row>
    <row r="4" spans="1:7" ht="23" x14ac:dyDescent="0.35">
      <c r="A4" s="13" t="s">
        <v>20</v>
      </c>
      <c r="B4" s="42">
        <v>-3.4591058847811551E-2</v>
      </c>
      <c r="C4" s="42"/>
      <c r="D4" s="15"/>
      <c r="E4" s="15"/>
      <c r="F4" s="15"/>
      <c r="G4" s="5"/>
    </row>
    <row r="5" spans="1:7" x14ac:dyDescent="0.35">
      <c r="A5" s="5" t="s">
        <v>11</v>
      </c>
      <c r="B5" s="42">
        <v>-5.0582295704171387E-2</v>
      </c>
      <c r="C5" s="42"/>
      <c r="D5" s="15"/>
      <c r="E5" s="15"/>
      <c r="F5" s="15"/>
      <c r="G5" s="5"/>
    </row>
    <row r="6" spans="1:7" ht="23" x14ac:dyDescent="0.35">
      <c r="A6" s="13" t="s">
        <v>21</v>
      </c>
      <c r="B6" s="42">
        <v>-6.0685669810693121E-2</v>
      </c>
      <c r="C6" s="42"/>
      <c r="D6" s="15"/>
      <c r="E6" s="15"/>
      <c r="F6" s="15"/>
      <c r="G6" s="5"/>
    </row>
    <row r="7" spans="1:7" x14ac:dyDescent="0.35">
      <c r="A7" s="5" t="s">
        <v>13</v>
      </c>
      <c r="B7" s="42">
        <v>-2.6077255392973453E-2</v>
      </c>
      <c r="C7" s="42"/>
      <c r="D7" s="15"/>
      <c r="E7" s="15"/>
      <c r="F7" s="15"/>
      <c r="G7" s="5"/>
    </row>
    <row r="8" spans="1:7" ht="23" x14ac:dyDescent="0.35">
      <c r="A8" s="13" t="s">
        <v>22</v>
      </c>
      <c r="B8" s="42">
        <v>-0.21574401944873633</v>
      </c>
      <c r="C8" s="42"/>
      <c r="D8" s="15"/>
      <c r="E8" s="15"/>
      <c r="F8" s="15"/>
      <c r="G8" s="5"/>
    </row>
    <row r="9" spans="1:7" x14ac:dyDescent="0.35">
      <c r="A9" s="5" t="s">
        <v>14</v>
      </c>
      <c r="B9" s="42">
        <v>-1.9245425516560055E-2</v>
      </c>
      <c r="C9" s="42"/>
      <c r="D9" s="15"/>
      <c r="E9" s="15"/>
      <c r="F9" s="15"/>
      <c r="G9" s="5"/>
    </row>
    <row r="10" spans="1:7" x14ac:dyDescent="0.35">
      <c r="A10" s="5" t="s">
        <v>15</v>
      </c>
      <c r="B10" s="42">
        <v>-7.2199629751468208E-4</v>
      </c>
      <c r="C10" s="42"/>
      <c r="D10" s="15"/>
      <c r="E10" s="15"/>
      <c r="F10" s="15"/>
      <c r="G10" s="5"/>
    </row>
    <row r="11" spans="1:7" ht="23" x14ac:dyDescent="0.35">
      <c r="A11" s="16" t="s">
        <v>23</v>
      </c>
      <c r="B11" s="42">
        <v>2.8366596408066602E-2</v>
      </c>
      <c r="C11" s="42"/>
      <c r="D11" s="18"/>
      <c r="E11" s="18"/>
      <c r="F11" s="15"/>
      <c r="G11" s="10"/>
    </row>
    <row r="12" spans="1:7" ht="34.5" x14ac:dyDescent="0.35">
      <c r="A12" s="13" t="s">
        <v>24</v>
      </c>
      <c r="B12" s="42">
        <v>-7.0454905654293576E-4</v>
      </c>
      <c r="C12" s="42"/>
      <c r="D12" s="19"/>
      <c r="E12" s="19"/>
      <c r="F12" s="19"/>
      <c r="G12" s="5"/>
    </row>
    <row r="13" spans="1:7" ht="23" x14ac:dyDescent="0.35">
      <c r="A13" s="13" t="s">
        <v>25</v>
      </c>
      <c r="B13" s="42">
        <v>6.6077178694038397E-2</v>
      </c>
      <c r="C13" s="42"/>
      <c r="D13" s="15"/>
      <c r="E13" s="15"/>
      <c r="F13" s="15"/>
      <c r="G13" s="5"/>
    </row>
    <row r="14" spans="1:7" ht="34.5" x14ac:dyDescent="0.35">
      <c r="A14" s="43" t="s">
        <v>26</v>
      </c>
      <c r="B14" s="42">
        <v>-3.5992744965021028E-3</v>
      </c>
      <c r="C14" s="42"/>
      <c r="D14" s="22"/>
      <c r="E14" s="22"/>
      <c r="F14" s="22"/>
      <c r="G14" s="20"/>
    </row>
    <row r="15" spans="1:7" x14ac:dyDescent="0.35">
      <c r="A15" s="5"/>
      <c r="B15" s="5"/>
      <c r="C15" s="5"/>
    </row>
    <row r="16" spans="1:7" x14ac:dyDescent="0.35">
      <c r="A16" s="20"/>
      <c r="B16" s="20"/>
      <c r="C16" s="2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54" zoomScaleNormal="54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3" sqref="A13"/>
    </sheetView>
  </sheetViews>
  <sheetFormatPr defaultRowHeight="14.5" x14ac:dyDescent="0.35"/>
  <cols>
    <col min="2" max="2" width="18.36328125" bestFit="1" customWidth="1"/>
  </cols>
  <sheetData>
    <row r="1" spans="1:11" ht="26" x14ac:dyDescent="0.6">
      <c r="A1" s="1" t="s">
        <v>272</v>
      </c>
    </row>
    <row r="2" spans="1:11" x14ac:dyDescent="0.35">
      <c r="A2" t="s">
        <v>273</v>
      </c>
    </row>
    <row r="5" spans="1:11" s="10" customFormat="1" ht="18" customHeight="1" x14ac:dyDescent="0.35">
      <c r="A5" s="72" t="s">
        <v>150</v>
      </c>
    </row>
    <row r="6" spans="1:11" s="10" customFormat="1" ht="18" customHeight="1" x14ac:dyDescent="0.35">
      <c r="A6" s="5" t="s">
        <v>31</v>
      </c>
      <c r="B6" s="46" t="s">
        <v>143</v>
      </c>
      <c r="C6" s="46" t="s">
        <v>58</v>
      </c>
      <c r="D6" s="46" t="s">
        <v>142</v>
      </c>
      <c r="E6" s="46" t="s">
        <v>141</v>
      </c>
      <c r="F6" s="25" t="s">
        <v>140</v>
      </c>
      <c r="G6" s="25" t="s">
        <v>59</v>
      </c>
      <c r="H6" s="25" t="s">
        <v>139</v>
      </c>
      <c r="I6" s="25" t="s">
        <v>138</v>
      </c>
      <c r="J6" s="25" t="s">
        <v>137</v>
      </c>
      <c r="K6" s="25" t="s">
        <v>60</v>
      </c>
    </row>
    <row r="7" spans="1:11" s="10" customFormat="1" ht="18" customHeight="1" x14ac:dyDescent="0.35">
      <c r="B7" s="47" t="s">
        <v>4</v>
      </c>
      <c r="C7" s="47" t="s">
        <v>149</v>
      </c>
      <c r="D7" s="47" t="s">
        <v>5</v>
      </c>
      <c r="E7" s="47" t="s">
        <v>148</v>
      </c>
      <c r="F7" s="47" t="s">
        <v>147</v>
      </c>
      <c r="G7" s="47" t="s">
        <v>6</v>
      </c>
      <c r="H7" s="47" t="s">
        <v>7</v>
      </c>
      <c r="I7" s="47" t="s">
        <v>8</v>
      </c>
      <c r="J7" s="47" t="s">
        <v>9</v>
      </c>
      <c r="K7" s="47" t="s">
        <v>93</v>
      </c>
    </row>
    <row r="8" spans="1:11" s="10" customFormat="1" ht="18" customHeight="1" x14ac:dyDescent="0.35">
      <c r="A8" s="70" t="s">
        <v>146</v>
      </c>
      <c r="B8" s="71">
        <v>4.1093161791866155</v>
      </c>
      <c r="C8" s="71">
        <v>3.2671952537248856</v>
      </c>
      <c r="D8" s="71">
        <v>3.8488477107094825</v>
      </c>
      <c r="E8" s="71">
        <v>3.9681839385762956</v>
      </c>
      <c r="F8" s="71">
        <v>3.9894213467633941</v>
      </c>
      <c r="G8" s="71">
        <v>4.0527609792334145</v>
      </c>
      <c r="H8" s="71">
        <v>3.9412758314589214</v>
      </c>
      <c r="I8" s="71">
        <v>4.0589847917464841</v>
      </c>
      <c r="J8" s="71">
        <v>4.1088652554691301</v>
      </c>
      <c r="K8" s="71">
        <v>4.131514600539238</v>
      </c>
    </row>
    <row r="9" spans="1:11" s="10" customFormat="1" ht="18" customHeight="1" x14ac:dyDescent="0.35">
      <c r="A9" s="70" t="s">
        <v>145</v>
      </c>
      <c r="B9" s="71">
        <v>1.2453465263476349</v>
      </c>
      <c r="C9" s="71">
        <v>1.2395079985381807</v>
      </c>
      <c r="D9" s="71">
        <v>1.2434126055184427</v>
      </c>
      <c r="E9" s="71">
        <v>1.2518044361910141</v>
      </c>
      <c r="F9" s="71">
        <v>1.2447801694821083</v>
      </c>
      <c r="G9" s="71">
        <v>1.2491578670047985</v>
      </c>
      <c r="H9" s="71">
        <v>1.255650254373456</v>
      </c>
      <c r="I9" s="71">
        <v>1.2582910923122834</v>
      </c>
      <c r="J9" s="71">
        <v>1.2719724376025827</v>
      </c>
      <c r="K9" s="71">
        <v>1.263141398718008</v>
      </c>
    </row>
    <row r="10" spans="1:11" s="10" customFormat="1" ht="18" customHeight="1" x14ac:dyDescent="0.35">
      <c r="A10" s="70" t="s">
        <v>144</v>
      </c>
      <c r="B10" s="71">
        <v>0.97576368573452632</v>
      </c>
      <c r="C10" s="71">
        <v>0.75973290709044206</v>
      </c>
      <c r="D10" s="71">
        <v>0.86679865685832835</v>
      </c>
      <c r="E10" s="71">
        <v>0.91240689489515103</v>
      </c>
      <c r="F10" s="71">
        <v>0.8838932390647245</v>
      </c>
      <c r="G10" s="71">
        <v>0.88160386415844072</v>
      </c>
      <c r="H10" s="71">
        <v>0.8717003759321531</v>
      </c>
      <c r="I10" s="71">
        <v>0.88529937453535235</v>
      </c>
      <c r="J10" s="71">
        <v>0.91548870564217932</v>
      </c>
      <c r="K10" s="71">
        <v>0.91980423492328656</v>
      </c>
    </row>
    <row r="11" spans="1:11" s="10" customFormat="1" ht="18" customHeight="1" x14ac:dyDescent="0.35">
      <c r="A11" s="70" t="s">
        <v>123</v>
      </c>
      <c r="B11" s="71">
        <v>2.173801708013682</v>
      </c>
      <c r="C11" s="71">
        <v>1.5239206582636291</v>
      </c>
      <c r="D11" s="71">
        <v>1.9579132634771919</v>
      </c>
      <c r="E11" s="71">
        <v>2.0772715895830061</v>
      </c>
      <c r="F11" s="71">
        <v>2.1119234439883754</v>
      </c>
      <c r="G11" s="71">
        <v>2.1749549812169655</v>
      </c>
      <c r="H11" s="71">
        <v>2.0253684542114554</v>
      </c>
      <c r="I11" s="71">
        <v>2.1929341765940689</v>
      </c>
      <c r="J11" s="71">
        <v>2.2761972342602443</v>
      </c>
      <c r="K11" s="71">
        <v>2.2819601218264629</v>
      </c>
    </row>
    <row r="12" spans="1:11" s="10" customFormat="1" ht="18" customHeight="1" x14ac:dyDescent="0.35">
      <c r="A12" s="70" t="s">
        <v>136</v>
      </c>
      <c r="B12" s="71">
        <v>1.8659071526238205</v>
      </c>
      <c r="C12" s="71">
        <v>1.5254532668497469</v>
      </c>
      <c r="D12" s="71">
        <v>1.5159217275086632</v>
      </c>
      <c r="E12" s="71">
        <v>1.6813614210471977</v>
      </c>
      <c r="F12" s="71">
        <v>1.7940172777716228</v>
      </c>
      <c r="G12" s="71">
        <v>1.7979882986514211</v>
      </c>
      <c r="H12" s="71">
        <v>1.7377552494790602</v>
      </c>
      <c r="I12" s="71">
        <v>1.8844281224011552</v>
      </c>
      <c r="J12" s="71">
        <v>1.9800686502203115</v>
      </c>
      <c r="K12" s="71">
        <v>2.0907972954996676</v>
      </c>
    </row>
    <row r="13" spans="1:11" s="10" customFormat="1" ht="18" customHeight="1" x14ac:dyDescent="0.35">
      <c r="B13" s="47"/>
      <c r="C13" s="47"/>
      <c r="D13" s="47"/>
      <c r="E13" s="47"/>
      <c r="F13" s="26"/>
      <c r="G13" s="26"/>
      <c r="H13" s="26"/>
      <c r="I13" s="26"/>
      <c r="J13" s="26"/>
      <c r="K13" s="26"/>
    </row>
    <row r="14" spans="1:11" x14ac:dyDescent="0.35">
      <c r="A14" s="70" t="s">
        <v>274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56" zoomScaleNormal="56" workbookViewId="0">
      <pane xSplit="1" ySplit="5" topLeftCell="B6" activePane="bottomRight" state="frozen"/>
      <selection pane="topRight" activeCell="B1" sqref="B1"/>
      <selection pane="bottomLeft" activeCell="A9" sqref="A9"/>
      <selection pane="bottomRight"/>
    </sheetView>
  </sheetViews>
  <sheetFormatPr defaultRowHeight="14.5" x14ac:dyDescent="0.35"/>
  <cols>
    <col min="1" max="1" width="11" style="127" bestFit="1" customWidth="1"/>
    <col min="2" max="2" width="11" style="127" customWidth="1"/>
    <col min="3" max="3" width="12.1796875" style="127" customWidth="1"/>
    <col min="4" max="4" width="11.54296875" style="127" customWidth="1"/>
    <col min="5" max="7" width="11" style="127" customWidth="1"/>
    <col min="8" max="8" width="12.26953125" style="127" customWidth="1"/>
    <col min="9" max="9" width="13.08984375" style="127" customWidth="1"/>
    <col min="10" max="10" width="20.08984375" style="127" customWidth="1"/>
    <col min="11" max="12" width="13.08984375" style="127" customWidth="1"/>
    <col min="13" max="14" width="13.1796875" style="127" customWidth="1"/>
    <col min="15" max="15" width="16.453125" style="127" customWidth="1"/>
    <col min="16" max="16" width="11.453125" style="63" customWidth="1"/>
    <col min="17" max="18" width="13.1796875" style="63" customWidth="1"/>
    <col min="19" max="19" width="12.6328125" style="63" customWidth="1"/>
    <col min="20" max="20" width="17.81640625" style="63" bestFit="1" customWidth="1"/>
    <col min="21" max="21" width="9.08984375" style="63" bestFit="1" customWidth="1"/>
    <col min="22" max="27" width="8.7265625" style="63"/>
    <col min="28" max="28" width="9.08984375" style="63" bestFit="1" customWidth="1"/>
    <col min="29" max="29" width="8.7265625" style="63"/>
    <col min="30" max="30" width="9.90625" style="63" customWidth="1"/>
    <col min="31" max="32" width="8.7265625" style="63"/>
    <col min="33" max="36" width="17.1796875" style="63" bestFit="1" customWidth="1"/>
    <col min="37" max="38" width="16.08984375" style="63" bestFit="1" customWidth="1"/>
    <col min="39" max="40" width="10.08984375" style="63" bestFit="1" customWidth="1"/>
    <col min="41" max="16384" width="8.7265625" style="63"/>
  </cols>
  <sheetData>
    <row r="1" spans="1:25" ht="26" x14ac:dyDescent="0.6">
      <c r="A1" s="1" t="s">
        <v>203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5" x14ac:dyDescent="0.35">
      <c r="A2" s="127" t="s">
        <v>202</v>
      </c>
    </row>
    <row r="3" spans="1:25" x14ac:dyDescent="0.3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X3" s="24"/>
      <c r="Y3"/>
    </row>
    <row r="4" spans="1:25" x14ac:dyDescent="0.35">
      <c r="A4" s="63"/>
      <c r="B4" s="63"/>
      <c r="C4" s="63"/>
      <c r="D4" s="63" t="s">
        <v>201</v>
      </c>
      <c r="E4" s="63"/>
      <c r="G4" s="63"/>
      <c r="H4" s="63"/>
      <c r="I4" s="63"/>
      <c r="J4" s="63"/>
      <c r="K4" s="63"/>
      <c r="L4" s="63" t="s">
        <v>200</v>
      </c>
      <c r="N4" s="63"/>
      <c r="O4" s="63"/>
      <c r="X4" s="24"/>
      <c r="Y4"/>
    </row>
    <row r="5" spans="1:25" s="129" customFormat="1" x14ac:dyDescent="0.35">
      <c r="B5" s="132" t="s">
        <v>218</v>
      </c>
      <c r="C5" s="132">
        <v>44354</v>
      </c>
      <c r="D5" s="132" t="s">
        <v>197</v>
      </c>
      <c r="E5" s="132" t="s">
        <v>199</v>
      </c>
      <c r="F5" s="132" t="s">
        <v>195</v>
      </c>
      <c r="G5" s="132" t="s">
        <v>194</v>
      </c>
      <c r="H5" s="132" t="s">
        <v>193</v>
      </c>
      <c r="I5" s="129">
        <v>44719</v>
      </c>
      <c r="J5" s="132" t="s">
        <v>198</v>
      </c>
      <c r="L5" s="132" t="s">
        <v>218</v>
      </c>
      <c r="M5" s="132">
        <v>44354</v>
      </c>
      <c r="N5" s="132" t="s">
        <v>197</v>
      </c>
      <c r="O5" s="132" t="s">
        <v>196</v>
      </c>
      <c r="P5" s="132" t="s">
        <v>195</v>
      </c>
      <c r="Q5" s="132" t="s">
        <v>194</v>
      </c>
      <c r="R5" s="132" t="s">
        <v>193</v>
      </c>
      <c r="S5" s="129">
        <v>44719</v>
      </c>
      <c r="T5" s="129">
        <v>44811</v>
      </c>
      <c r="X5" s="131"/>
      <c r="Y5" s="130"/>
    </row>
    <row r="6" spans="1:25" x14ac:dyDescent="0.35">
      <c r="A6" s="63" t="s">
        <v>192</v>
      </c>
      <c r="B6" s="63">
        <f>L6/$L6*100</f>
        <v>100</v>
      </c>
      <c r="C6" s="63">
        <f t="shared" ref="C6:J10" si="0">M6/$L6*100</f>
        <v>245.78313253012047</v>
      </c>
      <c r="D6" s="63">
        <f t="shared" si="0"/>
        <v>137.34939759036143</v>
      </c>
      <c r="E6" s="63">
        <f t="shared" si="0"/>
        <v>120.48192771084338</v>
      </c>
      <c r="F6" s="63">
        <f t="shared" si="0"/>
        <v>170.84337349397592</v>
      </c>
      <c r="G6" s="63">
        <f t="shared" si="0"/>
        <v>162.77108433734938</v>
      </c>
      <c r="H6" s="63">
        <f t="shared" si="0"/>
        <v>188.55421686746988</v>
      </c>
      <c r="I6" s="63">
        <f t="shared" si="0"/>
        <v>175.90361445783131</v>
      </c>
      <c r="J6" s="63">
        <f t="shared" si="0"/>
        <v>118.67469879518073</v>
      </c>
      <c r="K6" s="63"/>
      <c r="L6" s="63">
        <v>83</v>
      </c>
      <c r="M6" s="128">
        <v>204</v>
      </c>
      <c r="N6" s="63">
        <v>114</v>
      </c>
      <c r="O6" s="63">
        <v>100</v>
      </c>
      <c r="P6" s="63">
        <v>141.80000000000001</v>
      </c>
      <c r="Q6" s="63">
        <v>135.1</v>
      </c>
      <c r="R6" s="63">
        <v>156.5</v>
      </c>
      <c r="S6" s="63">
        <v>146</v>
      </c>
      <c r="T6" s="63">
        <v>98.5</v>
      </c>
      <c r="W6" s="24"/>
      <c r="X6"/>
    </row>
    <row r="7" spans="1:25" x14ac:dyDescent="0.35">
      <c r="A7" s="63" t="s">
        <v>191</v>
      </c>
      <c r="B7" s="63">
        <f t="shared" ref="B7:B10" si="1">L7/$L7*100</f>
        <v>100</v>
      </c>
      <c r="C7" s="63">
        <f t="shared" si="0"/>
        <v>120.11385199240988</v>
      </c>
      <c r="D7" s="63">
        <f t="shared" si="0"/>
        <v>109.42441492726122</v>
      </c>
      <c r="E7" s="63">
        <f t="shared" si="0"/>
        <v>115.62302340290955</v>
      </c>
      <c r="F7" s="63">
        <f t="shared" si="0"/>
        <v>113.34598355471222</v>
      </c>
      <c r="G7" s="63">
        <f t="shared" si="0"/>
        <v>120.49335863377608</v>
      </c>
      <c r="H7" s="63">
        <f t="shared" si="0"/>
        <v>130.04427577482608</v>
      </c>
      <c r="I7" s="63">
        <f t="shared" si="0"/>
        <v>117.14104996837445</v>
      </c>
      <c r="J7" s="63">
        <f t="shared" si="0"/>
        <v>108.96268184693231</v>
      </c>
      <c r="K7" s="63"/>
      <c r="L7" s="63">
        <v>1581</v>
      </c>
      <c r="M7" s="128">
        <v>1899</v>
      </c>
      <c r="N7" s="63">
        <v>1730</v>
      </c>
      <c r="O7" s="63">
        <v>1828</v>
      </c>
      <c r="P7" s="63">
        <v>1792</v>
      </c>
      <c r="Q7" s="63">
        <v>1905</v>
      </c>
      <c r="R7" s="63">
        <v>2056</v>
      </c>
      <c r="S7" s="63">
        <v>1852</v>
      </c>
      <c r="T7" s="63">
        <v>1722.7</v>
      </c>
      <c r="W7" s="24"/>
      <c r="X7"/>
    </row>
    <row r="8" spans="1:25" x14ac:dyDescent="0.35">
      <c r="A8" s="63" t="s">
        <v>190</v>
      </c>
      <c r="B8" s="63">
        <f t="shared" si="1"/>
        <v>100</v>
      </c>
      <c r="C8" s="63">
        <f t="shared" si="0"/>
        <v>121.55440414507773</v>
      </c>
      <c r="D8" s="63">
        <f t="shared" si="0"/>
        <v>99.170984455958546</v>
      </c>
      <c r="E8" s="63">
        <f t="shared" si="0"/>
        <v>100</v>
      </c>
      <c r="F8" s="63">
        <f t="shared" si="0"/>
        <v>105.07772020725388</v>
      </c>
      <c r="G8" s="63">
        <f t="shared" si="0"/>
        <v>109.22279792746114</v>
      </c>
      <c r="H8" s="63">
        <f t="shared" si="0"/>
        <v>121.34715025906735</v>
      </c>
      <c r="I8" s="63">
        <f t="shared" si="0"/>
        <v>104.76683937823834</v>
      </c>
      <c r="J8" s="63">
        <f t="shared" si="0"/>
        <v>90.362694300518129</v>
      </c>
      <c r="K8" s="63"/>
      <c r="L8" s="63">
        <v>965</v>
      </c>
      <c r="M8" s="128">
        <v>1173</v>
      </c>
      <c r="N8" s="63">
        <v>957</v>
      </c>
      <c r="O8" s="63">
        <v>965</v>
      </c>
      <c r="P8" s="63">
        <v>1014</v>
      </c>
      <c r="Q8" s="63">
        <v>1054</v>
      </c>
      <c r="R8" s="63">
        <v>1171</v>
      </c>
      <c r="S8" s="63">
        <v>1011</v>
      </c>
      <c r="T8" s="63">
        <v>872</v>
      </c>
      <c r="W8" s="24"/>
      <c r="X8"/>
    </row>
    <row r="9" spans="1:25" x14ac:dyDescent="0.35">
      <c r="A9" s="63" t="s">
        <v>189</v>
      </c>
      <c r="B9" s="63">
        <f t="shared" si="1"/>
        <v>100</v>
      </c>
      <c r="C9" s="63">
        <f t="shared" si="0"/>
        <v>174.28571428571428</v>
      </c>
      <c r="D9" s="63">
        <f t="shared" si="0"/>
        <v>311.42857142857144</v>
      </c>
      <c r="E9" s="63">
        <f t="shared" si="0"/>
        <v>240</v>
      </c>
      <c r="F9" s="63">
        <f t="shared" si="0"/>
        <v>318.42857142857144</v>
      </c>
      <c r="G9" s="63">
        <f t="shared" si="0"/>
        <v>341.42857142857139</v>
      </c>
      <c r="H9" s="63">
        <f t="shared" si="0"/>
        <v>578.57142857142856</v>
      </c>
      <c r="I9" s="63">
        <f t="shared" si="0"/>
        <v>575.71428571428567</v>
      </c>
      <c r="J9" s="63">
        <f t="shared" si="0"/>
        <v>627.14285714285711</v>
      </c>
      <c r="K9" s="63"/>
      <c r="L9" s="63">
        <v>70</v>
      </c>
      <c r="M9" s="128">
        <v>122</v>
      </c>
      <c r="N9" s="63">
        <v>218</v>
      </c>
      <c r="O9" s="63">
        <v>168</v>
      </c>
      <c r="P9" s="63">
        <v>222.9</v>
      </c>
      <c r="Q9" s="63">
        <v>239</v>
      </c>
      <c r="R9" s="63">
        <v>405</v>
      </c>
      <c r="S9" s="63">
        <v>403</v>
      </c>
      <c r="T9" s="63">
        <v>439</v>
      </c>
      <c r="W9" s="24"/>
      <c r="X9"/>
    </row>
    <row r="10" spans="1:25" x14ac:dyDescent="0.35">
      <c r="A10" s="63" t="s">
        <v>219</v>
      </c>
      <c r="B10" s="63">
        <f t="shared" si="1"/>
        <v>100</v>
      </c>
      <c r="C10" s="63">
        <f t="shared" si="0"/>
        <v>135.84905660377359</v>
      </c>
      <c r="D10" s="63">
        <f t="shared" si="0"/>
        <v>147.16981132075472</v>
      </c>
      <c r="E10" s="63">
        <f t="shared" si="0"/>
        <v>149.0566037735849</v>
      </c>
      <c r="F10" s="63">
        <f t="shared" si="0"/>
        <v>167.9245283018868</v>
      </c>
      <c r="G10" s="63">
        <f t="shared" si="0"/>
        <v>175.47169811320757</v>
      </c>
      <c r="H10" s="63">
        <f t="shared" si="0"/>
        <v>201.88679245283021</v>
      </c>
      <c r="I10" s="63">
        <f t="shared" si="0"/>
        <v>228.30188679245285</v>
      </c>
      <c r="J10" s="63">
        <f t="shared" si="0"/>
        <v>166.98113207547169</v>
      </c>
      <c r="K10" s="63"/>
      <c r="L10" s="63">
        <v>53</v>
      </c>
      <c r="M10" s="128">
        <v>72</v>
      </c>
      <c r="N10" s="63">
        <v>78</v>
      </c>
      <c r="O10" s="63">
        <v>79</v>
      </c>
      <c r="P10" s="63">
        <v>89</v>
      </c>
      <c r="Q10" s="63">
        <v>93</v>
      </c>
      <c r="R10" s="63">
        <v>107</v>
      </c>
      <c r="S10" s="63">
        <v>121</v>
      </c>
      <c r="T10" s="63">
        <v>88.5</v>
      </c>
      <c r="W10" s="24"/>
      <c r="X10"/>
    </row>
    <row r="11" spans="1:25" x14ac:dyDescent="0.35">
      <c r="A11" s="63" t="s">
        <v>188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N11" s="63"/>
      <c r="O11" s="63"/>
    </row>
    <row r="12" spans="1:25" x14ac:dyDescent="0.35">
      <c r="A12" s="63"/>
      <c r="B12" s="63"/>
      <c r="C12" s="63"/>
      <c r="D12" s="63"/>
      <c r="E12" s="63"/>
      <c r="F12" s="63"/>
      <c r="G12" s="63"/>
      <c r="H12" s="63"/>
      <c r="I12" s="63"/>
      <c r="J12" s="24"/>
      <c r="K12" s="63"/>
      <c r="L12" s="63"/>
      <c r="N12" s="63"/>
      <c r="O12" s="63"/>
    </row>
    <row r="33" spans="19:19" x14ac:dyDescent="0.35">
      <c r="S33" s="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55" zoomScaleNormal="55" workbookViewId="0">
      <pane xSplit="2" ySplit="2" topLeftCell="C3" activePane="bottomRight" state="frozen"/>
      <selection activeCell="L47" sqref="L47"/>
      <selection pane="topRight" activeCell="L47" sqref="L47"/>
      <selection pane="bottomLeft" activeCell="L47" sqref="L47"/>
      <selection pane="bottomRight" activeCell="L34" sqref="L34"/>
    </sheetView>
  </sheetViews>
  <sheetFormatPr defaultRowHeight="14.5" x14ac:dyDescent="0.35"/>
  <cols>
    <col min="1" max="1" width="21" style="63" customWidth="1"/>
    <col min="2" max="2" width="25.81640625" style="108" customWidth="1"/>
    <col min="3" max="3" width="11" style="108" customWidth="1"/>
    <col min="4" max="4" width="14.6328125" style="63" bestFit="1" customWidth="1"/>
    <col min="5" max="5" width="13.6328125" style="63" bestFit="1" customWidth="1"/>
    <col min="6" max="6" width="8.7265625" style="63"/>
    <col min="7" max="7" width="11.36328125" style="63" bestFit="1" customWidth="1"/>
    <col min="8" max="11" width="8.453125" style="63" customWidth="1"/>
    <col min="12" max="12" width="40.08984375" style="63" bestFit="1" customWidth="1"/>
    <col min="13" max="13" width="40.453125" style="63" bestFit="1" customWidth="1"/>
    <col min="14" max="16384" width="8.7265625" style="63"/>
  </cols>
  <sheetData>
    <row r="1" spans="1:11" ht="26" x14ac:dyDescent="0.6">
      <c r="A1" s="1" t="s">
        <v>171</v>
      </c>
    </row>
    <row r="2" spans="1:11" x14ac:dyDescent="0.35">
      <c r="C2" s="116" t="s">
        <v>170</v>
      </c>
      <c r="D2" s="57" t="s">
        <v>149</v>
      </c>
      <c r="E2" s="57" t="s">
        <v>6</v>
      </c>
      <c r="F2" s="115" t="s">
        <v>93</v>
      </c>
    </row>
    <row r="3" spans="1:11" ht="29" x14ac:dyDescent="0.35">
      <c r="A3" s="112" t="s">
        <v>169</v>
      </c>
      <c r="B3" s="114" t="s">
        <v>168</v>
      </c>
      <c r="C3" s="111">
        <v>3.4936765018695004</v>
      </c>
      <c r="D3" s="64">
        <v>3.4258509970528586</v>
      </c>
      <c r="E3" s="64">
        <v>3.4399199999999999</v>
      </c>
      <c r="F3" s="113">
        <v>3.4629089999999998</v>
      </c>
    </row>
    <row r="4" spans="1:11" ht="29" x14ac:dyDescent="0.35">
      <c r="A4" s="112"/>
      <c r="B4" s="114" t="s">
        <v>167</v>
      </c>
      <c r="C4" s="111">
        <v>3.6243945480907969</v>
      </c>
      <c r="D4" s="64">
        <v>3.2566949879580527</v>
      </c>
      <c r="E4" s="64">
        <v>3.2184699999999999</v>
      </c>
      <c r="F4" s="110">
        <v>3.4324690000000002</v>
      </c>
    </row>
    <row r="5" spans="1:11" ht="29" x14ac:dyDescent="0.35">
      <c r="A5" s="112"/>
      <c r="B5" s="114" t="s">
        <v>166</v>
      </c>
      <c r="C5" s="111">
        <v>2.428383700978701</v>
      </c>
      <c r="D5" s="64">
        <v>1.9555468010971662</v>
      </c>
      <c r="E5" s="64">
        <v>1.9561139999999999</v>
      </c>
      <c r="F5" s="113">
        <v>2.0642290000000001</v>
      </c>
    </row>
    <row r="6" spans="1:11" ht="29" x14ac:dyDescent="0.35">
      <c r="A6" s="112"/>
      <c r="B6" s="114" t="s">
        <v>165</v>
      </c>
      <c r="C6" s="111">
        <v>2.4648139711787036</v>
      </c>
      <c r="D6" s="64">
        <v>2.1862436526289373</v>
      </c>
      <c r="E6" s="64">
        <v>2.4091420000000001</v>
      </c>
      <c r="F6" s="113">
        <v>2.3699460000000001</v>
      </c>
    </row>
    <row r="7" spans="1:11" x14ac:dyDescent="0.35">
      <c r="A7" s="112" t="s">
        <v>164</v>
      </c>
      <c r="B7" s="114" t="s">
        <v>163</v>
      </c>
      <c r="C7" s="111">
        <v>3.2496656840420006</v>
      </c>
      <c r="D7" s="64">
        <v>2.2802870018557191</v>
      </c>
      <c r="E7" s="64">
        <v>2.8605079999999998</v>
      </c>
      <c r="F7" s="113">
        <v>3.108422</v>
      </c>
    </row>
    <row r="8" spans="1:11" x14ac:dyDescent="0.35">
      <c r="A8" s="112" t="s">
        <v>120</v>
      </c>
      <c r="B8" s="108" t="s">
        <v>163</v>
      </c>
      <c r="C8" s="111">
        <v>1.2733582552397014</v>
      </c>
      <c r="D8" s="64">
        <v>1.0051591300473217</v>
      </c>
      <c r="E8" s="64">
        <v>1.194</v>
      </c>
      <c r="F8" s="110">
        <v>1.122959</v>
      </c>
    </row>
    <row r="9" spans="1:11" x14ac:dyDescent="0.35">
      <c r="A9" s="109" t="s">
        <v>162</v>
      </c>
      <c r="C9" s="64">
        <f>SUM(C3:C8)</f>
        <v>16.534292661399405</v>
      </c>
      <c r="D9" s="64">
        <f>SUM(D3:D8)</f>
        <v>14.109782570640053</v>
      </c>
      <c r="E9" s="64">
        <f>SUM(E3:E8)</f>
        <v>15.078153999999998</v>
      </c>
      <c r="F9" s="64">
        <f>SUM(F3:F8)</f>
        <v>15.560934000000001</v>
      </c>
    </row>
    <row r="10" spans="1:11" x14ac:dyDescent="0.35">
      <c r="A10" s="63" t="s">
        <v>161</v>
      </c>
      <c r="E10" s="24"/>
      <c r="F10" s="64"/>
    </row>
    <row r="11" spans="1:11" x14ac:dyDescent="0.35">
      <c r="G11" s="24"/>
      <c r="H11" s="24"/>
    </row>
    <row r="12" spans="1:11" x14ac:dyDescent="0.35">
      <c r="G12" s="24"/>
      <c r="H12" s="24"/>
      <c r="I12" s="24"/>
      <c r="J12" s="24"/>
      <c r="K12" s="24"/>
    </row>
    <row r="13" spans="1:11" x14ac:dyDescent="0.35">
      <c r="G13" s="24"/>
      <c r="H13" s="24"/>
      <c r="I13" s="24"/>
      <c r="J13" s="24"/>
      <c r="K13" s="24"/>
    </row>
    <row r="14" spans="1:11" x14ac:dyDescent="0.35">
      <c r="G14" s="24"/>
      <c r="H14" s="24"/>
      <c r="I14" s="24"/>
      <c r="J14" s="24"/>
      <c r="K14" s="24"/>
    </row>
    <row r="15" spans="1:11" x14ac:dyDescent="0.35">
      <c r="G15" s="24"/>
      <c r="H15" s="24"/>
      <c r="I15" s="24"/>
      <c r="J15" s="24"/>
      <c r="K15" s="24"/>
    </row>
    <row r="16" spans="1:11" x14ac:dyDescent="0.35">
      <c r="G16" s="24"/>
      <c r="H16" s="24"/>
      <c r="I16" s="24"/>
      <c r="J16" s="24"/>
      <c r="K16" s="24"/>
    </row>
    <row r="17" spans="1:11" x14ac:dyDescent="0.35">
      <c r="G17" s="24"/>
      <c r="H17" s="24"/>
      <c r="I17" s="24"/>
      <c r="J17" s="24"/>
      <c r="K17" s="24"/>
    </row>
    <row r="18" spans="1:11" x14ac:dyDescent="0.35">
      <c r="G18" s="24"/>
      <c r="H18" s="24"/>
      <c r="I18" s="24"/>
      <c r="J18" s="24"/>
      <c r="K18" s="24"/>
    </row>
    <row r="19" spans="1:11" ht="14.5" customHeight="1" x14ac:dyDescent="0.35">
      <c r="A19" s="24"/>
      <c r="B19" s="63"/>
      <c r="C19" s="63"/>
    </row>
    <row r="20" spans="1:11" ht="14.5" customHeight="1" x14ac:dyDescent="0.35">
      <c r="B20" s="63"/>
      <c r="C20" s="63"/>
    </row>
    <row r="21" spans="1:11" ht="14.5" customHeight="1" x14ac:dyDescent="0.35">
      <c r="B21" s="63"/>
      <c r="C21" s="63"/>
    </row>
    <row r="22" spans="1:11" x14ac:dyDescent="0.35">
      <c r="B22" s="63"/>
      <c r="C22" s="63"/>
    </row>
    <row r="23" spans="1:11" x14ac:dyDescent="0.35">
      <c r="B23" s="63"/>
      <c r="C23" s="63"/>
    </row>
    <row r="24" spans="1:11" x14ac:dyDescent="0.35">
      <c r="B24" s="63"/>
      <c r="C24" s="63"/>
    </row>
    <row r="25" spans="1:11" x14ac:dyDescent="0.35">
      <c r="B25" s="63"/>
      <c r="C25" s="63"/>
    </row>
    <row r="26" spans="1:11" x14ac:dyDescent="0.35">
      <c r="B26" s="63"/>
      <c r="C26" s="63"/>
    </row>
    <row r="27" spans="1:11" x14ac:dyDescent="0.35">
      <c r="B27" s="63"/>
      <c r="C27" s="63"/>
    </row>
    <row r="28" spans="1:11" x14ac:dyDescent="0.35">
      <c r="B28" s="63"/>
      <c r="C28" s="63"/>
    </row>
    <row r="29" spans="1:11" x14ac:dyDescent="0.35">
      <c r="B29" s="63"/>
      <c r="C29" s="63"/>
    </row>
    <row r="30" spans="1:11" x14ac:dyDescent="0.35">
      <c r="B30" s="63"/>
      <c r="C30" s="63"/>
    </row>
    <row r="31" spans="1:11" x14ac:dyDescent="0.35">
      <c r="B31" s="63"/>
      <c r="C31" s="63"/>
    </row>
    <row r="32" spans="1:11" x14ac:dyDescent="0.35">
      <c r="B32" s="63"/>
      <c r="C32" s="63"/>
    </row>
    <row r="33" spans="2:3" x14ac:dyDescent="0.35">
      <c r="B33" s="63"/>
      <c r="C33" s="63"/>
    </row>
    <row r="34" spans="2:3" x14ac:dyDescent="0.35">
      <c r="B34" s="63"/>
      <c r="C34" s="63"/>
    </row>
    <row r="35" spans="2:3" x14ac:dyDescent="0.35">
      <c r="B35" s="63"/>
      <c r="C35" s="6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"/>
  <sheetViews>
    <sheetView zoomScale="50" zoomScaleNormal="50" workbookViewId="0">
      <pane xSplit="1" ySplit="3" topLeftCell="B4" activePane="bottomRight" state="frozen"/>
      <selection activeCell="C39" sqref="C39"/>
      <selection pane="topRight" activeCell="C39" sqref="C39"/>
      <selection pane="bottomLeft" activeCell="C39" sqref="C39"/>
      <selection pane="bottomRight" activeCell="B49" sqref="B49"/>
    </sheetView>
  </sheetViews>
  <sheetFormatPr defaultColWidth="9.08984375" defaultRowHeight="14.5" x14ac:dyDescent="0.35"/>
  <cols>
    <col min="1" max="1" width="33.08984375" style="52" customWidth="1"/>
    <col min="2" max="2" width="12" style="52" bestFit="1" customWidth="1"/>
    <col min="3" max="3" width="10.81640625" style="52" customWidth="1"/>
    <col min="4" max="8" width="10.81640625" style="52" bestFit="1" customWidth="1"/>
    <col min="9" max="10" width="10.1796875" style="52" bestFit="1" customWidth="1"/>
    <col min="11" max="11" width="10.1796875" style="83" customWidth="1"/>
    <col min="12" max="12" width="9.08984375" style="52"/>
    <col min="13" max="13" width="9.08984375" style="82" customWidth="1"/>
    <col min="14" max="14" width="10.453125" style="81" bestFit="1" customWidth="1"/>
    <col min="15" max="15" width="10.7265625" style="52" bestFit="1" customWidth="1"/>
    <col min="16" max="16" width="10.7265625" style="52" customWidth="1"/>
    <col min="17" max="17" width="16.26953125" style="52" bestFit="1" customWidth="1"/>
    <col min="18" max="18" width="15" style="52" bestFit="1" customWidth="1"/>
    <col min="19" max="19" width="17.1796875" style="52" bestFit="1" customWidth="1"/>
    <col min="20" max="16384" width="9.08984375" style="52"/>
  </cols>
  <sheetData>
    <row r="1" spans="1:22" s="83" customFormat="1" ht="26" customHeight="1" x14ac:dyDescent="0.6">
      <c r="A1" s="107" t="s">
        <v>160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M1" s="82"/>
    </row>
    <row r="2" spans="1:22" x14ac:dyDescent="0.35">
      <c r="A2" s="88"/>
      <c r="B2" s="88"/>
      <c r="C2" s="88"/>
      <c r="D2" s="88"/>
      <c r="E2" s="88"/>
      <c r="F2" s="88"/>
      <c r="G2" s="88"/>
      <c r="H2" s="88"/>
      <c r="I2" s="88"/>
      <c r="J2" s="88"/>
      <c r="K2" s="89"/>
      <c r="L2" s="89"/>
      <c r="M2" s="89"/>
    </row>
    <row r="3" spans="1:22" x14ac:dyDescent="0.35">
      <c r="A3" s="88"/>
      <c r="B3" s="89">
        <v>2008</v>
      </c>
      <c r="C3" s="89">
        <v>2009</v>
      </c>
      <c r="D3" s="89">
        <v>2010</v>
      </c>
      <c r="E3" s="89">
        <v>2011</v>
      </c>
      <c r="F3" s="89">
        <v>2012</v>
      </c>
      <c r="G3" s="89">
        <v>2013</v>
      </c>
      <c r="H3" s="89">
        <v>2014</v>
      </c>
      <c r="I3" s="89">
        <v>2015</v>
      </c>
      <c r="J3" s="89">
        <v>2016</v>
      </c>
      <c r="K3" s="89">
        <v>2017</v>
      </c>
      <c r="L3" s="89">
        <v>2018</v>
      </c>
      <c r="M3" s="89">
        <v>2019</v>
      </c>
      <c r="N3" s="106">
        <v>2020</v>
      </c>
      <c r="O3" s="81">
        <v>2021</v>
      </c>
      <c r="P3" s="81" t="s">
        <v>9</v>
      </c>
      <c r="Q3" s="81" t="s">
        <v>93</v>
      </c>
      <c r="R3" s="105" t="s">
        <v>159</v>
      </c>
      <c r="S3" s="104" t="s">
        <v>158</v>
      </c>
    </row>
    <row r="4" spans="1:22" x14ac:dyDescent="0.35">
      <c r="A4" s="88" t="s">
        <v>10</v>
      </c>
      <c r="B4" s="90">
        <v>820</v>
      </c>
      <c r="C4" s="89">
        <v>750</v>
      </c>
      <c r="D4" s="90">
        <v>650</v>
      </c>
      <c r="E4" s="90">
        <v>630</v>
      </c>
      <c r="F4" s="90">
        <v>670</v>
      </c>
      <c r="G4" s="89">
        <v>740</v>
      </c>
      <c r="H4" s="89">
        <v>670</v>
      </c>
      <c r="I4" s="89">
        <v>870</v>
      </c>
      <c r="J4" s="89">
        <v>940</v>
      </c>
      <c r="K4" s="89">
        <v>840</v>
      </c>
      <c r="L4" s="89">
        <v>840</v>
      </c>
      <c r="M4" s="89">
        <v>950</v>
      </c>
      <c r="N4" s="89">
        <v>800</v>
      </c>
      <c r="O4" s="101">
        <v>860</v>
      </c>
      <c r="P4" s="81">
        <v>840</v>
      </c>
      <c r="Q4" s="81">
        <v>870</v>
      </c>
      <c r="R4" s="98">
        <f>(Q4-P4)</f>
        <v>30</v>
      </c>
      <c r="S4" s="98">
        <f>Q4-N4</f>
        <v>70</v>
      </c>
      <c r="U4" s="92"/>
      <c r="V4" s="97"/>
    </row>
    <row r="5" spans="1:22" x14ac:dyDescent="0.35">
      <c r="A5" s="88" t="s">
        <v>12</v>
      </c>
      <c r="B5" s="90">
        <v>2100</v>
      </c>
      <c r="C5" s="89">
        <v>2030</v>
      </c>
      <c r="D5" s="90">
        <v>1810</v>
      </c>
      <c r="E5" s="90">
        <v>1830</v>
      </c>
      <c r="F5" s="90">
        <v>1780</v>
      </c>
      <c r="G5" s="90">
        <v>1840</v>
      </c>
      <c r="H5" s="90">
        <v>1740</v>
      </c>
      <c r="I5" s="90">
        <v>1760</v>
      </c>
      <c r="J5" s="90">
        <v>1810</v>
      </c>
      <c r="K5" s="89">
        <v>1800</v>
      </c>
      <c r="L5" s="89">
        <v>1740</v>
      </c>
      <c r="M5" s="89">
        <v>1830</v>
      </c>
      <c r="N5" s="89">
        <v>1460</v>
      </c>
      <c r="O5" s="103">
        <v>1410</v>
      </c>
      <c r="P5" s="81">
        <v>1580</v>
      </c>
      <c r="Q5" s="81">
        <v>1510</v>
      </c>
      <c r="R5" s="98">
        <f>(Q5-P5)</f>
        <v>-70</v>
      </c>
      <c r="S5" s="98">
        <f>Q5-N5</f>
        <v>50</v>
      </c>
      <c r="U5" s="92"/>
      <c r="V5" s="97"/>
    </row>
    <row r="6" spans="1:22" x14ac:dyDescent="0.35">
      <c r="A6" s="88" t="s">
        <v>13</v>
      </c>
      <c r="B6" s="90">
        <v>110</v>
      </c>
      <c r="C6" s="89">
        <v>100</v>
      </c>
      <c r="D6" s="90">
        <v>100</v>
      </c>
      <c r="E6" s="90">
        <v>100</v>
      </c>
      <c r="F6" s="90">
        <v>100</v>
      </c>
      <c r="G6" s="89">
        <v>120</v>
      </c>
      <c r="H6" s="89">
        <v>120</v>
      </c>
      <c r="I6" s="89">
        <v>140</v>
      </c>
      <c r="J6" s="89">
        <v>120</v>
      </c>
      <c r="K6" s="89">
        <v>150</v>
      </c>
      <c r="L6" s="89">
        <v>160</v>
      </c>
      <c r="M6" s="89">
        <v>140</v>
      </c>
      <c r="N6" s="89">
        <v>110</v>
      </c>
      <c r="O6" s="103">
        <v>120</v>
      </c>
      <c r="P6" s="81">
        <v>100</v>
      </c>
      <c r="Q6" s="81">
        <v>100</v>
      </c>
      <c r="R6" s="98">
        <f>(Q6-P6)</f>
        <v>0</v>
      </c>
      <c r="S6" s="98">
        <f>Q6-N6</f>
        <v>-10</v>
      </c>
      <c r="U6" s="92"/>
      <c r="V6" s="97"/>
    </row>
    <row r="7" spans="1:22" x14ac:dyDescent="0.35">
      <c r="A7" s="88" t="s">
        <v>157</v>
      </c>
      <c r="B7" s="90">
        <v>1220</v>
      </c>
      <c r="C7" s="89">
        <v>1210</v>
      </c>
      <c r="D7" s="90">
        <v>1100</v>
      </c>
      <c r="E7" s="90">
        <v>1100</v>
      </c>
      <c r="F7" s="90">
        <v>1070</v>
      </c>
      <c r="G7" s="89">
        <v>1150</v>
      </c>
      <c r="H7" s="89">
        <v>1180</v>
      </c>
      <c r="I7" s="89">
        <v>1400</v>
      </c>
      <c r="J7" s="89">
        <v>1530</v>
      </c>
      <c r="K7" s="89">
        <v>1400</v>
      </c>
      <c r="L7" s="89">
        <v>1480</v>
      </c>
      <c r="M7" s="89">
        <v>1420</v>
      </c>
      <c r="N7" s="89">
        <v>1070</v>
      </c>
      <c r="O7" s="101">
        <v>1220</v>
      </c>
      <c r="P7" s="81">
        <v>1070</v>
      </c>
      <c r="Q7" s="81">
        <v>1180</v>
      </c>
      <c r="R7" s="98">
        <f>(Q7-P7)</f>
        <v>110</v>
      </c>
      <c r="S7" s="98">
        <f>Q7-N7</f>
        <v>110</v>
      </c>
      <c r="U7" s="92"/>
      <c r="V7" s="97"/>
    </row>
    <row r="8" spans="1:22" x14ac:dyDescent="0.35">
      <c r="A8" s="102" t="s">
        <v>156</v>
      </c>
      <c r="B8" s="90">
        <v>10.333817999999999</v>
      </c>
      <c r="C8" s="89">
        <v>10.26221</v>
      </c>
      <c r="D8" s="90">
        <v>10.146561</v>
      </c>
      <c r="E8" s="90">
        <v>10.268661</v>
      </c>
      <c r="F8" s="90">
        <v>10.698311</v>
      </c>
      <c r="G8" s="90">
        <v>10.839298999999999</v>
      </c>
      <c r="H8" s="90">
        <v>11.380154999999998</v>
      </c>
      <c r="I8" s="90">
        <v>11.494892</v>
      </c>
      <c r="J8" s="90">
        <v>12.974</v>
      </c>
      <c r="K8" s="89">
        <v>11.896543919969721</v>
      </c>
      <c r="L8" s="89">
        <v>12.064073</v>
      </c>
      <c r="M8" s="89">
        <v>11.949811</v>
      </c>
      <c r="N8" s="89">
        <v>10.714606999999999</v>
      </c>
      <c r="O8" s="101">
        <v>11.324824</v>
      </c>
      <c r="P8" s="100">
        <v>11.314327</v>
      </c>
      <c r="Q8" s="100">
        <v>11.9</v>
      </c>
      <c r="R8" s="99"/>
      <c r="S8" s="98">
        <f>(Q8-N8)*1000</f>
        <v>1185.3930000000012</v>
      </c>
      <c r="U8" s="91"/>
      <c r="V8" s="97"/>
    </row>
    <row r="9" spans="1:22" x14ac:dyDescent="0.35">
      <c r="A9" s="88"/>
      <c r="B9" s="90"/>
      <c r="C9" s="89"/>
      <c r="D9" s="90"/>
      <c r="E9" s="90"/>
      <c r="F9" s="90"/>
      <c r="G9" s="89"/>
      <c r="H9" s="89"/>
      <c r="I9" s="89"/>
      <c r="J9" s="89"/>
      <c r="K9" s="89"/>
      <c r="L9" s="89"/>
      <c r="M9" s="89"/>
      <c r="N9" s="90"/>
      <c r="Q9" s="88"/>
      <c r="R9" s="92"/>
      <c r="S9" s="91">
        <f>SUM(S4:S7)/SUM(S4:S8)</f>
        <v>0.15653984330361673</v>
      </c>
    </row>
    <row r="10" spans="1:22" x14ac:dyDescent="0.35">
      <c r="A10" s="96" t="s">
        <v>155</v>
      </c>
      <c r="B10" s="90"/>
      <c r="C10" s="89"/>
      <c r="D10" s="90"/>
      <c r="E10" s="90"/>
      <c r="F10" s="90"/>
      <c r="G10" s="90"/>
      <c r="H10" s="90"/>
      <c r="I10" s="90"/>
      <c r="J10" s="90"/>
      <c r="K10" s="89"/>
      <c r="L10" s="89"/>
      <c r="M10" s="89"/>
      <c r="N10" s="90"/>
      <c r="Q10" s="88"/>
      <c r="R10" s="92"/>
      <c r="S10" s="91"/>
    </row>
    <row r="11" spans="1:22" x14ac:dyDescent="0.35">
      <c r="A11" s="88"/>
      <c r="B11" s="90"/>
      <c r="C11" s="89"/>
      <c r="D11" s="90"/>
      <c r="E11" s="90"/>
      <c r="F11" s="90"/>
      <c r="G11" s="89"/>
      <c r="H11" s="89"/>
      <c r="I11" s="89"/>
      <c r="J11" s="89"/>
      <c r="K11" s="89"/>
      <c r="L11" s="89"/>
      <c r="M11" s="89"/>
      <c r="N11" s="83"/>
      <c r="Q11" s="95"/>
      <c r="R11" s="92"/>
      <c r="S11" s="91"/>
    </row>
    <row r="12" spans="1:22" s="83" customFormat="1" x14ac:dyDescent="0.35">
      <c r="A12" s="90"/>
      <c r="B12" s="90"/>
      <c r="C12" s="89"/>
      <c r="D12" s="89"/>
      <c r="E12" s="90"/>
      <c r="F12" s="90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4"/>
      <c r="R12" s="92"/>
      <c r="S12" s="91"/>
    </row>
    <row r="13" spans="1:22" x14ac:dyDescent="0.35">
      <c r="B13" s="90"/>
      <c r="C13" s="89"/>
      <c r="D13" s="89"/>
      <c r="E13" s="90"/>
      <c r="F13" s="90"/>
      <c r="G13" s="90"/>
      <c r="H13" s="90"/>
      <c r="I13" s="90"/>
      <c r="J13" s="90"/>
      <c r="K13" s="89"/>
      <c r="L13" s="89"/>
      <c r="M13" s="89"/>
      <c r="N13" s="89"/>
      <c r="O13" s="89"/>
      <c r="P13" s="89"/>
      <c r="R13" s="92"/>
      <c r="S13" s="91"/>
    </row>
    <row r="14" spans="1:22" x14ac:dyDescent="0.35">
      <c r="B14" s="90"/>
      <c r="C14" s="89"/>
      <c r="D14" s="90"/>
      <c r="E14" s="90"/>
      <c r="F14" s="90"/>
      <c r="G14" s="89"/>
      <c r="H14" s="89"/>
      <c r="I14" s="89"/>
      <c r="J14" s="89"/>
      <c r="K14" s="89"/>
      <c r="L14" s="89"/>
      <c r="M14" s="89"/>
      <c r="N14" s="93"/>
      <c r="R14" s="92"/>
      <c r="S14" s="91"/>
    </row>
    <row r="15" spans="1:22" x14ac:dyDescent="0.35">
      <c r="F15" s="90"/>
      <c r="G15" s="89"/>
      <c r="H15" s="89"/>
      <c r="I15" s="89"/>
      <c r="J15" s="89"/>
    </row>
    <row r="16" spans="1:22" x14ac:dyDescent="0.35">
      <c r="B16" s="85"/>
      <c r="C16" s="85"/>
      <c r="D16" s="85"/>
      <c r="E16" s="85"/>
      <c r="F16" s="85"/>
      <c r="G16" s="85"/>
      <c r="H16" s="85"/>
      <c r="I16" s="85"/>
      <c r="J16" s="85"/>
      <c r="K16" s="86"/>
      <c r="L16" s="86"/>
    </row>
    <row r="17" spans="2:13" x14ac:dyDescent="0.35">
      <c r="B17" s="85"/>
      <c r="C17" s="85"/>
      <c r="D17" s="85"/>
      <c r="E17" s="85"/>
      <c r="F17" s="85"/>
      <c r="G17" s="85"/>
      <c r="H17" s="85"/>
      <c r="I17" s="85"/>
      <c r="J17" s="85"/>
      <c r="K17" s="84"/>
      <c r="L17" s="88"/>
      <c r="M17" s="87"/>
    </row>
    <row r="18" spans="2:13" x14ac:dyDescent="0.35">
      <c r="B18" s="85"/>
      <c r="C18" s="85"/>
      <c r="D18" s="85"/>
      <c r="E18" s="85"/>
      <c r="F18" s="85"/>
      <c r="G18" s="85"/>
      <c r="H18" s="85"/>
      <c r="I18" s="85"/>
      <c r="J18" s="85"/>
      <c r="K18" s="84"/>
      <c r="L18" s="86"/>
    </row>
    <row r="19" spans="2:13" x14ac:dyDescent="0.35">
      <c r="B19" s="85"/>
      <c r="C19" s="85"/>
      <c r="D19" s="85"/>
      <c r="E19" s="85"/>
      <c r="F19" s="85"/>
      <c r="G19" s="85"/>
      <c r="H19" s="85"/>
      <c r="I19" s="85"/>
      <c r="J19" s="85"/>
      <c r="K19" s="84"/>
    </row>
    <row r="20" spans="2:13" x14ac:dyDescent="0.35">
      <c r="B20" s="85"/>
      <c r="C20" s="85"/>
      <c r="D20" s="85"/>
      <c r="E20" s="85"/>
      <c r="F20" s="85"/>
      <c r="G20" s="85"/>
      <c r="H20" s="85"/>
      <c r="I20" s="85"/>
      <c r="J20" s="85"/>
      <c r="K20" s="86"/>
      <c r="L20" s="86"/>
    </row>
    <row r="21" spans="2:13" x14ac:dyDescent="0.35">
      <c r="B21" s="85"/>
      <c r="C21" s="85"/>
      <c r="D21" s="85"/>
      <c r="E21" s="85"/>
      <c r="F21" s="85"/>
      <c r="G21" s="85"/>
      <c r="H21" s="85"/>
      <c r="I21" s="85"/>
      <c r="J21" s="85"/>
      <c r="K21" s="84"/>
      <c r="L21" s="86"/>
    </row>
    <row r="22" spans="2:13" x14ac:dyDescent="0.35">
      <c r="B22" s="85"/>
      <c r="C22" s="85"/>
      <c r="D22" s="85"/>
      <c r="E22" s="85"/>
      <c r="F22" s="85"/>
      <c r="G22" s="85"/>
      <c r="H22" s="85"/>
      <c r="I22" s="85"/>
      <c r="J22" s="85"/>
      <c r="K22" s="84"/>
    </row>
    <row r="23" spans="2:13" x14ac:dyDescent="0.35">
      <c r="B23" s="85"/>
      <c r="C23" s="85"/>
      <c r="D23" s="85"/>
      <c r="E23" s="85"/>
      <c r="F23" s="85"/>
      <c r="G23" s="85"/>
      <c r="H23" s="85"/>
      <c r="I23" s="85"/>
      <c r="J23" s="85"/>
      <c r="K23" s="84"/>
    </row>
    <row r="24" spans="2:13" x14ac:dyDescent="0.35">
      <c r="B24" s="85"/>
      <c r="C24" s="85"/>
      <c r="D24" s="85"/>
      <c r="E24" s="85"/>
      <c r="F24" s="85"/>
      <c r="G24" s="85"/>
      <c r="H24" s="85"/>
      <c r="I24" s="85"/>
      <c r="J24" s="85"/>
      <c r="K24" s="84"/>
    </row>
    <row r="25" spans="2:13" x14ac:dyDescent="0.35">
      <c r="B25" s="85"/>
      <c r="C25" s="85"/>
      <c r="D25" s="85"/>
      <c r="E25" s="85"/>
      <c r="F25" s="85"/>
      <c r="G25" s="85"/>
      <c r="H25" s="85"/>
      <c r="I25" s="85"/>
      <c r="J25" s="85"/>
      <c r="K25" s="84"/>
    </row>
    <row r="26" spans="2:13" x14ac:dyDescent="0.35">
      <c r="B26" s="85"/>
      <c r="C26" s="85"/>
      <c r="D26" s="85"/>
      <c r="E26" s="85"/>
      <c r="F26" s="85"/>
      <c r="G26" s="85"/>
      <c r="H26" s="85"/>
      <c r="I26" s="85"/>
      <c r="J26" s="85"/>
      <c r="K26" s="84"/>
    </row>
    <row r="27" spans="2:13" x14ac:dyDescent="0.35">
      <c r="B27" s="85"/>
      <c r="C27" s="85"/>
      <c r="D27" s="85"/>
      <c r="E27" s="85"/>
      <c r="F27" s="85"/>
      <c r="G27" s="85"/>
      <c r="H27" s="85"/>
      <c r="I27" s="85"/>
      <c r="J27" s="85"/>
      <c r="K27" s="84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50" zoomScaleNormal="50" workbookViewId="0">
      <pane xSplit="2" ySplit="3" topLeftCell="C4" activePane="bottomRight" state="frozen"/>
      <selection activeCell="C39" sqref="C39"/>
      <selection pane="topRight" activeCell="C39" sqref="C39"/>
      <selection pane="bottomLeft" activeCell="C39" sqref="C39"/>
      <selection pane="bottomRight" activeCell="C4" sqref="C4"/>
    </sheetView>
  </sheetViews>
  <sheetFormatPr defaultRowHeight="14.5" x14ac:dyDescent="0.35"/>
  <cols>
    <col min="3" max="3" width="5.6328125" bestFit="1" customWidth="1"/>
    <col min="5" max="5" width="9.81640625" bestFit="1" customWidth="1"/>
  </cols>
  <sheetData>
    <row r="1" spans="1:5" ht="28.5" x14ac:dyDescent="0.65">
      <c r="A1" s="80" t="s">
        <v>154</v>
      </c>
    </row>
    <row r="2" spans="1:5" x14ac:dyDescent="0.35">
      <c r="A2" t="s">
        <v>154</v>
      </c>
    </row>
    <row r="3" spans="1:5" x14ac:dyDescent="0.35">
      <c r="C3" t="s">
        <v>153</v>
      </c>
      <c r="D3" t="s">
        <v>152</v>
      </c>
    </row>
    <row r="4" spans="1:5" x14ac:dyDescent="0.35">
      <c r="A4">
        <v>2018</v>
      </c>
      <c r="B4">
        <v>1</v>
      </c>
      <c r="C4" s="79">
        <v>1.2177523120173788</v>
      </c>
      <c r="D4" s="59">
        <v>1.849</v>
      </c>
      <c r="E4" s="59"/>
    </row>
    <row r="5" spans="1:5" x14ac:dyDescent="0.35">
      <c r="B5">
        <v>2</v>
      </c>
      <c r="C5" s="79">
        <v>1.2122486371831414</v>
      </c>
      <c r="D5" s="59">
        <v>1.744</v>
      </c>
      <c r="E5" s="59"/>
    </row>
    <row r="6" spans="1:5" x14ac:dyDescent="0.35">
      <c r="B6">
        <v>3</v>
      </c>
      <c r="C6" s="79">
        <v>1.2222585771713832</v>
      </c>
      <c r="D6" s="59">
        <v>1.7190000000000001</v>
      </c>
      <c r="E6" s="59"/>
    </row>
    <row r="7" spans="1:5" x14ac:dyDescent="0.35">
      <c r="B7">
        <v>4</v>
      </c>
      <c r="C7" s="79">
        <v>1.2333916504499511</v>
      </c>
      <c r="D7" s="59">
        <v>1.766</v>
      </c>
      <c r="E7" s="59"/>
    </row>
    <row r="8" spans="1:5" x14ac:dyDescent="0.35">
      <c r="A8">
        <v>2019</v>
      </c>
      <c r="B8">
        <v>1</v>
      </c>
      <c r="C8" s="79">
        <v>1.2376215928536605</v>
      </c>
      <c r="D8" s="59">
        <v>1.78</v>
      </c>
      <c r="E8" s="59"/>
    </row>
    <row r="9" spans="1:5" x14ac:dyDescent="0.35">
      <c r="B9">
        <v>2</v>
      </c>
      <c r="C9" s="79">
        <v>1.166342</v>
      </c>
      <c r="D9" s="59">
        <v>1.7889999999999999</v>
      </c>
      <c r="E9" s="59"/>
    </row>
    <row r="10" spans="1:5" x14ac:dyDescent="0.35">
      <c r="B10">
        <v>3</v>
      </c>
      <c r="C10" s="79">
        <v>1.1693290000000001</v>
      </c>
      <c r="D10" s="59">
        <v>1.7190000000000001</v>
      </c>
      <c r="E10" s="59"/>
    </row>
    <row r="11" spans="1:5" x14ac:dyDescent="0.35">
      <c r="B11">
        <v>4</v>
      </c>
      <c r="C11" s="79">
        <v>1.1763250000000001</v>
      </c>
      <c r="D11" s="59">
        <v>1.72</v>
      </c>
      <c r="E11" s="59"/>
    </row>
    <row r="12" spans="1:5" x14ac:dyDescent="0.35">
      <c r="A12">
        <v>2020</v>
      </c>
      <c r="B12">
        <v>1</v>
      </c>
      <c r="C12" s="79">
        <v>1.177395</v>
      </c>
      <c r="D12" s="59">
        <v>1.706</v>
      </c>
      <c r="E12" s="59"/>
    </row>
    <row r="13" spans="1:5" x14ac:dyDescent="0.35">
      <c r="B13">
        <v>2</v>
      </c>
      <c r="C13" s="79">
        <v>1.092403</v>
      </c>
      <c r="D13" s="59">
        <v>1.456</v>
      </c>
      <c r="E13" s="59"/>
    </row>
    <row r="14" spans="1:5" x14ac:dyDescent="0.35">
      <c r="B14">
        <v>3</v>
      </c>
      <c r="C14" s="79">
        <v>1.102573</v>
      </c>
      <c r="D14" s="59">
        <v>1.46</v>
      </c>
      <c r="E14" s="59"/>
    </row>
    <row r="15" spans="1:5" x14ac:dyDescent="0.35">
      <c r="B15">
        <v>4</v>
      </c>
      <c r="C15" s="79">
        <v>1.101378</v>
      </c>
      <c r="D15" s="59">
        <v>1.4910000000000001</v>
      </c>
      <c r="E15" s="59"/>
    </row>
    <row r="16" spans="1:5" x14ac:dyDescent="0.35">
      <c r="A16">
        <v>2021</v>
      </c>
      <c r="B16">
        <v>1</v>
      </c>
      <c r="C16" s="79">
        <v>1.1117030000000001</v>
      </c>
      <c r="D16" s="59">
        <v>1.4970000000000001</v>
      </c>
      <c r="E16" s="59"/>
    </row>
    <row r="17" spans="1:6" x14ac:dyDescent="0.35">
      <c r="B17">
        <v>2</v>
      </c>
      <c r="C17" s="79">
        <v>1.1603019999999999</v>
      </c>
      <c r="D17" s="59">
        <v>1.415</v>
      </c>
      <c r="E17" s="59"/>
    </row>
    <row r="18" spans="1:6" x14ac:dyDescent="0.35">
      <c r="B18">
        <v>3</v>
      </c>
      <c r="C18" s="79">
        <v>1.1621379999999999</v>
      </c>
      <c r="D18" s="59">
        <v>1.4019999999999999</v>
      </c>
      <c r="E18" s="59"/>
    </row>
    <row r="19" spans="1:6" x14ac:dyDescent="0.35">
      <c r="B19">
        <v>4</v>
      </c>
      <c r="C19" s="79">
        <v>1.162847</v>
      </c>
      <c r="D19" s="59">
        <v>1.3160000000000001</v>
      </c>
      <c r="E19" s="59"/>
      <c r="F19" s="78"/>
    </row>
    <row r="20" spans="1:6" x14ac:dyDescent="0.35">
      <c r="A20">
        <v>2022</v>
      </c>
      <c r="B20">
        <v>1</v>
      </c>
      <c r="C20" s="77">
        <v>1.1850000000000001</v>
      </c>
      <c r="D20" s="74">
        <v>1.579</v>
      </c>
      <c r="E20" s="76"/>
    </row>
    <row r="21" spans="1:6" x14ac:dyDescent="0.35">
      <c r="B21">
        <v>2</v>
      </c>
      <c r="C21" s="75"/>
      <c r="D21" s="74">
        <v>1.5069999999999999</v>
      </c>
    </row>
    <row r="23" spans="1:6" x14ac:dyDescent="0.35">
      <c r="A23" s="73" t="s">
        <v>151</v>
      </c>
    </row>
    <row r="25" spans="1:6" x14ac:dyDescent="0.35">
      <c r="C25" s="24">
        <f>C20/C9-1</f>
        <v>1.5997023171591129E-2</v>
      </c>
      <c r="D25" s="24">
        <f>D20/D9-1</f>
        <v>-0.11738401341531579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70" zoomScaleNormal="7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I7" sqref="I7"/>
    </sheetView>
  </sheetViews>
  <sheetFormatPr defaultRowHeight="14.5" x14ac:dyDescent="0.35"/>
  <cols>
    <col min="1" max="1" width="64.453125" bestFit="1" customWidth="1"/>
    <col min="2" max="2" width="9.6328125" bestFit="1" customWidth="1"/>
    <col min="6" max="6" width="10.54296875" bestFit="1" customWidth="1"/>
    <col min="7" max="7" width="11.90625" bestFit="1" customWidth="1"/>
    <col min="8" max="8" width="12" bestFit="1" customWidth="1"/>
  </cols>
  <sheetData>
    <row r="1" spans="1:8" ht="26" x14ac:dyDescent="0.6">
      <c r="A1" s="1" t="s">
        <v>289</v>
      </c>
    </row>
    <row r="3" spans="1:8" s="165" customFormat="1" x14ac:dyDescent="0.35">
      <c r="B3" s="168" t="s">
        <v>149</v>
      </c>
      <c r="C3" s="168" t="s">
        <v>6</v>
      </c>
      <c r="D3" s="169" t="s">
        <v>9</v>
      </c>
      <c r="E3" s="168" t="s">
        <v>93</v>
      </c>
      <c r="F3" s="167" t="s">
        <v>288</v>
      </c>
      <c r="G3" s="166" t="s">
        <v>287</v>
      </c>
    </row>
    <row r="4" spans="1:8" x14ac:dyDescent="0.35">
      <c r="A4" s="154" t="s">
        <v>286</v>
      </c>
      <c r="B4" s="60">
        <v>344.476</v>
      </c>
      <c r="C4" s="164">
        <v>331.28399999999999</v>
      </c>
      <c r="D4" s="156">
        <v>400.459</v>
      </c>
      <c r="E4" s="161">
        <v>340.96899999999999</v>
      </c>
      <c r="F4" s="159">
        <f>E4-C4</f>
        <v>9.6850000000000023</v>
      </c>
      <c r="G4" s="158">
        <f>E4-D4</f>
        <v>-59.490000000000009</v>
      </c>
    </row>
    <row r="5" spans="1:8" x14ac:dyDescent="0.35">
      <c r="A5" s="154" t="s">
        <v>285</v>
      </c>
      <c r="B5" s="60">
        <v>179.44300000000001</v>
      </c>
      <c r="C5" s="163">
        <v>200.83099999999999</v>
      </c>
      <c r="D5" s="156">
        <v>178.4</v>
      </c>
      <c r="E5" s="161">
        <v>216.27699999999999</v>
      </c>
      <c r="F5" s="159">
        <f>E5-C5</f>
        <v>15.445999999999998</v>
      </c>
      <c r="G5" s="158">
        <f>E5-D5</f>
        <v>37.876999999999981</v>
      </c>
    </row>
    <row r="6" spans="1:8" x14ac:dyDescent="0.35">
      <c r="A6" s="154" t="s">
        <v>284</v>
      </c>
      <c r="B6" s="60">
        <v>89.882000000000005</v>
      </c>
      <c r="C6" s="163">
        <v>94.587999999999994</v>
      </c>
      <c r="D6" s="156">
        <v>73.245000000000005</v>
      </c>
      <c r="E6" s="162">
        <v>66.974999999999994</v>
      </c>
      <c r="F6" s="159">
        <f>E6-C6</f>
        <v>-27.613</v>
      </c>
      <c r="G6" s="158">
        <f>E6-D6</f>
        <v>-6.2700000000000102</v>
      </c>
    </row>
    <row r="7" spans="1:8" x14ac:dyDescent="0.35">
      <c r="A7" s="154" t="s">
        <v>283</v>
      </c>
      <c r="B7" s="60">
        <v>42.625</v>
      </c>
      <c r="C7" s="163">
        <v>46.433</v>
      </c>
      <c r="D7" s="156">
        <v>64.885000000000005</v>
      </c>
      <c r="E7" s="162">
        <v>59.762</v>
      </c>
      <c r="F7" s="159">
        <f>E7-C7</f>
        <v>13.329000000000001</v>
      </c>
      <c r="G7" s="158">
        <f>E7-D7</f>
        <v>-5.1230000000000047</v>
      </c>
    </row>
    <row r="8" spans="1:8" x14ac:dyDescent="0.35">
      <c r="A8" s="155" t="s">
        <v>282</v>
      </c>
      <c r="B8" s="60">
        <v>260.036</v>
      </c>
      <c r="C8" s="160">
        <v>181.00200000000001</v>
      </c>
      <c r="D8" s="156">
        <v>199.34800000000001</v>
      </c>
      <c r="E8" s="161">
        <v>225.09199999999998</v>
      </c>
      <c r="F8" s="159">
        <f>E8-C8</f>
        <v>44.089999999999975</v>
      </c>
      <c r="G8" s="158">
        <f>E8-D8</f>
        <v>25.743999999999971</v>
      </c>
    </row>
    <row r="9" spans="1:8" x14ac:dyDescent="0.35">
      <c r="A9" s="154" t="s">
        <v>281</v>
      </c>
      <c r="B9" s="60">
        <v>81.716999999999999</v>
      </c>
      <c r="C9" s="160">
        <v>101.21599999999999</v>
      </c>
      <c r="D9" s="156">
        <v>121.807</v>
      </c>
      <c r="E9" s="161">
        <v>95.034000000000006</v>
      </c>
      <c r="F9" s="159">
        <f>E9-C9</f>
        <v>-6.1819999999999879</v>
      </c>
      <c r="G9" s="158">
        <f>E9-D9</f>
        <v>-26.772999999999996</v>
      </c>
    </row>
    <row r="10" spans="1:8" x14ac:dyDescent="0.35">
      <c r="A10" s="154" t="s">
        <v>280</v>
      </c>
      <c r="B10" s="60">
        <v>176.745</v>
      </c>
      <c r="C10" s="160">
        <v>227.55199999999999</v>
      </c>
      <c r="D10" s="156">
        <v>209.58699999999999</v>
      </c>
      <c r="E10" s="161">
        <v>208.81800000000001</v>
      </c>
      <c r="F10" s="159">
        <f>E10-C10</f>
        <v>-18.73399999999998</v>
      </c>
      <c r="G10" s="158">
        <f>E10-D10</f>
        <v>-0.76899999999997704</v>
      </c>
    </row>
    <row r="11" spans="1:8" x14ac:dyDescent="0.35">
      <c r="A11" s="154" t="s">
        <v>279</v>
      </c>
      <c r="B11" s="60">
        <v>128.23500000000001</v>
      </c>
      <c r="C11" s="160">
        <v>102.43899999999999</v>
      </c>
      <c r="D11" s="156">
        <v>176.36200000000002</v>
      </c>
      <c r="E11" s="60">
        <v>128.03700000000001</v>
      </c>
      <c r="F11" s="159">
        <f>E11-C11</f>
        <v>25.598000000000013</v>
      </c>
      <c r="G11" s="158">
        <f>E11-D11</f>
        <v>-48.325000000000017</v>
      </c>
    </row>
    <row r="12" spans="1:8" x14ac:dyDescent="0.35">
      <c r="A12" s="154" t="s">
        <v>278</v>
      </c>
      <c r="B12" s="60">
        <v>87.444000000000003</v>
      </c>
      <c r="C12" s="160">
        <v>61.951999999999998</v>
      </c>
      <c r="D12" s="156">
        <v>65.828000000000003</v>
      </c>
      <c r="E12" s="60">
        <v>94.287000000000006</v>
      </c>
      <c r="F12" s="159">
        <f>E12-C12</f>
        <v>32.335000000000008</v>
      </c>
      <c r="G12" s="158">
        <f>E12-D12</f>
        <v>28.459000000000003</v>
      </c>
    </row>
    <row r="13" spans="1:8" x14ac:dyDescent="0.35">
      <c r="A13" s="154" t="s">
        <v>277</v>
      </c>
      <c r="B13" s="60">
        <v>52.08</v>
      </c>
      <c r="C13" s="160">
        <v>41.064</v>
      </c>
      <c r="D13" s="156">
        <v>51.731999999999999</v>
      </c>
      <c r="E13" s="60">
        <v>49.441000000000003</v>
      </c>
      <c r="F13" s="159">
        <f>E13-C13</f>
        <v>8.3770000000000024</v>
      </c>
      <c r="G13" s="158">
        <f>E13-D13</f>
        <v>-2.2909999999999968</v>
      </c>
    </row>
    <row r="14" spans="1:8" x14ac:dyDescent="0.35">
      <c r="A14" s="154"/>
      <c r="B14" s="60"/>
      <c r="C14" s="60"/>
      <c r="D14" s="60"/>
      <c r="E14" s="60"/>
      <c r="F14" s="60"/>
      <c r="G14" s="157"/>
      <c r="H14" s="156"/>
    </row>
    <row r="16" spans="1:8" x14ac:dyDescent="0.35">
      <c r="A16" s="63" t="s">
        <v>161</v>
      </c>
    </row>
    <row r="20" spans="1:7" x14ac:dyDescent="0.35">
      <c r="A20" s="63"/>
      <c r="B20" s="63"/>
      <c r="C20" s="63"/>
      <c r="D20" s="63"/>
    </row>
    <row r="21" spans="1:7" x14ac:dyDescent="0.35">
      <c r="A21" s="154"/>
      <c r="B21" s="58"/>
      <c r="C21" s="58"/>
      <c r="D21" s="58"/>
      <c r="F21" s="63"/>
      <c r="G21" s="63"/>
    </row>
    <row r="22" spans="1:7" x14ac:dyDescent="0.35">
      <c r="A22" s="154"/>
      <c r="B22" s="58"/>
      <c r="C22" s="58"/>
      <c r="D22" s="58"/>
      <c r="F22" s="63"/>
      <c r="G22" s="63"/>
    </row>
    <row r="23" spans="1:7" x14ac:dyDescent="0.35">
      <c r="A23" s="154"/>
      <c r="B23" s="58"/>
      <c r="C23" s="58"/>
      <c r="D23" s="58"/>
      <c r="F23" s="63"/>
      <c r="G23" s="63"/>
    </row>
    <row r="24" spans="1:7" x14ac:dyDescent="0.35">
      <c r="A24" s="154"/>
      <c r="B24" s="58"/>
      <c r="C24" s="58"/>
      <c r="D24" s="58"/>
      <c r="F24" s="63"/>
      <c r="G24" s="63"/>
    </row>
    <row r="25" spans="1:7" x14ac:dyDescent="0.35">
      <c r="A25" s="155"/>
      <c r="B25" s="58"/>
      <c r="C25" s="58"/>
      <c r="D25" s="58"/>
      <c r="F25" s="63"/>
      <c r="G25" s="63"/>
    </row>
    <row r="26" spans="1:7" x14ac:dyDescent="0.35">
      <c r="A26" s="154"/>
      <c r="B26" s="58"/>
      <c r="C26" s="58"/>
      <c r="D26" s="58"/>
      <c r="F26" s="63"/>
      <c r="G26" s="63"/>
    </row>
    <row r="27" spans="1:7" x14ac:dyDescent="0.35">
      <c r="A27" s="154"/>
      <c r="B27" s="58"/>
      <c r="C27" s="58"/>
      <c r="D27" s="58"/>
      <c r="F27" s="63"/>
      <c r="G27" s="63"/>
    </row>
    <row r="28" spans="1:7" x14ac:dyDescent="0.35">
      <c r="A28" s="154"/>
      <c r="B28" s="58"/>
      <c r="C28" s="58"/>
      <c r="D28" s="58"/>
      <c r="F28" s="63"/>
      <c r="G28" s="63"/>
    </row>
    <row r="29" spans="1:7" x14ac:dyDescent="0.35">
      <c r="A29" s="154"/>
      <c r="B29" s="58"/>
      <c r="C29" s="58"/>
      <c r="D29" s="58"/>
    </row>
    <row r="30" spans="1:7" x14ac:dyDescent="0.35">
      <c r="A30" s="154"/>
      <c r="B30" s="58"/>
      <c r="C30" s="58"/>
      <c r="D30" s="58"/>
    </row>
    <row r="31" spans="1:7" x14ac:dyDescent="0.35">
      <c r="B31" s="58"/>
      <c r="C31" s="58"/>
      <c r="D31" s="58"/>
    </row>
    <row r="32" spans="1:7" x14ac:dyDescent="0.35">
      <c r="A32" s="63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="64" zoomScaleNormal="64" workbookViewId="0">
      <pane xSplit="1" ySplit="3" topLeftCell="B4" activePane="bottomRight" state="frozen"/>
      <selection activeCell="L47" sqref="L47"/>
      <selection pane="topRight" activeCell="L47" sqref="L47"/>
      <selection pane="bottomLeft" activeCell="L47" sqref="L47"/>
      <selection pane="bottomRight"/>
    </sheetView>
  </sheetViews>
  <sheetFormatPr defaultColWidth="9.08984375" defaultRowHeight="14.5" x14ac:dyDescent="0.35"/>
  <cols>
    <col min="2" max="2" width="11.1796875" style="117" bestFit="1" customWidth="1"/>
    <col min="3" max="3" width="10.81640625" style="117" customWidth="1"/>
    <col min="4" max="4" width="10.81640625" style="7" customWidth="1"/>
  </cols>
  <sheetData>
    <row r="1" spans="1:6" ht="26" x14ac:dyDescent="0.6">
      <c r="A1" s="1" t="s">
        <v>174</v>
      </c>
    </row>
    <row r="2" spans="1:6" x14ac:dyDescent="0.35">
      <c r="E2" s="119"/>
      <c r="F2" s="117"/>
    </row>
    <row r="3" spans="1:6" x14ac:dyDescent="0.35">
      <c r="B3" s="117" t="s">
        <v>173</v>
      </c>
      <c r="E3" s="119"/>
      <c r="F3" s="121"/>
    </row>
    <row r="4" spans="1:6" x14ac:dyDescent="0.35">
      <c r="A4">
        <v>2010</v>
      </c>
      <c r="B4" s="117">
        <v>491000</v>
      </c>
      <c r="E4" s="119"/>
      <c r="F4" s="117"/>
    </row>
    <row r="5" spans="1:6" x14ac:dyDescent="0.35">
      <c r="B5" s="117">
        <v>497000</v>
      </c>
      <c r="C5" s="117">
        <f t="shared" ref="C5:C52" si="0">B5-B4</f>
        <v>6000</v>
      </c>
      <c r="D5" s="7">
        <f t="shared" ref="D5:D52" si="1">C5/B4</f>
        <v>1.2219959266802444E-2</v>
      </c>
      <c r="E5" s="119"/>
      <c r="F5" s="117"/>
    </row>
    <row r="6" spans="1:6" x14ac:dyDescent="0.35">
      <c r="B6" s="117">
        <v>505000</v>
      </c>
      <c r="C6" s="117">
        <f t="shared" si="0"/>
        <v>8000</v>
      </c>
      <c r="D6" s="7">
        <f t="shared" si="1"/>
        <v>1.6096579476861168E-2</v>
      </c>
      <c r="E6" s="119"/>
      <c r="F6" s="117"/>
    </row>
    <row r="7" spans="1:6" x14ac:dyDescent="0.35">
      <c r="B7" s="117">
        <v>504000</v>
      </c>
      <c r="C7" s="117">
        <f t="shared" si="0"/>
        <v>-1000</v>
      </c>
      <c r="D7" s="7">
        <f t="shared" si="1"/>
        <v>-1.9801980198019802E-3</v>
      </c>
      <c r="E7" s="119"/>
      <c r="F7" s="117"/>
    </row>
    <row r="8" spans="1:6" x14ac:dyDescent="0.35">
      <c r="A8">
        <v>2011</v>
      </c>
      <c r="B8" s="117">
        <v>511000</v>
      </c>
      <c r="C8" s="117">
        <f t="shared" si="0"/>
        <v>7000</v>
      </c>
      <c r="D8" s="7">
        <f t="shared" si="1"/>
        <v>1.3888888888888888E-2</v>
      </c>
      <c r="E8" s="119"/>
      <c r="F8" s="117"/>
    </row>
    <row r="9" spans="1:6" x14ac:dyDescent="0.35">
      <c r="B9" s="117">
        <v>517000</v>
      </c>
      <c r="C9" s="117">
        <f t="shared" si="0"/>
        <v>6000</v>
      </c>
      <c r="D9" s="7">
        <f t="shared" si="1"/>
        <v>1.1741682974559686E-2</v>
      </c>
      <c r="E9" s="119"/>
      <c r="F9" s="117"/>
    </row>
    <row r="10" spans="1:6" x14ac:dyDescent="0.35">
      <c r="B10" s="117">
        <v>519000</v>
      </c>
      <c r="C10" s="117">
        <f t="shared" si="0"/>
        <v>2000</v>
      </c>
      <c r="D10" s="7">
        <f t="shared" si="1"/>
        <v>3.8684719535783366E-3</v>
      </c>
      <c r="E10" s="119"/>
      <c r="F10" s="117"/>
    </row>
    <row r="11" spans="1:6" x14ac:dyDescent="0.35">
      <c r="B11" s="117">
        <v>518000</v>
      </c>
      <c r="C11" s="117">
        <f t="shared" si="0"/>
        <v>-1000</v>
      </c>
      <c r="D11" s="7">
        <f t="shared" si="1"/>
        <v>-1.9267822736030828E-3</v>
      </c>
      <c r="E11" s="119"/>
      <c r="F11" s="117"/>
    </row>
    <row r="12" spans="1:6" x14ac:dyDescent="0.35">
      <c r="A12">
        <v>2012</v>
      </c>
      <c r="B12" s="117">
        <v>523000</v>
      </c>
      <c r="C12" s="117">
        <f t="shared" si="0"/>
        <v>5000</v>
      </c>
      <c r="D12" s="7">
        <f t="shared" si="1"/>
        <v>9.6525096525096523E-3</v>
      </c>
      <c r="E12" s="119"/>
      <c r="F12" s="117"/>
    </row>
    <row r="13" spans="1:6" x14ac:dyDescent="0.35">
      <c r="B13" s="117">
        <v>534000</v>
      </c>
      <c r="C13" s="117">
        <f t="shared" si="0"/>
        <v>11000</v>
      </c>
      <c r="D13" s="7">
        <f t="shared" si="1"/>
        <v>2.1032504780114723E-2</v>
      </c>
      <c r="E13" s="119"/>
      <c r="F13" s="117"/>
    </row>
    <row r="14" spans="1:6" x14ac:dyDescent="0.35">
      <c r="B14" s="117">
        <v>518000</v>
      </c>
      <c r="C14" s="117">
        <f t="shared" si="0"/>
        <v>-16000</v>
      </c>
      <c r="D14" s="7">
        <f t="shared" si="1"/>
        <v>-2.9962546816479401E-2</v>
      </c>
      <c r="E14" s="119"/>
      <c r="F14" s="117"/>
    </row>
    <row r="15" spans="1:6" x14ac:dyDescent="0.35">
      <c r="B15" s="117">
        <v>515000</v>
      </c>
      <c r="C15" s="117">
        <f t="shared" si="0"/>
        <v>-3000</v>
      </c>
      <c r="D15" s="7">
        <f t="shared" si="1"/>
        <v>-5.7915057915057912E-3</v>
      </c>
      <c r="E15" s="119"/>
      <c r="F15" s="117"/>
    </row>
    <row r="16" spans="1:6" x14ac:dyDescent="0.35">
      <c r="A16">
        <v>2013</v>
      </c>
      <c r="B16" s="117">
        <v>515000</v>
      </c>
      <c r="C16" s="117">
        <f t="shared" si="0"/>
        <v>0</v>
      </c>
      <c r="D16" s="7">
        <f t="shared" si="1"/>
        <v>0</v>
      </c>
      <c r="E16" s="119"/>
      <c r="F16" s="117"/>
    </row>
    <row r="17" spans="1:15" x14ac:dyDescent="0.35">
      <c r="B17" s="117">
        <v>511000</v>
      </c>
      <c r="C17" s="117">
        <f t="shared" si="0"/>
        <v>-4000</v>
      </c>
      <c r="D17" s="7">
        <f t="shared" si="1"/>
        <v>-7.7669902912621356E-3</v>
      </c>
      <c r="E17" s="119"/>
      <c r="F17" s="117"/>
    </row>
    <row r="18" spans="1:15" x14ac:dyDescent="0.35">
      <c r="B18" s="117">
        <v>507000</v>
      </c>
      <c r="C18" s="117">
        <f t="shared" si="0"/>
        <v>-4000</v>
      </c>
      <c r="D18" s="7">
        <f t="shared" si="1"/>
        <v>-7.8277886497064575E-3</v>
      </c>
      <c r="E18" s="120"/>
      <c r="F18" s="117"/>
    </row>
    <row r="19" spans="1:15" x14ac:dyDescent="0.35">
      <c r="B19" s="117">
        <v>499000</v>
      </c>
      <c r="C19" s="117">
        <f t="shared" si="0"/>
        <v>-8000</v>
      </c>
      <c r="D19" s="7">
        <f t="shared" si="1"/>
        <v>-1.5779092702169626E-2</v>
      </c>
      <c r="E19" s="120"/>
      <c r="F19" s="117"/>
    </row>
    <row r="20" spans="1:15" x14ac:dyDescent="0.35">
      <c r="A20">
        <v>2014</v>
      </c>
      <c r="B20" s="117">
        <v>491000</v>
      </c>
      <c r="C20" s="117">
        <f t="shared" si="0"/>
        <v>-8000</v>
      </c>
      <c r="D20" s="7">
        <f t="shared" si="1"/>
        <v>-1.6032064128256512E-2</v>
      </c>
      <c r="E20" s="119"/>
      <c r="F20" s="117"/>
    </row>
    <row r="21" spans="1:15" x14ac:dyDescent="0.35">
      <c r="B21" s="117">
        <v>491000</v>
      </c>
      <c r="C21" s="117">
        <f t="shared" si="0"/>
        <v>0</v>
      </c>
      <c r="D21" s="7">
        <f t="shared" si="1"/>
        <v>0</v>
      </c>
      <c r="E21" s="120"/>
      <c r="F21" s="117"/>
    </row>
    <row r="22" spans="1:15" x14ac:dyDescent="0.35">
      <c r="B22" s="117">
        <v>498000</v>
      </c>
      <c r="C22" s="117">
        <f t="shared" si="0"/>
        <v>7000</v>
      </c>
      <c r="D22" s="7">
        <f t="shared" si="1"/>
        <v>1.4256619144602852E-2</v>
      </c>
      <c r="E22" s="120"/>
      <c r="F22" s="117"/>
    </row>
    <row r="23" spans="1:15" x14ac:dyDescent="0.35">
      <c r="B23" s="117">
        <v>491000</v>
      </c>
      <c r="C23" s="117">
        <f t="shared" si="0"/>
        <v>-7000</v>
      </c>
      <c r="D23" s="7">
        <f t="shared" si="1"/>
        <v>-1.4056224899598393E-2</v>
      </c>
      <c r="E23" s="120"/>
      <c r="F23" s="117"/>
    </row>
    <row r="24" spans="1:15" x14ac:dyDescent="0.35">
      <c r="A24">
        <v>2015</v>
      </c>
      <c r="B24" s="117">
        <v>490000</v>
      </c>
      <c r="C24" s="117">
        <f t="shared" si="0"/>
        <v>-1000</v>
      </c>
      <c r="D24" s="7">
        <f t="shared" si="1"/>
        <v>-2.0366598778004071E-3</v>
      </c>
      <c r="E24" s="119"/>
      <c r="F24" s="117"/>
      <c r="G24" s="117"/>
    </row>
    <row r="25" spans="1:15" x14ac:dyDescent="0.35">
      <c r="B25" s="117">
        <v>489000</v>
      </c>
      <c r="C25" s="117">
        <f t="shared" si="0"/>
        <v>-1000</v>
      </c>
      <c r="D25" s="7">
        <f t="shared" si="1"/>
        <v>-2.0408163265306124E-3</v>
      </c>
      <c r="E25" s="120"/>
      <c r="F25" s="117"/>
      <c r="G25" s="117"/>
    </row>
    <row r="26" spans="1:15" x14ac:dyDescent="0.35">
      <c r="B26" s="117">
        <v>476000</v>
      </c>
      <c r="C26" s="117">
        <f t="shared" si="0"/>
        <v>-13000</v>
      </c>
      <c r="D26" s="7">
        <f t="shared" si="1"/>
        <v>-2.6584867075664622E-2</v>
      </c>
      <c r="E26" s="120"/>
      <c r="F26" s="117"/>
      <c r="G26" s="117"/>
    </row>
    <row r="27" spans="1:15" x14ac:dyDescent="0.35">
      <c r="B27" s="117">
        <v>459000</v>
      </c>
      <c r="C27" s="117">
        <f t="shared" si="0"/>
        <v>-17000</v>
      </c>
      <c r="D27" s="7">
        <f t="shared" si="1"/>
        <v>-3.5714285714285712E-2</v>
      </c>
      <c r="E27" s="120"/>
      <c r="F27" s="117"/>
      <c r="G27" s="117"/>
      <c r="O27" s="76"/>
    </row>
    <row r="28" spans="1:15" x14ac:dyDescent="0.35">
      <c r="A28">
        <v>2016</v>
      </c>
      <c r="B28" s="88">
        <v>458000</v>
      </c>
      <c r="C28" s="117">
        <f t="shared" si="0"/>
        <v>-1000</v>
      </c>
      <c r="D28" s="7">
        <f t="shared" si="1"/>
        <v>-2.1786492374727671E-3</v>
      </c>
      <c r="E28" s="119"/>
      <c r="F28" s="117"/>
      <c r="G28" s="117"/>
    </row>
    <row r="29" spans="1:15" x14ac:dyDescent="0.35">
      <c r="B29" s="88">
        <v>458000</v>
      </c>
      <c r="C29" s="117">
        <f t="shared" si="0"/>
        <v>0</v>
      </c>
      <c r="D29" s="7">
        <f t="shared" si="1"/>
        <v>0</v>
      </c>
      <c r="G29" s="117"/>
    </row>
    <row r="30" spans="1:15" x14ac:dyDescent="0.35">
      <c r="B30" s="88">
        <v>458000</v>
      </c>
      <c r="C30" s="117">
        <f t="shared" si="0"/>
        <v>0</v>
      </c>
      <c r="D30" s="7">
        <f t="shared" si="1"/>
        <v>0</v>
      </c>
      <c r="G30" s="117"/>
    </row>
    <row r="31" spans="1:15" x14ac:dyDescent="0.35">
      <c r="B31" s="88">
        <v>456000</v>
      </c>
      <c r="C31" s="117">
        <f t="shared" si="0"/>
        <v>-2000</v>
      </c>
      <c r="D31" s="7">
        <f t="shared" si="1"/>
        <v>-4.3668122270742356E-3</v>
      </c>
      <c r="G31" s="117"/>
    </row>
    <row r="32" spans="1:15" x14ac:dyDescent="0.35">
      <c r="A32">
        <v>2017</v>
      </c>
      <c r="B32" s="117">
        <v>464000</v>
      </c>
      <c r="C32" s="117">
        <f t="shared" si="0"/>
        <v>8000</v>
      </c>
      <c r="D32" s="7">
        <f t="shared" si="1"/>
        <v>1.7543859649122806E-2</v>
      </c>
    </row>
    <row r="33" spans="1:15" x14ac:dyDescent="0.35">
      <c r="B33" s="117">
        <v>471000</v>
      </c>
      <c r="C33" s="117">
        <f t="shared" si="0"/>
        <v>7000</v>
      </c>
      <c r="D33" s="7">
        <f t="shared" si="1"/>
        <v>1.5086206896551725E-2</v>
      </c>
      <c r="E33" s="76"/>
      <c r="F33" s="76"/>
      <c r="G33" s="76"/>
      <c r="H33" s="76"/>
      <c r="I33" s="76"/>
      <c r="J33" s="76"/>
      <c r="K33" s="76"/>
      <c r="L33" s="76"/>
    </row>
    <row r="34" spans="1:15" x14ac:dyDescent="0.35">
      <c r="B34" s="117">
        <v>460000</v>
      </c>
      <c r="C34" s="117">
        <f t="shared" si="0"/>
        <v>-11000</v>
      </c>
      <c r="D34" s="7">
        <f t="shared" si="1"/>
        <v>-2.3354564755838639E-2</v>
      </c>
    </row>
    <row r="35" spans="1:15" x14ac:dyDescent="0.35">
      <c r="B35" s="117">
        <v>457000</v>
      </c>
      <c r="C35" s="117">
        <f t="shared" si="0"/>
        <v>-3000</v>
      </c>
      <c r="D35" s="7">
        <f t="shared" si="1"/>
        <v>-6.5217391304347823E-3</v>
      </c>
    </row>
    <row r="36" spans="1:15" x14ac:dyDescent="0.35">
      <c r="A36">
        <v>2018</v>
      </c>
      <c r="B36" s="117">
        <v>454000</v>
      </c>
      <c r="C36" s="117">
        <f t="shared" si="0"/>
        <v>-3000</v>
      </c>
      <c r="D36" s="7">
        <f t="shared" si="1"/>
        <v>-6.5645514223194746E-3</v>
      </c>
    </row>
    <row r="37" spans="1:15" x14ac:dyDescent="0.35">
      <c r="B37" s="117">
        <v>459000</v>
      </c>
      <c r="C37" s="117">
        <f t="shared" si="0"/>
        <v>5000</v>
      </c>
      <c r="D37" s="7">
        <f t="shared" si="1"/>
        <v>1.1013215859030838E-2</v>
      </c>
    </row>
    <row r="38" spans="1:15" x14ac:dyDescent="0.35">
      <c r="B38" s="117">
        <v>456000</v>
      </c>
      <c r="C38" s="117">
        <f t="shared" si="0"/>
        <v>-3000</v>
      </c>
      <c r="D38" s="7">
        <f t="shared" si="1"/>
        <v>-6.5359477124183009E-3</v>
      </c>
    </row>
    <row r="39" spans="1:15" x14ac:dyDescent="0.35">
      <c r="B39" s="117">
        <v>453000</v>
      </c>
      <c r="C39" s="117">
        <f t="shared" si="0"/>
        <v>-3000</v>
      </c>
      <c r="D39" s="7">
        <f t="shared" si="1"/>
        <v>-6.5789473684210523E-3</v>
      </c>
    </row>
    <row r="40" spans="1:15" x14ac:dyDescent="0.35">
      <c r="A40">
        <v>2019</v>
      </c>
      <c r="B40" s="117">
        <v>455000</v>
      </c>
      <c r="C40" s="117">
        <f t="shared" si="0"/>
        <v>2000</v>
      </c>
      <c r="D40" s="7">
        <f t="shared" si="1"/>
        <v>4.4150110375275938E-3</v>
      </c>
    </row>
    <row r="41" spans="1:15" s="56" customFormat="1" x14ac:dyDescent="0.35">
      <c r="A41"/>
      <c r="B41" s="117">
        <v>462000</v>
      </c>
      <c r="C41" s="117">
        <f t="shared" si="0"/>
        <v>7000</v>
      </c>
      <c r="D41" s="7">
        <f t="shared" si="1"/>
        <v>1.5384615384615385E-2</v>
      </c>
      <c r="O41" s="118"/>
    </row>
    <row r="42" spans="1:15" x14ac:dyDescent="0.35">
      <c r="B42" s="117">
        <v>463000</v>
      </c>
      <c r="C42" s="117">
        <f t="shared" si="0"/>
        <v>1000</v>
      </c>
      <c r="D42" s="7">
        <f t="shared" si="1"/>
        <v>2.1645021645021645E-3</v>
      </c>
      <c r="O42" s="76"/>
    </row>
    <row r="43" spans="1:15" x14ac:dyDescent="0.35">
      <c r="B43" s="117">
        <v>452000</v>
      </c>
      <c r="C43" s="117">
        <f t="shared" si="0"/>
        <v>-11000</v>
      </c>
      <c r="D43" s="7">
        <f t="shared" si="1"/>
        <v>-2.3758099352051837E-2</v>
      </c>
    </row>
    <row r="44" spans="1:15" x14ac:dyDescent="0.35">
      <c r="A44">
        <v>2020</v>
      </c>
      <c r="B44" s="117">
        <v>456000</v>
      </c>
      <c r="C44" s="117">
        <f t="shared" si="0"/>
        <v>4000</v>
      </c>
      <c r="D44" s="7">
        <f t="shared" si="1"/>
        <v>8.8495575221238937E-3</v>
      </c>
    </row>
    <row r="45" spans="1:15" x14ac:dyDescent="0.35">
      <c r="B45" s="117">
        <v>452000</v>
      </c>
      <c r="C45" s="117">
        <f t="shared" si="0"/>
        <v>-4000</v>
      </c>
      <c r="D45" s="7">
        <f t="shared" si="1"/>
        <v>-8.771929824561403E-3</v>
      </c>
    </row>
    <row r="46" spans="1:15" x14ac:dyDescent="0.35">
      <c r="B46" s="117">
        <v>453000</v>
      </c>
      <c r="C46" s="117">
        <f t="shared" si="0"/>
        <v>1000</v>
      </c>
      <c r="D46" s="7">
        <f t="shared" si="1"/>
        <v>2.2123893805309734E-3</v>
      </c>
      <c r="E46" s="117" t="s">
        <v>172</v>
      </c>
    </row>
    <row r="47" spans="1:15" x14ac:dyDescent="0.35">
      <c r="B47" s="117">
        <v>452000</v>
      </c>
      <c r="C47" s="117">
        <f t="shared" si="0"/>
        <v>-1000</v>
      </c>
      <c r="D47" s="7">
        <f t="shared" si="1"/>
        <v>-2.2075055187637969E-3</v>
      </c>
      <c r="O47" s="76"/>
    </row>
    <row r="48" spans="1:15" x14ac:dyDescent="0.35">
      <c r="A48" s="56">
        <v>2021</v>
      </c>
      <c r="B48" s="117">
        <v>459000</v>
      </c>
      <c r="C48" s="117">
        <f t="shared" si="0"/>
        <v>7000</v>
      </c>
      <c r="D48" s="7">
        <f t="shared" si="1"/>
        <v>1.5486725663716814E-2</v>
      </c>
      <c r="O48" s="76"/>
    </row>
    <row r="49" spans="1:15" x14ac:dyDescent="0.35">
      <c r="B49" s="76">
        <v>457000</v>
      </c>
      <c r="C49" s="117">
        <f t="shared" si="0"/>
        <v>-2000</v>
      </c>
      <c r="D49" s="7">
        <f t="shared" si="1"/>
        <v>-4.3572984749455342E-3</v>
      </c>
    </row>
    <row r="50" spans="1:15" x14ac:dyDescent="0.35">
      <c r="B50" s="76">
        <v>465000</v>
      </c>
      <c r="C50" s="117">
        <f t="shared" si="0"/>
        <v>8000</v>
      </c>
      <c r="D50" s="7">
        <f t="shared" si="1"/>
        <v>1.7505470459518599E-2</v>
      </c>
    </row>
    <row r="51" spans="1:15" x14ac:dyDescent="0.35">
      <c r="B51" s="76">
        <v>458000</v>
      </c>
      <c r="C51" s="117">
        <f t="shared" si="0"/>
        <v>-7000</v>
      </c>
      <c r="D51" s="7">
        <f t="shared" si="1"/>
        <v>-1.5053763440860216E-2</v>
      </c>
      <c r="E51" s="117" t="s">
        <v>172</v>
      </c>
    </row>
    <row r="52" spans="1:15" x14ac:dyDescent="0.35">
      <c r="A52">
        <v>2022</v>
      </c>
      <c r="B52" s="117">
        <v>460000</v>
      </c>
      <c r="C52" s="117">
        <f t="shared" si="0"/>
        <v>2000</v>
      </c>
      <c r="D52" s="7">
        <f t="shared" si="1"/>
        <v>4.3668122270742356E-3</v>
      </c>
    </row>
    <row r="54" spans="1:15" x14ac:dyDescent="0.35">
      <c r="O54" s="76"/>
    </row>
    <row r="55" spans="1:15" x14ac:dyDescent="0.35">
      <c r="O55" s="76"/>
    </row>
    <row r="60" spans="1:15" x14ac:dyDescent="0.35">
      <c r="O60" s="76"/>
    </row>
    <row r="63" spans="1:15" x14ac:dyDescent="0.35">
      <c r="O63" s="76"/>
    </row>
    <row r="66" spans="15:15" x14ac:dyDescent="0.35">
      <c r="O66" s="76"/>
    </row>
    <row r="69" spans="15:15" x14ac:dyDescent="0.35">
      <c r="O69" s="76"/>
    </row>
    <row r="72" spans="15:15" x14ac:dyDescent="0.35">
      <c r="O72" s="76"/>
    </row>
    <row r="73" spans="15:15" x14ac:dyDescent="0.35">
      <c r="O73" s="76"/>
    </row>
    <row r="75" spans="15:15" x14ac:dyDescent="0.35">
      <c r="O75" s="76"/>
    </row>
    <row r="79" spans="15:15" x14ac:dyDescent="0.35">
      <c r="O79" s="7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51" zoomScaleNormal="51" workbookViewId="0"/>
  </sheetViews>
  <sheetFormatPr defaultRowHeight="14.5" x14ac:dyDescent="0.35"/>
  <cols>
    <col min="1" max="2" width="8.7265625" style="2"/>
    <col min="3" max="3" width="12.54296875" bestFit="1" customWidth="1"/>
    <col min="8" max="8" width="19" bestFit="1" customWidth="1"/>
  </cols>
  <sheetData>
    <row r="1" spans="1:8" ht="26" x14ac:dyDescent="0.6">
      <c r="A1" s="1" t="s">
        <v>29</v>
      </c>
    </row>
    <row r="2" spans="1:8" x14ac:dyDescent="0.35">
      <c r="A2" s="2" t="s">
        <v>27</v>
      </c>
    </row>
    <row r="4" spans="1:8" x14ac:dyDescent="0.35">
      <c r="C4" t="s">
        <v>28</v>
      </c>
    </row>
    <row r="5" spans="1:8" x14ac:dyDescent="0.35">
      <c r="A5" s="3">
        <v>2010</v>
      </c>
      <c r="B5" s="3">
        <v>1</v>
      </c>
      <c r="C5" s="4">
        <v>5.6370570109101186</v>
      </c>
      <c r="E5" s="44"/>
      <c r="F5" s="44"/>
      <c r="G5" s="24"/>
      <c r="H5" s="45"/>
    </row>
    <row r="6" spans="1:8" x14ac:dyDescent="0.35">
      <c r="A6" s="3"/>
      <c r="B6" s="3">
        <v>2</v>
      </c>
      <c r="C6" s="4">
        <v>5.6843751427285651</v>
      </c>
      <c r="E6" s="44"/>
      <c r="F6" s="44"/>
      <c r="G6" s="24"/>
      <c r="H6" s="45"/>
    </row>
    <row r="7" spans="1:8" x14ac:dyDescent="0.35">
      <c r="A7" s="3"/>
      <c r="B7" s="3">
        <v>3</v>
      </c>
      <c r="C7" s="4">
        <v>5.7349800825830712</v>
      </c>
      <c r="E7" s="44"/>
      <c r="F7" s="44"/>
      <c r="G7" s="24"/>
      <c r="H7" s="45"/>
    </row>
    <row r="8" spans="1:8" x14ac:dyDescent="0.35">
      <c r="A8" s="3"/>
      <c r="B8" s="3">
        <v>4</v>
      </c>
      <c r="C8" s="4">
        <v>5.7883602072433122</v>
      </c>
      <c r="E8" s="44"/>
      <c r="F8" s="44"/>
      <c r="G8" s="24"/>
      <c r="H8" s="45"/>
    </row>
    <row r="9" spans="1:8" x14ac:dyDescent="0.35">
      <c r="A9" s="3">
        <v>2011</v>
      </c>
      <c r="B9" s="3">
        <v>1</v>
      </c>
      <c r="C9" s="4">
        <v>5.8453640765140538</v>
      </c>
      <c r="E9" s="44"/>
      <c r="F9" s="44"/>
      <c r="G9" s="24"/>
      <c r="H9" s="45"/>
    </row>
    <row r="10" spans="1:8" x14ac:dyDescent="0.35">
      <c r="A10" s="3"/>
      <c r="B10" s="3">
        <v>2</v>
      </c>
      <c r="C10" s="4">
        <v>5.8780789141000165</v>
      </c>
      <c r="E10" s="44"/>
      <c r="F10" s="44"/>
      <c r="G10" s="24"/>
      <c r="H10" s="45"/>
    </row>
    <row r="11" spans="1:8" x14ac:dyDescent="0.35">
      <c r="A11" s="3"/>
      <c r="B11" s="3">
        <v>3</v>
      </c>
      <c r="C11" s="4">
        <v>5.9024007068395745</v>
      </c>
      <c r="E11" s="44"/>
      <c r="F11" s="44"/>
      <c r="G11" s="24"/>
      <c r="H11" s="45"/>
    </row>
    <row r="12" spans="1:8" x14ac:dyDescent="0.35">
      <c r="A12" s="3"/>
      <c r="B12" s="3">
        <v>4</v>
      </c>
      <c r="C12" s="4">
        <v>5.9427782176667678</v>
      </c>
      <c r="E12" s="44"/>
      <c r="F12" s="44"/>
      <c r="G12" s="24"/>
      <c r="H12" s="45"/>
    </row>
    <row r="13" spans="1:8" x14ac:dyDescent="0.35">
      <c r="A13" s="3">
        <v>2012</v>
      </c>
      <c r="B13" s="3">
        <v>1</v>
      </c>
      <c r="C13" s="4">
        <v>5.9764644550609498</v>
      </c>
      <c r="E13" s="44"/>
      <c r="F13" s="44"/>
      <c r="G13" s="24"/>
      <c r="H13" s="45"/>
    </row>
    <row r="14" spans="1:8" x14ac:dyDescent="0.35">
      <c r="A14" s="3"/>
      <c r="B14" s="3">
        <v>2</v>
      </c>
      <c r="C14" s="4">
        <v>6.0263520072238226</v>
      </c>
      <c r="E14" s="44"/>
      <c r="F14" s="44"/>
      <c r="G14" s="24"/>
      <c r="H14" s="45"/>
    </row>
    <row r="15" spans="1:8" x14ac:dyDescent="0.35">
      <c r="A15" s="3"/>
      <c r="B15" s="3">
        <v>3</v>
      </c>
      <c r="C15" s="4">
        <v>6.0508526487770702</v>
      </c>
      <c r="E15" s="44"/>
      <c r="F15" s="44"/>
      <c r="G15" s="24"/>
      <c r="H15" s="45"/>
    </row>
    <row r="16" spans="1:8" x14ac:dyDescent="0.35">
      <c r="A16" s="3"/>
      <c r="B16" s="3">
        <v>4</v>
      </c>
      <c r="C16" s="4">
        <v>6.0797117549451913</v>
      </c>
      <c r="E16" s="44"/>
      <c r="F16" s="44"/>
      <c r="G16" s="24"/>
      <c r="H16" s="45"/>
    </row>
    <row r="17" spans="1:8" x14ac:dyDescent="0.35">
      <c r="A17" s="3">
        <v>2013</v>
      </c>
      <c r="B17" s="3">
        <v>1</v>
      </c>
      <c r="C17" s="4">
        <v>6.1268918207614309</v>
      </c>
      <c r="E17" s="22"/>
      <c r="F17" s="44"/>
      <c r="G17" s="24"/>
      <c r="H17" s="45"/>
    </row>
    <row r="18" spans="1:8" x14ac:dyDescent="0.35">
      <c r="A18" s="3"/>
      <c r="B18" s="3">
        <v>2</v>
      </c>
      <c r="C18" s="4">
        <v>6.1714575197014856</v>
      </c>
      <c r="E18" s="22"/>
      <c r="F18" s="44"/>
      <c r="G18" s="24"/>
      <c r="H18" s="45"/>
    </row>
    <row r="19" spans="1:8" x14ac:dyDescent="0.35">
      <c r="A19" s="3"/>
      <c r="B19" s="3">
        <v>3</v>
      </c>
      <c r="C19" s="4">
        <v>6.20073859220917</v>
      </c>
      <c r="E19" s="22"/>
      <c r="F19" s="44"/>
      <c r="G19" s="24"/>
      <c r="H19" s="45"/>
    </row>
    <row r="20" spans="1:8" x14ac:dyDescent="0.35">
      <c r="A20" s="3"/>
      <c r="B20" s="3">
        <v>4</v>
      </c>
      <c r="C20" s="4">
        <v>6.2341203942411765</v>
      </c>
      <c r="E20" s="22"/>
      <c r="F20" s="44"/>
      <c r="G20" s="24"/>
      <c r="H20" s="45"/>
    </row>
    <row r="21" spans="1:8" x14ac:dyDescent="0.35">
      <c r="A21" s="3">
        <v>2014</v>
      </c>
      <c r="B21" s="3">
        <v>1</v>
      </c>
      <c r="C21" s="4">
        <v>6.2255213633598396</v>
      </c>
      <c r="E21" s="22"/>
      <c r="F21" s="44"/>
      <c r="G21" s="24"/>
      <c r="H21" s="45"/>
    </row>
    <row r="22" spans="1:8" x14ac:dyDescent="0.35">
      <c r="A22" s="3"/>
      <c r="B22" s="3">
        <v>2</v>
      </c>
      <c r="C22" s="4">
        <v>6.2500914168276989</v>
      </c>
      <c r="E22" s="22"/>
      <c r="F22" s="44"/>
      <c r="G22" s="24"/>
      <c r="H22" s="45"/>
    </row>
    <row r="23" spans="1:8" x14ac:dyDescent="0.35">
      <c r="A23" s="3"/>
      <c r="B23" s="3">
        <v>3</v>
      </c>
      <c r="C23" s="4">
        <v>6.280128059661414</v>
      </c>
      <c r="E23" s="22"/>
      <c r="F23" s="44"/>
      <c r="G23" s="24"/>
      <c r="H23" s="45"/>
    </row>
    <row r="24" spans="1:8" x14ac:dyDescent="0.35">
      <c r="A24" s="3"/>
      <c r="B24" s="3">
        <v>4</v>
      </c>
      <c r="C24" s="4">
        <v>6.3271521286292494</v>
      </c>
      <c r="E24" s="22"/>
      <c r="F24" s="44"/>
      <c r="G24" s="24"/>
      <c r="H24" s="45"/>
    </row>
    <row r="25" spans="1:8" x14ac:dyDescent="0.35">
      <c r="A25" s="3">
        <v>2015</v>
      </c>
      <c r="B25" s="3">
        <v>1</v>
      </c>
      <c r="C25" s="4">
        <v>6.372856450106406</v>
      </c>
      <c r="E25" s="22"/>
      <c r="F25" s="44"/>
      <c r="G25" s="24"/>
      <c r="H25" s="45"/>
    </row>
    <row r="26" spans="1:8" x14ac:dyDescent="0.35">
      <c r="A26" s="3"/>
      <c r="B26" s="3">
        <v>2</v>
      </c>
      <c r="C26" s="4">
        <v>6.3190528046423369</v>
      </c>
      <c r="E26" s="22"/>
      <c r="F26" s="44"/>
      <c r="G26" s="24"/>
      <c r="H26" s="45"/>
    </row>
    <row r="27" spans="1:8" x14ac:dyDescent="0.35">
      <c r="A27" s="3"/>
      <c r="B27" s="3">
        <v>3</v>
      </c>
      <c r="C27" s="4">
        <v>6.347515335664168</v>
      </c>
      <c r="E27" s="22"/>
      <c r="F27" s="44"/>
      <c r="G27" s="24"/>
      <c r="H27" s="45"/>
    </row>
    <row r="28" spans="1:8" x14ac:dyDescent="0.35">
      <c r="A28" s="3"/>
      <c r="B28" s="3">
        <v>4</v>
      </c>
      <c r="C28" s="4">
        <v>6.375029668187838</v>
      </c>
      <c r="E28" s="22"/>
      <c r="F28" s="44"/>
      <c r="G28" s="24"/>
      <c r="H28" s="45"/>
    </row>
    <row r="29" spans="1:8" x14ac:dyDescent="0.35">
      <c r="A29" s="3">
        <v>2016</v>
      </c>
      <c r="B29" s="3">
        <v>1</v>
      </c>
      <c r="C29" s="4">
        <v>6.3902573673709542</v>
      </c>
      <c r="E29" s="22"/>
      <c r="F29" s="44"/>
      <c r="G29" s="24"/>
      <c r="H29" s="45"/>
    </row>
    <row r="30" spans="1:8" x14ac:dyDescent="0.35">
      <c r="A30" s="3"/>
      <c r="B30" s="3">
        <v>2</v>
      </c>
      <c r="C30" s="4">
        <v>6.3964056801672493</v>
      </c>
      <c r="E30" s="22"/>
      <c r="F30" s="44"/>
      <c r="G30" s="24"/>
      <c r="H30" s="45"/>
    </row>
    <row r="31" spans="1:8" x14ac:dyDescent="0.35">
      <c r="A31" s="3"/>
      <c r="B31" s="3">
        <v>3</v>
      </c>
      <c r="C31" s="4">
        <v>6.3956263995685321</v>
      </c>
      <c r="E31" s="22"/>
      <c r="F31" s="44"/>
      <c r="G31" s="24"/>
      <c r="H31" s="45"/>
    </row>
    <row r="32" spans="1:8" x14ac:dyDescent="0.35">
      <c r="A32" s="3"/>
      <c r="B32" s="3">
        <v>4</v>
      </c>
      <c r="C32" s="4">
        <v>6.4010571537987797</v>
      </c>
      <c r="E32" s="22"/>
      <c r="F32" s="44"/>
      <c r="G32" s="24"/>
      <c r="H32" s="45"/>
    </row>
    <row r="33" spans="1:8" x14ac:dyDescent="0.35">
      <c r="A33" s="3">
        <v>2017</v>
      </c>
      <c r="B33" s="3">
        <v>1</v>
      </c>
      <c r="C33" s="4">
        <v>6.4312781897671245</v>
      </c>
      <c r="E33" s="22"/>
      <c r="F33" s="44"/>
      <c r="G33" s="24"/>
      <c r="H33" s="45"/>
    </row>
    <row r="34" spans="1:8" x14ac:dyDescent="0.35">
      <c r="A34" s="3"/>
      <c r="B34" s="3">
        <v>2</v>
      </c>
      <c r="C34" s="4">
        <v>6.466348136847321</v>
      </c>
      <c r="E34" s="22"/>
      <c r="F34" s="44"/>
      <c r="G34" s="24"/>
      <c r="H34" s="45"/>
    </row>
    <row r="35" spans="1:8" x14ac:dyDescent="0.35">
      <c r="A35" s="3"/>
      <c r="B35" s="3">
        <v>3</v>
      </c>
      <c r="C35" s="4">
        <v>6.4782394910857475</v>
      </c>
      <c r="E35" s="22"/>
      <c r="F35" s="44"/>
      <c r="G35" s="24"/>
      <c r="H35" s="45"/>
    </row>
    <row r="36" spans="1:8" x14ac:dyDescent="0.35">
      <c r="A36" s="3"/>
      <c r="B36" s="3">
        <v>4</v>
      </c>
      <c r="C36" s="4">
        <v>6.5037223651717619</v>
      </c>
      <c r="E36" s="22"/>
      <c r="F36" s="44"/>
      <c r="G36" s="24"/>
      <c r="H36" s="45"/>
    </row>
    <row r="37" spans="1:8" x14ac:dyDescent="0.35">
      <c r="A37" s="3">
        <v>2018</v>
      </c>
      <c r="B37" s="3">
        <v>1</v>
      </c>
      <c r="C37" s="4">
        <v>6.531015831652339</v>
      </c>
      <c r="E37" s="22"/>
      <c r="F37" s="44"/>
      <c r="G37" s="24"/>
      <c r="H37" s="45"/>
    </row>
    <row r="38" spans="1:8" x14ac:dyDescent="0.35">
      <c r="A38" s="3"/>
      <c r="B38" s="3">
        <v>2</v>
      </c>
      <c r="C38" s="4">
        <v>6.5173535317988849</v>
      </c>
      <c r="E38" s="22"/>
      <c r="F38" s="44"/>
      <c r="G38" s="24"/>
      <c r="H38" s="45"/>
    </row>
    <row r="39" spans="1:8" x14ac:dyDescent="0.35">
      <c r="A39" s="3"/>
      <c r="B39" s="3">
        <v>3</v>
      </c>
      <c r="C39" s="4">
        <v>6.6009523912238235</v>
      </c>
      <c r="E39" s="22"/>
      <c r="F39" s="44"/>
      <c r="G39" s="24"/>
      <c r="H39" s="45"/>
    </row>
    <row r="40" spans="1:8" x14ac:dyDescent="0.35">
      <c r="A40" s="3"/>
      <c r="B40" s="3">
        <v>4</v>
      </c>
      <c r="C40" s="4">
        <v>6.6242390045395068</v>
      </c>
      <c r="E40" s="22"/>
      <c r="F40" s="44"/>
      <c r="G40" s="24"/>
      <c r="H40" s="45"/>
    </row>
    <row r="41" spans="1:8" x14ac:dyDescent="0.35">
      <c r="A41" s="3">
        <v>2019</v>
      </c>
      <c r="B41" s="3">
        <v>1</v>
      </c>
      <c r="C41" s="4">
        <v>6.5642276267230253</v>
      </c>
      <c r="E41" s="22"/>
      <c r="F41" s="44"/>
      <c r="G41" s="24"/>
      <c r="H41" s="45"/>
    </row>
    <row r="42" spans="1:8" x14ac:dyDescent="0.35">
      <c r="A42" s="3"/>
      <c r="B42" s="3">
        <v>2</v>
      </c>
      <c r="C42" s="4">
        <v>6.5910283131543776</v>
      </c>
      <c r="E42" s="22"/>
      <c r="F42" s="44"/>
      <c r="G42" s="24"/>
      <c r="H42" s="45"/>
    </row>
    <row r="43" spans="1:8" x14ac:dyDescent="0.35">
      <c r="A43" s="3"/>
      <c r="B43" s="3">
        <v>3</v>
      </c>
      <c r="C43" s="4">
        <v>6.6001572723203026</v>
      </c>
      <c r="E43" s="22"/>
      <c r="F43" s="44"/>
      <c r="G43" s="24"/>
      <c r="H43" s="45"/>
    </row>
    <row r="44" spans="1:8" x14ac:dyDescent="0.35">
      <c r="A44" s="3"/>
      <c r="B44" s="3">
        <v>4</v>
      </c>
      <c r="C44" s="4">
        <v>6.5978755169629979</v>
      </c>
      <c r="E44" s="22"/>
      <c r="F44" s="44"/>
      <c r="G44" s="24"/>
      <c r="H44" s="45"/>
    </row>
    <row r="45" spans="1:8" x14ac:dyDescent="0.35">
      <c r="A45" s="3">
        <v>2020</v>
      </c>
      <c r="B45" s="3">
        <v>1</v>
      </c>
      <c r="C45" s="4">
        <v>6.5979214169645175</v>
      </c>
      <c r="E45" s="22"/>
      <c r="F45" s="44"/>
      <c r="G45" s="24"/>
      <c r="H45" s="45"/>
    </row>
    <row r="46" spans="1:8" x14ac:dyDescent="0.35">
      <c r="A46" s="3"/>
      <c r="B46" s="3">
        <v>2</v>
      </c>
      <c r="C46" s="4">
        <v>5.4700606309943822</v>
      </c>
      <c r="E46" s="22"/>
      <c r="F46" s="44"/>
      <c r="G46" s="24"/>
      <c r="H46" s="45"/>
    </row>
    <row r="47" spans="1:8" x14ac:dyDescent="0.35">
      <c r="A47" s="3"/>
      <c r="B47" s="3">
        <v>3</v>
      </c>
      <c r="C47" s="4">
        <v>6.2230126906734702</v>
      </c>
      <c r="E47" s="22"/>
      <c r="F47" s="44"/>
      <c r="G47" s="24"/>
      <c r="H47" s="45"/>
    </row>
    <row r="48" spans="1:8" x14ac:dyDescent="0.35">
      <c r="A48" s="3"/>
      <c r="B48" s="3">
        <v>4</v>
      </c>
      <c r="C48" s="4">
        <v>6.3908442561899363</v>
      </c>
      <c r="E48" s="22"/>
      <c r="F48" s="44"/>
      <c r="G48" s="24"/>
      <c r="H48" s="45"/>
    </row>
    <row r="49" spans="1:8" x14ac:dyDescent="0.35">
      <c r="A49" s="3">
        <v>2021</v>
      </c>
      <c r="B49" s="3">
        <v>1</v>
      </c>
      <c r="C49" s="4">
        <v>6.4434360672291975</v>
      </c>
      <c r="E49" s="22"/>
      <c r="F49" s="44"/>
      <c r="G49" s="24"/>
      <c r="H49" s="45"/>
    </row>
    <row r="50" spans="1:8" x14ac:dyDescent="0.35">
      <c r="A50" s="3"/>
      <c r="B50" s="3">
        <v>2</v>
      </c>
      <c r="C50" s="4">
        <v>6.5328653208255263</v>
      </c>
      <c r="E50" s="22"/>
      <c r="F50" s="44"/>
      <c r="G50" s="24"/>
      <c r="H50" s="45"/>
    </row>
    <row r="51" spans="1:8" x14ac:dyDescent="0.35">
      <c r="A51" s="3"/>
      <c r="B51" s="3">
        <v>3</v>
      </c>
      <c r="C51" s="4">
        <v>6.4151642167105054</v>
      </c>
      <c r="E51" s="22"/>
      <c r="F51" s="44"/>
      <c r="G51" s="24"/>
      <c r="H51" s="45"/>
    </row>
    <row r="52" spans="1:8" x14ac:dyDescent="0.35">
      <c r="A52" s="3"/>
      <c r="B52" s="3">
        <v>4</v>
      </c>
      <c r="C52" s="4">
        <v>6.5030137032715176</v>
      </c>
      <c r="E52" s="22"/>
      <c r="F52" s="44"/>
      <c r="G52" s="24"/>
      <c r="H52" s="45"/>
    </row>
    <row r="53" spans="1:8" x14ac:dyDescent="0.35">
      <c r="A53" s="3">
        <v>2022</v>
      </c>
      <c r="B53" s="3">
        <v>1</v>
      </c>
      <c r="C53" s="4">
        <v>6.6163693112910051</v>
      </c>
      <c r="E53" s="22"/>
      <c r="F53" s="44"/>
      <c r="G53" s="24"/>
      <c r="H53" s="45"/>
    </row>
    <row r="54" spans="1:8" x14ac:dyDescent="0.35">
      <c r="B54" s="3">
        <v>2</v>
      </c>
      <c r="C54" s="4">
        <v>6.5676523654663415</v>
      </c>
      <c r="D54" s="7"/>
      <c r="E54" s="22"/>
      <c r="F54" s="44"/>
      <c r="G54" s="24"/>
      <c r="H54" s="45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7"/>
  <sheetViews>
    <sheetView zoomScale="45" zoomScaleNormal="45" zoomScalePageLayoutView="39" workbookViewId="0">
      <pane xSplit="2" ySplit="3" topLeftCell="C43" activePane="bottomRight" state="frozen"/>
      <selection pane="topRight" activeCell="C1" sqref="C1"/>
      <selection pane="bottomLeft" activeCell="A4" sqref="A4"/>
      <selection pane="bottomRight" activeCell="K88" sqref="K88"/>
    </sheetView>
  </sheetViews>
  <sheetFormatPr defaultColWidth="8.90625" defaultRowHeight="14.5" x14ac:dyDescent="0.35"/>
  <cols>
    <col min="4" max="5" width="11" bestFit="1" customWidth="1"/>
    <col min="6" max="6" width="9.90625" bestFit="1" customWidth="1"/>
  </cols>
  <sheetData>
    <row r="1" spans="1:22" ht="26" x14ac:dyDescent="0.6">
      <c r="A1" s="1" t="s">
        <v>296</v>
      </c>
      <c r="B1" s="173"/>
      <c r="C1" s="171"/>
      <c r="D1" s="171"/>
      <c r="E1" s="171"/>
      <c r="F1" s="171"/>
      <c r="G1" s="171"/>
      <c r="H1" s="171"/>
      <c r="I1" s="183"/>
      <c r="J1" s="173"/>
      <c r="K1" s="171"/>
      <c r="L1" s="171"/>
      <c r="M1" s="171"/>
      <c r="N1" s="171"/>
      <c r="O1" s="183"/>
      <c r="P1" s="173"/>
      <c r="Q1" s="171"/>
      <c r="R1" s="171"/>
      <c r="S1" s="171"/>
      <c r="T1" s="171"/>
      <c r="U1" s="171"/>
      <c r="V1" s="171"/>
    </row>
    <row r="2" spans="1:22" x14ac:dyDescent="0.35">
      <c r="A2" s="183"/>
      <c r="B2" s="173"/>
      <c r="C2" s="171" t="s">
        <v>295</v>
      </c>
      <c r="D2" s="171"/>
      <c r="E2" s="171"/>
      <c r="F2" s="171"/>
      <c r="G2" s="171"/>
      <c r="H2" s="171"/>
      <c r="I2" s="183"/>
      <c r="J2" s="173"/>
      <c r="K2" s="171" t="s">
        <v>294</v>
      </c>
      <c r="L2" s="171"/>
      <c r="M2" s="171"/>
      <c r="N2" s="171"/>
      <c r="O2" s="183"/>
      <c r="P2" s="173"/>
      <c r="Q2" s="171" t="s">
        <v>293</v>
      </c>
      <c r="R2" s="171"/>
      <c r="S2" s="171"/>
      <c r="T2" s="171"/>
      <c r="U2" s="171"/>
      <c r="V2" s="171"/>
    </row>
    <row r="3" spans="1:22" x14ac:dyDescent="0.35">
      <c r="A3" s="171"/>
      <c r="B3" s="173"/>
      <c r="C3" s="173" t="s">
        <v>123</v>
      </c>
      <c r="D3" s="173" t="s">
        <v>124</v>
      </c>
      <c r="E3" s="173" t="s">
        <v>183</v>
      </c>
      <c r="F3" s="173" t="s">
        <v>292</v>
      </c>
      <c r="G3" s="173"/>
      <c r="H3" s="171"/>
      <c r="I3" s="171"/>
      <c r="J3" s="173"/>
      <c r="K3" s="171" t="s">
        <v>123</v>
      </c>
      <c r="L3" s="171" t="s">
        <v>124</v>
      </c>
      <c r="M3" s="171" t="s">
        <v>291</v>
      </c>
      <c r="N3" s="171"/>
      <c r="O3" s="171"/>
      <c r="P3" s="173"/>
      <c r="Q3" s="171" t="s">
        <v>123</v>
      </c>
      <c r="R3" s="171" t="s">
        <v>124</v>
      </c>
      <c r="S3" s="171" t="s">
        <v>291</v>
      </c>
      <c r="T3" s="171"/>
      <c r="U3" s="171"/>
      <c r="V3" s="171"/>
    </row>
    <row r="4" spans="1:22" x14ac:dyDescent="0.35">
      <c r="A4" s="171">
        <v>2010</v>
      </c>
      <c r="B4" s="173" t="s">
        <v>180</v>
      </c>
      <c r="C4" s="176">
        <v>128.52685</v>
      </c>
      <c r="D4" s="176">
        <v>136.98899</v>
      </c>
      <c r="E4" s="24">
        <v>0.54439780432676776</v>
      </c>
      <c r="F4" s="182">
        <v>7.4</v>
      </c>
      <c r="G4" s="173"/>
      <c r="H4" s="171"/>
      <c r="I4" s="171">
        <v>2010</v>
      </c>
      <c r="J4" s="173" t="s">
        <v>180</v>
      </c>
      <c r="K4" s="177">
        <f>C4/E4</f>
        <v>236.08994925860026</v>
      </c>
      <c r="L4" s="177">
        <f>D4/E4</f>
        <v>251.6339869691578</v>
      </c>
      <c r="M4" s="174">
        <f>K4-L4</f>
        <v>-15.544037710557546</v>
      </c>
      <c r="N4" s="171"/>
      <c r="O4" s="171">
        <v>2010</v>
      </c>
      <c r="P4" s="173" t="s">
        <v>180</v>
      </c>
      <c r="Q4" s="173">
        <f>C4/F4</f>
        <v>17.368493243243243</v>
      </c>
      <c r="R4" s="173">
        <f>D4/F4</f>
        <v>18.512025675675677</v>
      </c>
      <c r="S4" s="172">
        <f>Q4-R4</f>
        <v>-1.1435324324324334</v>
      </c>
      <c r="T4" s="171"/>
      <c r="U4" s="171"/>
      <c r="V4" s="171"/>
    </row>
    <row r="5" spans="1:22" x14ac:dyDescent="0.35">
      <c r="A5" s="171"/>
      <c r="B5" s="173" t="s">
        <v>61</v>
      </c>
      <c r="C5" s="176">
        <v>146.90540000000001</v>
      </c>
      <c r="D5" s="176">
        <v>143.46820000000002</v>
      </c>
      <c r="E5" s="24">
        <v>0.54988698740716824</v>
      </c>
      <c r="F5" s="182">
        <v>7.6</v>
      </c>
      <c r="G5" s="173"/>
      <c r="H5" s="171"/>
      <c r="I5" s="171"/>
      <c r="J5" s="173" t="s">
        <v>61</v>
      </c>
      <c r="K5" s="177">
        <f>C5/E5</f>
        <v>267.15562172636527</v>
      </c>
      <c r="L5" s="177">
        <f>D5/E5</f>
        <v>260.90488279506758</v>
      </c>
      <c r="M5" s="174">
        <f>K5-L5</f>
        <v>6.2507389312976898</v>
      </c>
      <c r="N5" s="171"/>
      <c r="O5" s="171"/>
      <c r="P5" s="173" t="s">
        <v>61</v>
      </c>
      <c r="Q5" s="173">
        <f>C5/F5</f>
        <v>19.329657894736844</v>
      </c>
      <c r="R5" s="173">
        <f>D5/F5</f>
        <v>18.87739473684211</v>
      </c>
      <c r="S5" s="172">
        <f>Q5-R5</f>
        <v>0.45226315789473404</v>
      </c>
      <c r="T5" s="171"/>
      <c r="U5" s="171"/>
      <c r="V5" s="171"/>
    </row>
    <row r="6" spans="1:22" x14ac:dyDescent="0.35">
      <c r="A6" s="171"/>
      <c r="B6" s="173" t="s">
        <v>182</v>
      </c>
      <c r="C6" s="176">
        <v>157.69399999999999</v>
      </c>
      <c r="D6" s="176">
        <v>156.72220000000002</v>
      </c>
      <c r="E6" s="24">
        <v>0.55440749112043908</v>
      </c>
      <c r="F6" s="182">
        <v>7.1</v>
      </c>
      <c r="G6" s="173"/>
      <c r="H6" s="171"/>
      <c r="I6" s="171"/>
      <c r="J6" s="173" t="s">
        <v>182</v>
      </c>
      <c r="K6" s="177">
        <f>C6/E6</f>
        <v>284.43699359347698</v>
      </c>
      <c r="L6" s="177">
        <f>D6/E6</f>
        <v>282.68413127548052</v>
      </c>
      <c r="M6" s="174">
        <f>K6-L6</f>
        <v>1.7528623179964598</v>
      </c>
      <c r="N6" s="171"/>
      <c r="O6" s="171"/>
      <c r="P6" s="173" t="s">
        <v>182</v>
      </c>
      <c r="Q6" s="173">
        <f>C6/F6</f>
        <v>22.210422535211269</v>
      </c>
      <c r="R6" s="173">
        <f>D6/F6</f>
        <v>22.073549295774651</v>
      </c>
      <c r="S6" s="172">
        <f>Q6-R6</f>
        <v>0.13687323943661767</v>
      </c>
      <c r="T6" s="171"/>
      <c r="U6" s="171"/>
      <c r="V6" s="171"/>
    </row>
    <row r="7" spans="1:22" x14ac:dyDescent="0.35">
      <c r="A7" s="171"/>
      <c r="B7" s="173" t="s">
        <v>181</v>
      </c>
      <c r="C7" s="176">
        <v>163.9127</v>
      </c>
      <c r="D7" s="176">
        <v>148.39349999999999</v>
      </c>
      <c r="E7" s="24">
        <v>0.5569906360994511</v>
      </c>
      <c r="F7" s="182">
        <v>6.8</v>
      </c>
      <c r="G7" s="173"/>
      <c r="H7" s="171"/>
      <c r="I7" s="171"/>
      <c r="J7" s="173" t="s">
        <v>181</v>
      </c>
      <c r="K7" s="177">
        <f>C7/E7</f>
        <v>294.28268515942028</v>
      </c>
      <c r="L7" s="177">
        <f>D7/E7</f>
        <v>266.42009826086957</v>
      </c>
      <c r="M7" s="174">
        <f>K7-L7</f>
        <v>27.862586898550717</v>
      </c>
      <c r="N7" s="171"/>
      <c r="O7" s="171"/>
      <c r="P7" s="173" t="s">
        <v>181</v>
      </c>
      <c r="Q7" s="173">
        <f>C7/F7</f>
        <v>24.104808823529414</v>
      </c>
      <c r="R7" s="173">
        <f>D7/F7</f>
        <v>21.822573529411763</v>
      </c>
      <c r="S7" s="172">
        <f>Q7-R7</f>
        <v>2.2822352941176511</v>
      </c>
      <c r="T7" s="171"/>
      <c r="U7" s="171"/>
      <c r="V7" s="171"/>
    </row>
    <row r="8" spans="1:22" x14ac:dyDescent="0.35">
      <c r="A8" s="171">
        <v>2011</v>
      </c>
      <c r="B8" s="173" t="s">
        <v>180</v>
      </c>
      <c r="C8" s="176">
        <v>157.23270000000002</v>
      </c>
      <c r="D8" s="176">
        <v>161.5386</v>
      </c>
      <c r="E8" s="24">
        <v>0.56506296415886348</v>
      </c>
      <c r="F8" s="182">
        <v>6.9</v>
      </c>
      <c r="G8" s="173"/>
      <c r="H8" s="171"/>
      <c r="I8" s="171">
        <v>2011</v>
      </c>
      <c r="J8" s="173" t="s">
        <v>180</v>
      </c>
      <c r="K8" s="177">
        <f>C8/E8</f>
        <v>278.2569553714286</v>
      </c>
      <c r="L8" s="177">
        <f>D8/E8</f>
        <v>285.87716811428567</v>
      </c>
      <c r="M8" s="174">
        <f>K8-L8</f>
        <v>-7.6202127428570634</v>
      </c>
      <c r="N8" s="171"/>
      <c r="O8" s="171">
        <v>2011</v>
      </c>
      <c r="P8" s="173" t="s">
        <v>180</v>
      </c>
      <c r="Q8" s="173">
        <f>C8/F8</f>
        <v>22.787347826086958</v>
      </c>
      <c r="R8" s="173">
        <f>D8/F8</f>
        <v>23.411391304347827</v>
      </c>
      <c r="S8" s="172">
        <f>Q8-R8</f>
        <v>-0.62404347826086948</v>
      </c>
      <c r="T8" s="171"/>
      <c r="U8" s="171"/>
      <c r="V8" s="171"/>
    </row>
    <row r="9" spans="1:22" x14ac:dyDescent="0.35">
      <c r="A9" s="171"/>
      <c r="B9" s="173" t="s">
        <v>61</v>
      </c>
      <c r="C9" s="176">
        <v>168.53639999999999</v>
      </c>
      <c r="D9" s="176">
        <v>167.143</v>
      </c>
      <c r="E9" s="24">
        <v>0.57539554407491122</v>
      </c>
      <c r="F9" s="182">
        <v>6.8</v>
      </c>
      <c r="G9" s="173"/>
      <c r="H9" s="171"/>
      <c r="I9" s="171"/>
      <c r="J9" s="173" t="s">
        <v>61</v>
      </c>
      <c r="K9" s="177">
        <f>C9/E9</f>
        <v>292.90529225589222</v>
      </c>
      <c r="L9" s="177">
        <f>D9/E9</f>
        <v>290.48365375982041</v>
      </c>
      <c r="M9" s="174">
        <f>K9-L9</f>
        <v>2.4216384960718074</v>
      </c>
      <c r="N9" s="171"/>
      <c r="O9" s="171"/>
      <c r="P9" s="173" t="s">
        <v>61</v>
      </c>
      <c r="Q9" s="173">
        <f>C9/F9</f>
        <v>24.784764705882353</v>
      </c>
      <c r="R9" s="173">
        <f>D9/F9</f>
        <v>24.579852941176473</v>
      </c>
      <c r="S9" s="172">
        <f>Q9-R9</f>
        <v>0.20491176470588002</v>
      </c>
      <c r="T9" s="171"/>
      <c r="U9" s="171"/>
      <c r="V9" s="171"/>
    </row>
    <row r="10" spans="1:22" x14ac:dyDescent="0.35">
      <c r="A10" s="171"/>
      <c r="B10" s="173" t="s">
        <v>182</v>
      </c>
      <c r="C10" s="176">
        <v>185.27029999999999</v>
      </c>
      <c r="D10" s="176">
        <v>190.39609999999999</v>
      </c>
      <c r="E10" s="24">
        <v>0.58475944462382956</v>
      </c>
      <c r="F10" s="181">
        <v>7.5</v>
      </c>
      <c r="G10" s="173"/>
      <c r="H10" s="171"/>
      <c r="I10" s="171"/>
      <c r="J10" s="173" t="s">
        <v>182</v>
      </c>
      <c r="K10" s="177">
        <f>C10/E10</f>
        <v>316.83165052457201</v>
      </c>
      <c r="L10" s="177">
        <f>D10/E10</f>
        <v>325.59730629486467</v>
      </c>
      <c r="M10" s="174">
        <f>K10-L10</f>
        <v>-8.7656557702926534</v>
      </c>
      <c r="N10" s="171"/>
      <c r="O10" s="171"/>
      <c r="P10" s="173" t="s">
        <v>182</v>
      </c>
      <c r="Q10" s="173">
        <f>C10/F10</f>
        <v>24.702706666666664</v>
      </c>
      <c r="R10" s="173">
        <f>D10/F10</f>
        <v>25.386146666666665</v>
      </c>
      <c r="S10" s="172">
        <f>Q10-R10</f>
        <v>-0.68344000000000094</v>
      </c>
      <c r="T10" s="171"/>
      <c r="U10" s="171"/>
      <c r="V10" s="171"/>
    </row>
    <row r="11" spans="1:22" x14ac:dyDescent="0.35">
      <c r="A11" s="171"/>
      <c r="B11" s="173" t="s">
        <v>181</v>
      </c>
      <c r="C11" s="176">
        <v>192.62980000000002</v>
      </c>
      <c r="D11" s="176">
        <v>205.52189999999999</v>
      </c>
      <c r="E11" s="24">
        <v>0.59057152082660636</v>
      </c>
      <c r="F11" s="181">
        <v>8.1999999999999993</v>
      </c>
      <c r="G11" s="173"/>
      <c r="H11" s="171"/>
      <c r="I11" s="171"/>
      <c r="J11" s="173" t="s">
        <v>181</v>
      </c>
      <c r="K11" s="177">
        <f>C11/E11</f>
        <v>326.1752272279935</v>
      </c>
      <c r="L11" s="177">
        <f>D11/E11</f>
        <v>348.00509803171133</v>
      </c>
      <c r="M11" s="174">
        <f>K11-L11</f>
        <v>-21.829870803717824</v>
      </c>
      <c r="N11" s="171"/>
      <c r="O11" s="171"/>
      <c r="P11" s="173" t="s">
        <v>181</v>
      </c>
      <c r="Q11" s="173">
        <f>C11/F11</f>
        <v>23.49143902439025</v>
      </c>
      <c r="R11" s="173">
        <f>D11/F11</f>
        <v>25.063646341463414</v>
      </c>
      <c r="S11" s="172">
        <f>Q11-R11</f>
        <v>-1.5722073170731647</v>
      </c>
      <c r="T11" s="171"/>
      <c r="U11" s="171"/>
      <c r="V11" s="171"/>
    </row>
    <row r="12" spans="1:22" x14ac:dyDescent="0.35">
      <c r="A12" s="171">
        <v>2012</v>
      </c>
      <c r="B12" s="173" t="s">
        <v>180</v>
      </c>
      <c r="C12" s="176">
        <v>171.57160000000002</v>
      </c>
      <c r="D12" s="176">
        <v>198.06680000000003</v>
      </c>
      <c r="E12" s="24">
        <v>0.59993542137552469</v>
      </c>
      <c r="F12" s="181">
        <v>7.6</v>
      </c>
      <c r="G12" s="173"/>
      <c r="H12" s="171"/>
      <c r="I12" s="171">
        <v>2012</v>
      </c>
      <c r="J12" s="173" t="s">
        <v>180</v>
      </c>
      <c r="K12" s="177">
        <f>C12/E12</f>
        <v>285.98344736275567</v>
      </c>
      <c r="L12" s="177">
        <f>D12/E12</f>
        <v>330.14686738428423</v>
      </c>
      <c r="M12" s="174">
        <f>K12-L12</f>
        <v>-44.163420021528566</v>
      </c>
      <c r="N12" s="171"/>
      <c r="O12" s="171">
        <v>2012</v>
      </c>
      <c r="P12" s="173" t="s">
        <v>180</v>
      </c>
      <c r="Q12" s="173">
        <f>C12/F12</f>
        <v>22.575210526315793</v>
      </c>
      <c r="R12" s="173">
        <f>D12/F12</f>
        <v>26.061421052631584</v>
      </c>
      <c r="S12" s="172">
        <f>Q12-R12</f>
        <v>-3.4862105263157908</v>
      </c>
      <c r="T12" s="171"/>
      <c r="U12" s="171"/>
      <c r="V12" s="171"/>
    </row>
    <row r="13" spans="1:22" x14ac:dyDescent="0.35">
      <c r="A13" s="171"/>
      <c r="B13" s="173" t="s">
        <v>61</v>
      </c>
      <c r="C13" s="176">
        <v>176.64229999999998</v>
      </c>
      <c r="D13" s="176">
        <v>201.17069999999998</v>
      </c>
      <c r="E13" s="24">
        <v>0.60897642880206648</v>
      </c>
      <c r="F13" s="181">
        <v>8.4</v>
      </c>
      <c r="G13" s="173"/>
      <c r="H13" s="171"/>
      <c r="I13" s="171"/>
      <c r="J13" s="173" t="s">
        <v>61</v>
      </c>
      <c r="K13" s="177">
        <f>C13/E13</f>
        <v>290.0642646341463</v>
      </c>
      <c r="L13" s="177">
        <f>D13/E13</f>
        <v>330.34234247083776</v>
      </c>
      <c r="M13" s="174">
        <f>K13-L13</f>
        <v>-40.278077836691466</v>
      </c>
      <c r="N13" s="171"/>
      <c r="O13" s="171"/>
      <c r="P13" s="173" t="s">
        <v>61</v>
      </c>
      <c r="Q13" s="173">
        <f>C13/F13</f>
        <v>21.028845238095233</v>
      </c>
      <c r="R13" s="173">
        <f>D13/F13</f>
        <v>23.948892857142855</v>
      </c>
      <c r="S13" s="172">
        <f>Q13-R13</f>
        <v>-2.9200476190476223</v>
      </c>
      <c r="T13" s="171"/>
      <c r="U13" s="171"/>
      <c r="V13" s="171"/>
    </row>
    <row r="14" spans="1:22" x14ac:dyDescent="0.35">
      <c r="A14" s="171"/>
      <c r="B14" s="173" t="s">
        <v>182</v>
      </c>
      <c r="C14" s="176">
        <v>181.62620000000001</v>
      </c>
      <c r="D14" s="176">
        <v>214.29840000000002</v>
      </c>
      <c r="E14" s="24">
        <v>0.61446561188246696</v>
      </c>
      <c r="F14" s="181">
        <v>8.3000000000000007</v>
      </c>
      <c r="G14" s="173"/>
      <c r="H14" s="171"/>
      <c r="I14" s="171"/>
      <c r="J14" s="173" t="s">
        <v>182</v>
      </c>
      <c r="K14" s="177">
        <f>C14/E14</f>
        <v>295.58399442984762</v>
      </c>
      <c r="L14" s="177">
        <f>D14/E14</f>
        <v>348.75572506568574</v>
      </c>
      <c r="M14" s="174">
        <f>K14-L14</f>
        <v>-53.171730635838117</v>
      </c>
      <c r="N14" s="171"/>
      <c r="O14" s="171"/>
      <c r="P14" s="173" t="s">
        <v>182</v>
      </c>
      <c r="Q14" s="173">
        <f>C14/F14</f>
        <v>21.882674698795181</v>
      </c>
      <c r="R14" s="173">
        <f>D14/F14</f>
        <v>25.819084337349398</v>
      </c>
      <c r="S14" s="172">
        <f>Q14-R14</f>
        <v>-3.9364096385542169</v>
      </c>
      <c r="T14" s="171"/>
      <c r="U14" s="171"/>
      <c r="V14" s="171"/>
    </row>
    <row r="15" spans="1:22" x14ac:dyDescent="0.35">
      <c r="A15" s="171"/>
      <c r="B15" s="173" t="s">
        <v>181</v>
      </c>
      <c r="C15" s="176">
        <v>186.66560000000001</v>
      </c>
      <c r="D15" s="176">
        <v>219.001</v>
      </c>
      <c r="E15" s="24">
        <v>0.62382951243138529</v>
      </c>
      <c r="F15" s="181">
        <v>8.6</v>
      </c>
      <c r="G15" s="173"/>
      <c r="H15" s="171"/>
      <c r="I15" s="171"/>
      <c r="J15" s="173" t="s">
        <v>181</v>
      </c>
      <c r="K15" s="177">
        <f>C15/E15</f>
        <v>299.2253432712215</v>
      </c>
      <c r="L15" s="177">
        <f>D15/E15</f>
        <v>351.05905641821943</v>
      </c>
      <c r="M15" s="174">
        <f>K15-L15</f>
        <v>-51.833713146997923</v>
      </c>
      <c r="N15" s="171"/>
      <c r="O15" s="171"/>
      <c r="P15" s="173" t="s">
        <v>181</v>
      </c>
      <c r="Q15" s="173">
        <f>C15/F15</f>
        <v>21.705302325581396</v>
      </c>
      <c r="R15" s="173">
        <f>D15/F15</f>
        <v>25.465232558139537</v>
      </c>
      <c r="S15" s="172">
        <f>Q15-R15</f>
        <v>-3.7599302325581405</v>
      </c>
      <c r="T15" s="171"/>
      <c r="U15" s="171"/>
      <c r="V15" s="171"/>
    </row>
    <row r="16" spans="1:22" x14ac:dyDescent="0.35">
      <c r="A16" s="171">
        <v>2013</v>
      </c>
      <c r="B16" s="173" t="s">
        <v>180</v>
      </c>
      <c r="C16" s="176">
        <v>178.93490000000003</v>
      </c>
      <c r="D16" s="176">
        <v>221.49449999999999</v>
      </c>
      <c r="E16" s="24">
        <v>0.63416209234743293</v>
      </c>
      <c r="F16" s="181">
        <v>9.1999999999999993</v>
      </c>
      <c r="G16" s="173"/>
      <c r="H16" s="171"/>
      <c r="I16" s="171">
        <v>2013</v>
      </c>
      <c r="J16" s="173" t="s">
        <v>180</v>
      </c>
      <c r="K16" s="177">
        <f>C16/E16</f>
        <v>282.15956481670071</v>
      </c>
      <c r="L16" s="177">
        <f>D16/E16</f>
        <v>349.27111328920574</v>
      </c>
      <c r="M16" s="174">
        <f>K16-L16</f>
        <v>-67.111548472505035</v>
      </c>
      <c r="N16" s="171"/>
      <c r="O16" s="171">
        <v>2013</v>
      </c>
      <c r="P16" s="173" t="s">
        <v>180</v>
      </c>
      <c r="Q16" s="173">
        <f>C16/F16</f>
        <v>19.449445652173917</v>
      </c>
      <c r="R16" s="173">
        <f>D16/F16</f>
        <v>24.075489130434782</v>
      </c>
      <c r="S16" s="172">
        <f>Q16-R16</f>
        <v>-4.6260434782608648</v>
      </c>
      <c r="T16" s="171"/>
      <c r="U16" s="171"/>
      <c r="V16" s="171"/>
    </row>
    <row r="17" spans="1:22" x14ac:dyDescent="0.35">
      <c r="A17" s="171"/>
      <c r="B17" s="173" t="s">
        <v>61</v>
      </c>
      <c r="C17" s="176">
        <v>200.6173</v>
      </c>
      <c r="D17" s="176">
        <v>235.74379999999999</v>
      </c>
      <c r="E17" s="24">
        <v>0.64255731352922196</v>
      </c>
      <c r="F17" s="181">
        <v>10</v>
      </c>
      <c r="G17" s="173"/>
      <c r="H17" s="171"/>
      <c r="I17" s="171"/>
      <c r="J17" s="173" t="s">
        <v>61</v>
      </c>
      <c r="K17" s="177">
        <f>C17/E17</f>
        <v>312.21697391959793</v>
      </c>
      <c r="L17" s="177">
        <f>D17/E17</f>
        <v>366.883692763819</v>
      </c>
      <c r="M17" s="174">
        <f>K17-L17</f>
        <v>-54.666718844221066</v>
      </c>
      <c r="N17" s="171"/>
      <c r="O17" s="171"/>
      <c r="P17" s="173" t="s">
        <v>61</v>
      </c>
      <c r="Q17" s="173">
        <f>C17/F17</f>
        <v>20.061730000000001</v>
      </c>
      <c r="R17" s="173">
        <f>D17/F17</f>
        <v>23.574379999999998</v>
      </c>
      <c r="S17" s="172">
        <f>Q17-R17</f>
        <v>-3.5126499999999972</v>
      </c>
      <c r="T17" s="171"/>
      <c r="U17" s="171"/>
      <c r="V17" s="171"/>
    </row>
    <row r="18" spans="1:22" x14ac:dyDescent="0.35">
      <c r="A18" s="171"/>
      <c r="B18" s="173" t="s">
        <v>182</v>
      </c>
      <c r="C18" s="176">
        <v>223.13239999999996</v>
      </c>
      <c r="D18" s="176">
        <v>267.51590000000004</v>
      </c>
      <c r="E18" s="24">
        <v>0.65256700032289305</v>
      </c>
      <c r="F18" s="181">
        <v>10</v>
      </c>
      <c r="G18" s="173"/>
      <c r="H18" s="171"/>
      <c r="I18" s="171"/>
      <c r="J18" s="173" t="s">
        <v>182</v>
      </c>
      <c r="K18" s="177">
        <f>C18/E18</f>
        <v>341.93025373577433</v>
      </c>
      <c r="L18" s="177">
        <f>D18/E18</f>
        <v>409.94395957446818</v>
      </c>
      <c r="M18" s="174">
        <f>K18-L18</f>
        <v>-68.013705838693852</v>
      </c>
      <c r="N18" s="171"/>
      <c r="O18" s="171"/>
      <c r="P18" s="173" t="s">
        <v>182</v>
      </c>
      <c r="Q18" s="173">
        <f>C18/F18</f>
        <v>22.313239999999997</v>
      </c>
      <c r="R18" s="173">
        <f>D18/F18</f>
        <v>26.751590000000004</v>
      </c>
      <c r="S18" s="172">
        <f>Q18-R18</f>
        <v>-4.4383500000000069</v>
      </c>
      <c r="T18" s="171"/>
      <c r="U18" s="171"/>
      <c r="V18" s="171"/>
    </row>
    <row r="19" spans="1:22" x14ac:dyDescent="0.35">
      <c r="A19" s="171"/>
      <c r="B19" s="173" t="s">
        <v>181</v>
      </c>
      <c r="C19" s="176">
        <v>246.34179999999998</v>
      </c>
      <c r="D19" s="176">
        <v>254.8818</v>
      </c>
      <c r="E19" s="24">
        <v>0.65805618340329342</v>
      </c>
      <c r="F19" s="181">
        <v>10.4</v>
      </c>
      <c r="G19" s="173"/>
      <c r="H19" s="171"/>
      <c r="I19" s="171"/>
      <c r="J19" s="173" t="s">
        <v>181</v>
      </c>
      <c r="K19" s="177">
        <f>C19/E19</f>
        <v>374.3476715407262</v>
      </c>
      <c r="L19" s="177">
        <f>D19/E19</f>
        <v>387.32528684985283</v>
      </c>
      <c r="M19" s="174">
        <f>K19-L19</f>
        <v>-12.977615309126634</v>
      </c>
      <c r="N19" s="171"/>
      <c r="O19" s="171"/>
      <c r="P19" s="173" t="s">
        <v>181</v>
      </c>
      <c r="Q19" s="173">
        <f>C19/F19</f>
        <v>23.686711538461534</v>
      </c>
      <c r="R19" s="173">
        <f>D19/F19</f>
        <v>24.507865384615382</v>
      </c>
      <c r="S19" s="172">
        <f>Q19-R19</f>
        <v>-0.82115384615384812</v>
      </c>
      <c r="T19" s="171"/>
      <c r="U19" s="171"/>
      <c r="V19" s="171"/>
    </row>
    <row r="20" spans="1:22" x14ac:dyDescent="0.35">
      <c r="A20" s="171">
        <v>2014</v>
      </c>
      <c r="B20" s="173" t="s">
        <v>180</v>
      </c>
      <c r="C20" s="176">
        <v>240.03999999999996</v>
      </c>
      <c r="D20" s="176">
        <v>268.20590000000004</v>
      </c>
      <c r="E20" s="24">
        <v>0.67161769454310616</v>
      </c>
      <c r="F20" s="181">
        <v>10.7</v>
      </c>
      <c r="G20" s="173"/>
      <c r="H20" s="171"/>
      <c r="I20" s="171">
        <v>2014</v>
      </c>
      <c r="J20" s="173" t="s">
        <v>180</v>
      </c>
      <c r="K20" s="177">
        <f>C20/E20</f>
        <v>357.4057115384615</v>
      </c>
      <c r="L20" s="177">
        <f>D20/E20</f>
        <v>399.34311168269244</v>
      </c>
      <c r="M20" s="174">
        <f>K20-L20</f>
        <v>-41.937400144230935</v>
      </c>
      <c r="N20" s="171"/>
      <c r="O20" s="171">
        <v>2014</v>
      </c>
      <c r="P20" s="173" t="s">
        <v>180</v>
      </c>
      <c r="Q20" s="173">
        <f>C20/F20</f>
        <v>22.433644859813082</v>
      </c>
      <c r="R20" s="173">
        <f>D20/F20</f>
        <v>25.065971962616828</v>
      </c>
      <c r="S20" s="172">
        <f>Q20-R20</f>
        <v>-2.632327102803746</v>
      </c>
      <c r="T20" s="171"/>
      <c r="U20" s="171"/>
      <c r="V20" s="171"/>
    </row>
    <row r="21" spans="1:22" x14ac:dyDescent="0.35">
      <c r="A21" s="171"/>
      <c r="B21" s="173" t="s">
        <v>61</v>
      </c>
      <c r="C21" s="176">
        <v>235.26420000000002</v>
      </c>
      <c r="D21" s="176">
        <v>255.5685</v>
      </c>
      <c r="E21" s="24">
        <v>0.68421052631578938</v>
      </c>
      <c r="F21" s="181">
        <v>10.7</v>
      </c>
      <c r="G21" s="173"/>
      <c r="H21" s="171"/>
      <c r="I21" s="171"/>
      <c r="J21" s="173" t="s">
        <v>61</v>
      </c>
      <c r="K21" s="177">
        <f>C21/E21</f>
        <v>343.84767692307702</v>
      </c>
      <c r="L21" s="177">
        <f>D21/E21</f>
        <v>373.52319230769234</v>
      </c>
      <c r="M21" s="174">
        <f>K21-L21</f>
        <v>-29.675515384615323</v>
      </c>
      <c r="N21" s="171"/>
      <c r="O21" s="171"/>
      <c r="P21" s="173" t="s">
        <v>61</v>
      </c>
      <c r="Q21" s="173">
        <f>C21/F21</f>
        <v>21.987308411214958</v>
      </c>
      <c r="R21" s="173">
        <f>D21/F21</f>
        <v>23.884906542056076</v>
      </c>
      <c r="S21" s="172">
        <f>Q21-R21</f>
        <v>-1.8975981308411178</v>
      </c>
      <c r="T21" s="171"/>
      <c r="U21" s="171"/>
      <c r="V21" s="171"/>
    </row>
    <row r="22" spans="1:22" x14ac:dyDescent="0.35">
      <c r="A22" s="171"/>
      <c r="B22" s="173" t="s">
        <v>182</v>
      </c>
      <c r="C22" s="176">
        <v>244.65470000000005</v>
      </c>
      <c r="D22" s="176">
        <v>279.45949999999999</v>
      </c>
      <c r="E22" s="24">
        <v>0.69357442686470783</v>
      </c>
      <c r="F22" s="180">
        <v>11</v>
      </c>
      <c r="G22" s="173"/>
      <c r="H22" s="171"/>
      <c r="I22" s="171"/>
      <c r="J22" s="173" t="s">
        <v>182</v>
      </c>
      <c r="K22" s="177">
        <f>C22/E22</f>
        <v>352.74469548417136</v>
      </c>
      <c r="L22" s="177">
        <f>D22/E22</f>
        <v>402.92647648975787</v>
      </c>
      <c r="M22" s="174">
        <f>K22-L22</f>
        <v>-50.181781005586515</v>
      </c>
      <c r="N22" s="171"/>
      <c r="O22" s="171"/>
      <c r="P22" s="173" t="s">
        <v>182</v>
      </c>
      <c r="Q22" s="173">
        <f>C22/F22</f>
        <v>22.241336363636368</v>
      </c>
      <c r="R22" s="173">
        <f>D22/F22</f>
        <v>25.405409090909089</v>
      </c>
      <c r="S22" s="172">
        <f>Q22-R22</f>
        <v>-3.1640727272727212</v>
      </c>
      <c r="T22" s="171"/>
      <c r="U22" s="171"/>
      <c r="V22" s="171"/>
    </row>
    <row r="23" spans="1:22" x14ac:dyDescent="0.35">
      <c r="A23" s="171"/>
      <c r="B23" s="173" t="s">
        <v>181</v>
      </c>
      <c r="C23" s="176">
        <v>260.21949999999998</v>
      </c>
      <c r="D23" s="176">
        <v>280.45539999999994</v>
      </c>
      <c r="E23" s="24">
        <v>0.69518889247659021</v>
      </c>
      <c r="F23" s="180">
        <v>11.5</v>
      </c>
      <c r="G23" s="173"/>
      <c r="H23" s="171"/>
      <c r="I23" s="171"/>
      <c r="J23" s="173" t="s">
        <v>181</v>
      </c>
      <c r="K23" s="177">
        <f>C23/E23</f>
        <v>374.31481258708777</v>
      </c>
      <c r="L23" s="177">
        <f>D23/E23</f>
        <v>403.42330413376675</v>
      </c>
      <c r="M23" s="174">
        <f>K23-L23</f>
        <v>-29.108491546678977</v>
      </c>
      <c r="N23" s="171"/>
      <c r="O23" s="171"/>
      <c r="P23" s="173" t="s">
        <v>181</v>
      </c>
      <c r="Q23" s="173">
        <f>C23/F23</f>
        <v>22.62778260869565</v>
      </c>
      <c r="R23" s="173">
        <f>D23/F23</f>
        <v>24.387426086956516</v>
      </c>
      <c r="S23" s="172">
        <f>Q23-R23</f>
        <v>-1.7596434782608661</v>
      </c>
      <c r="T23" s="171"/>
      <c r="U23" s="171"/>
      <c r="V23" s="171"/>
    </row>
    <row r="24" spans="1:22" x14ac:dyDescent="0.35">
      <c r="A24" s="171">
        <v>2015</v>
      </c>
      <c r="B24" s="173" t="s">
        <v>180</v>
      </c>
      <c r="C24" s="176">
        <v>234.50819999999999</v>
      </c>
      <c r="D24" s="176">
        <v>267.46060000000006</v>
      </c>
      <c r="E24" s="24">
        <v>0.69906360994510819</v>
      </c>
      <c r="F24" s="180">
        <v>12.1</v>
      </c>
      <c r="G24" s="173"/>
      <c r="H24" s="171"/>
      <c r="I24" s="171">
        <v>2015</v>
      </c>
      <c r="J24" s="173" t="s">
        <v>180</v>
      </c>
      <c r="K24" s="177">
        <f>C24/E24</f>
        <v>335.4604597690531</v>
      </c>
      <c r="L24" s="177">
        <f>D24/E24</f>
        <v>382.59837330254049</v>
      </c>
      <c r="M24" s="174">
        <f>K24-L24</f>
        <v>-47.137913533487392</v>
      </c>
      <c r="N24" s="171"/>
      <c r="O24" s="171">
        <v>2015</v>
      </c>
      <c r="P24" s="173" t="s">
        <v>180</v>
      </c>
      <c r="Q24" s="173">
        <f>C24/F24</f>
        <v>19.380842975206612</v>
      </c>
      <c r="R24" s="173">
        <f>D24/F24</f>
        <v>22.104181818181825</v>
      </c>
      <c r="S24" s="172">
        <f>Q24-R24</f>
        <v>-2.7233388429752132</v>
      </c>
      <c r="T24" s="171"/>
      <c r="U24" s="171"/>
      <c r="V24" s="171"/>
    </row>
    <row r="25" spans="1:22" x14ac:dyDescent="0.35">
      <c r="A25" s="171"/>
      <c r="B25" s="173" t="s">
        <v>61</v>
      </c>
      <c r="C25" s="176">
        <v>263.77029999999996</v>
      </c>
      <c r="D25" s="176">
        <v>254.7902</v>
      </c>
      <c r="E25" s="24">
        <v>0.71617694543106236</v>
      </c>
      <c r="F25" s="180">
        <v>12.3</v>
      </c>
      <c r="G25" s="173"/>
      <c r="H25" s="171"/>
      <c r="I25" s="171"/>
      <c r="J25" s="173" t="s">
        <v>61</v>
      </c>
      <c r="K25" s="177">
        <f>C25/E25</f>
        <v>368.30325477908019</v>
      </c>
      <c r="L25" s="177">
        <f>D25/E25</f>
        <v>355.76431442741205</v>
      </c>
      <c r="M25" s="174">
        <f>K25-L25</f>
        <v>12.538940351668145</v>
      </c>
      <c r="N25" s="171"/>
      <c r="O25" s="171"/>
      <c r="P25" s="173" t="s">
        <v>61</v>
      </c>
      <c r="Q25" s="173">
        <f>C25/F25</f>
        <v>21.44473983739837</v>
      </c>
      <c r="R25" s="173">
        <f>D25/F25</f>
        <v>20.714650406504063</v>
      </c>
      <c r="S25" s="172">
        <f>Q25-R25</f>
        <v>0.73008943089430645</v>
      </c>
      <c r="T25" s="171"/>
      <c r="U25" s="171"/>
      <c r="V25" s="171"/>
    </row>
    <row r="26" spans="1:22" x14ac:dyDescent="0.35">
      <c r="A26" s="171"/>
      <c r="B26" s="173" t="s">
        <v>182</v>
      </c>
      <c r="C26" s="176">
        <v>272.79109999999997</v>
      </c>
      <c r="D26" s="176">
        <v>284.92629999999997</v>
      </c>
      <c r="E26" s="24">
        <v>0.72650952534711011</v>
      </c>
      <c r="F26" s="180">
        <v>13.6</v>
      </c>
      <c r="G26" s="173"/>
      <c r="H26" s="171"/>
      <c r="I26" s="171"/>
      <c r="J26" s="173" t="s">
        <v>182</v>
      </c>
      <c r="K26" s="177">
        <f>C26/E26</f>
        <v>375.48179408888888</v>
      </c>
      <c r="L26" s="177">
        <f>D26/E26</f>
        <v>392.18522271111107</v>
      </c>
      <c r="M26" s="174">
        <f>K26-L26</f>
        <v>-16.703428622222191</v>
      </c>
      <c r="N26" s="171"/>
      <c r="O26" s="171"/>
      <c r="P26" s="173" t="s">
        <v>182</v>
      </c>
      <c r="Q26" s="173">
        <f>C26/F26</f>
        <v>20.058169117647058</v>
      </c>
      <c r="R26" s="173">
        <f>D26/F26</f>
        <v>20.950463235294116</v>
      </c>
      <c r="S26" s="172">
        <f>Q26-R26</f>
        <v>-0.89229411764705802</v>
      </c>
      <c r="T26" s="171"/>
      <c r="U26" s="171"/>
      <c r="V26" s="171"/>
    </row>
    <row r="27" spans="1:22" x14ac:dyDescent="0.35">
      <c r="A27" s="171"/>
      <c r="B27" s="173" t="s">
        <v>181</v>
      </c>
      <c r="C27" s="176">
        <v>268.1377</v>
      </c>
      <c r="D27" s="176">
        <v>280.83350000000002</v>
      </c>
      <c r="E27" s="24">
        <v>0.72909267032612202</v>
      </c>
      <c r="F27" s="178">
        <v>15.1</v>
      </c>
      <c r="G27" s="173"/>
      <c r="H27" s="171"/>
      <c r="I27" s="171"/>
      <c r="J27" s="173" t="s">
        <v>181</v>
      </c>
      <c r="K27" s="177">
        <f>C27/E27</f>
        <v>367.76902431355182</v>
      </c>
      <c r="L27" s="177">
        <f>D27/E27</f>
        <v>385.18217426926486</v>
      </c>
      <c r="M27" s="174">
        <f>K27-L27</f>
        <v>-17.413149955713038</v>
      </c>
      <c r="N27" s="171"/>
      <c r="O27" s="171"/>
      <c r="P27" s="173" t="s">
        <v>181</v>
      </c>
      <c r="Q27" s="173">
        <f>C27/F27</f>
        <v>17.757463576158941</v>
      </c>
      <c r="R27" s="173">
        <f>D27/F27</f>
        <v>18.598245033112583</v>
      </c>
      <c r="S27" s="172">
        <f>Q27-R27</f>
        <v>-0.8407814569536427</v>
      </c>
      <c r="T27" s="171"/>
      <c r="U27" s="171"/>
      <c r="V27" s="171"/>
    </row>
    <row r="28" spans="1:22" x14ac:dyDescent="0.35">
      <c r="A28" s="171">
        <v>2016</v>
      </c>
      <c r="B28" s="173" t="s">
        <v>180</v>
      </c>
      <c r="C28" s="176">
        <v>257.99959999999999</v>
      </c>
      <c r="D28" s="176">
        <v>274.31479999999999</v>
      </c>
      <c r="E28" s="24">
        <v>0.74459154020019369</v>
      </c>
      <c r="F28" s="180">
        <v>15.4</v>
      </c>
      <c r="G28" s="173"/>
      <c r="H28" s="171"/>
      <c r="I28" s="171">
        <v>2016</v>
      </c>
      <c r="J28" s="173" t="s">
        <v>180</v>
      </c>
      <c r="K28" s="177">
        <f>C28/E28</f>
        <v>346.49816183868171</v>
      </c>
      <c r="L28" s="177">
        <f>D28/E28</f>
        <v>368.40977259323506</v>
      </c>
      <c r="M28" s="174">
        <f>K28-L28</f>
        <v>-21.911610754553351</v>
      </c>
      <c r="N28" s="171"/>
      <c r="O28" s="171">
        <v>2016</v>
      </c>
      <c r="P28" s="173" t="s">
        <v>180</v>
      </c>
      <c r="Q28" s="173">
        <f>C28/F28</f>
        <v>16.753220779220779</v>
      </c>
      <c r="R28" s="173">
        <f>D28/F28</f>
        <v>17.812649350649348</v>
      </c>
      <c r="S28" s="172">
        <f>Q28-R28</f>
        <v>-1.0594285714285689</v>
      </c>
      <c r="T28" s="171"/>
      <c r="U28" s="171"/>
      <c r="V28" s="171"/>
    </row>
    <row r="29" spans="1:22" x14ac:dyDescent="0.35">
      <c r="A29" s="171"/>
      <c r="B29" s="173" t="s">
        <v>61</v>
      </c>
      <c r="C29" s="176">
        <v>301.59190000000001</v>
      </c>
      <c r="D29" s="176">
        <v>270.82360000000006</v>
      </c>
      <c r="E29" s="24">
        <v>0.76041330319664191</v>
      </c>
      <c r="F29" s="180">
        <v>15.1</v>
      </c>
      <c r="G29" s="173"/>
      <c r="H29" s="171"/>
      <c r="I29" s="171"/>
      <c r="J29" s="173" t="s">
        <v>61</v>
      </c>
      <c r="K29" s="177">
        <f>C29/E29</f>
        <v>396.61575978768576</v>
      </c>
      <c r="L29" s="177">
        <f>D29/E29</f>
        <v>356.1531588959661</v>
      </c>
      <c r="M29" s="174">
        <f>K29-L29</f>
        <v>40.46260089171966</v>
      </c>
      <c r="N29" s="171"/>
      <c r="O29" s="171"/>
      <c r="P29" s="173" t="s">
        <v>61</v>
      </c>
      <c r="Q29" s="173">
        <f>C29/F29</f>
        <v>19.972973509933777</v>
      </c>
      <c r="R29" s="173">
        <f>D29/F29</f>
        <v>17.935337748344374</v>
      </c>
      <c r="S29" s="172">
        <f>Q29-R29</f>
        <v>2.037635761589403</v>
      </c>
      <c r="T29" s="171"/>
      <c r="U29" s="171"/>
      <c r="V29" s="171"/>
    </row>
    <row r="30" spans="1:22" x14ac:dyDescent="0.35">
      <c r="A30" s="171"/>
      <c r="B30" s="173" t="s">
        <v>182</v>
      </c>
      <c r="C30" s="176">
        <v>284.87779999999998</v>
      </c>
      <c r="D30" s="176">
        <v>281.46580000000006</v>
      </c>
      <c r="E30" s="24">
        <v>0.76977720374556025</v>
      </c>
      <c r="F30" s="179">
        <v>14</v>
      </c>
      <c r="G30" s="173"/>
      <c r="H30" s="171"/>
      <c r="I30" s="171"/>
      <c r="J30" s="173" t="s">
        <v>182</v>
      </c>
      <c r="K30" s="177">
        <f>C30/E30</f>
        <v>370.07824941275163</v>
      </c>
      <c r="L30" s="177">
        <f>D30/E30</f>
        <v>365.64579807046988</v>
      </c>
      <c r="M30" s="174">
        <f>K30-L30</f>
        <v>4.4324513422817517</v>
      </c>
      <c r="N30" s="171"/>
      <c r="O30" s="171"/>
      <c r="P30" s="173" t="s">
        <v>182</v>
      </c>
      <c r="Q30" s="173">
        <f>C30/F30</f>
        <v>20.348414285714284</v>
      </c>
      <c r="R30" s="173">
        <f>D30/F30</f>
        <v>20.104700000000005</v>
      </c>
      <c r="S30" s="172">
        <f>Q30-R30</f>
        <v>0.24371428571427955</v>
      </c>
      <c r="T30" s="171"/>
      <c r="U30" s="171"/>
      <c r="V30" s="171"/>
    </row>
    <row r="31" spans="1:22" x14ac:dyDescent="0.35">
      <c r="A31" s="171"/>
      <c r="B31" s="173" t="s">
        <v>181</v>
      </c>
      <c r="C31" s="176">
        <v>280.40889999999996</v>
      </c>
      <c r="D31" s="176">
        <v>273.96949999999998</v>
      </c>
      <c r="E31" s="24">
        <v>0.77688085243784311</v>
      </c>
      <c r="F31" s="178">
        <v>13.9</v>
      </c>
      <c r="G31" s="173"/>
      <c r="H31" s="171"/>
      <c r="I31" s="171"/>
      <c r="J31" s="173" t="s">
        <v>181</v>
      </c>
      <c r="K31" s="177">
        <f>C31/E31</f>
        <v>360.94196313383202</v>
      </c>
      <c r="L31" s="177">
        <f>D31/E31</f>
        <v>352.65317601828758</v>
      </c>
      <c r="M31" s="174">
        <f>K31-L31</f>
        <v>8.2887871155444373</v>
      </c>
      <c r="N31" s="171"/>
      <c r="O31" s="171"/>
      <c r="P31" s="173" t="s">
        <v>181</v>
      </c>
      <c r="Q31" s="173">
        <f>C31/F31</f>
        <v>20.173302158273376</v>
      </c>
      <c r="R31" s="173">
        <f>D31/F31</f>
        <v>19.710035971223022</v>
      </c>
      <c r="S31" s="172">
        <f>Q31-R31</f>
        <v>0.46326618705035472</v>
      </c>
      <c r="T31" s="171"/>
      <c r="U31" s="171"/>
      <c r="V31" s="171"/>
    </row>
    <row r="32" spans="1:22" x14ac:dyDescent="0.35">
      <c r="A32" s="176">
        <v>2017</v>
      </c>
      <c r="B32" s="176" t="s">
        <v>180</v>
      </c>
      <c r="C32" s="176">
        <v>268.72060000000005</v>
      </c>
      <c r="D32" s="176">
        <v>263.7127999999999</v>
      </c>
      <c r="E32" s="24">
        <v>0.79205682918953824</v>
      </c>
      <c r="F32" s="175">
        <v>13.232200000000001</v>
      </c>
      <c r="G32" s="176"/>
      <c r="H32" s="176"/>
      <c r="I32" s="176">
        <v>2017</v>
      </c>
      <c r="J32" s="176" t="s">
        <v>180</v>
      </c>
      <c r="K32" s="177">
        <f>C32/E32</f>
        <v>339.26934292702822</v>
      </c>
      <c r="L32" s="177">
        <f>D32/E32</f>
        <v>332.94681679576018</v>
      </c>
      <c r="M32" s="174">
        <f>K32-L32</f>
        <v>6.3225261312680345</v>
      </c>
      <c r="N32" s="176"/>
      <c r="O32" s="176">
        <v>2017</v>
      </c>
      <c r="P32" s="176" t="s">
        <v>180</v>
      </c>
      <c r="Q32" s="173">
        <f>C32/F32</f>
        <v>20.308081800456463</v>
      </c>
      <c r="R32" s="173">
        <f>D32/F32</f>
        <v>19.929626214839551</v>
      </c>
      <c r="S32" s="172">
        <f>Q32-R32</f>
        <v>0.37845558561691206</v>
      </c>
      <c r="T32" s="171"/>
      <c r="U32" s="171"/>
      <c r="V32" s="171"/>
    </row>
    <row r="33" spans="1:22" x14ac:dyDescent="0.35">
      <c r="A33" s="170"/>
      <c r="B33" s="171" t="s">
        <v>61</v>
      </c>
      <c r="C33" s="176">
        <v>298.06640000000004</v>
      </c>
      <c r="D33" s="176">
        <v>273.04000000000002</v>
      </c>
      <c r="E33" s="24">
        <v>0.80077494349370359</v>
      </c>
      <c r="F33" s="175">
        <v>13.210266669999999</v>
      </c>
      <c r="G33" s="171"/>
      <c r="H33" s="171"/>
      <c r="I33" s="170"/>
      <c r="J33" s="171" t="s">
        <v>61</v>
      </c>
      <c r="K33" s="177">
        <f>C33/E33</f>
        <v>372.22243580645164</v>
      </c>
      <c r="L33" s="177">
        <f>D33/E33</f>
        <v>340.96970967741936</v>
      </c>
      <c r="M33" s="174">
        <f>K33-L33</f>
        <v>31.252726129032283</v>
      </c>
      <c r="N33" s="171"/>
      <c r="O33" s="170"/>
      <c r="P33" s="171" t="s">
        <v>61</v>
      </c>
      <c r="Q33" s="173">
        <f>C33/F33</f>
        <v>22.563238687444304</v>
      </c>
      <c r="R33" s="173">
        <f>D33/F33</f>
        <v>20.668772767476618</v>
      </c>
      <c r="S33" s="172">
        <f>Q33-R33</f>
        <v>1.8944659199676863</v>
      </c>
      <c r="T33" s="171"/>
      <c r="U33" s="171"/>
      <c r="V33" s="171"/>
    </row>
    <row r="34" spans="1:22" x14ac:dyDescent="0.35">
      <c r="B34" s="171" t="s">
        <v>182</v>
      </c>
      <c r="C34" s="176">
        <v>298.68549999999999</v>
      </c>
      <c r="D34" s="176">
        <v>278.89699999999999</v>
      </c>
      <c r="E34" s="24">
        <v>0.80690991281885693</v>
      </c>
      <c r="F34" s="175">
        <v>13.167766666666665</v>
      </c>
      <c r="G34" s="171"/>
      <c r="H34" s="171"/>
      <c r="I34" s="170"/>
      <c r="J34" s="171" t="s">
        <v>182</v>
      </c>
      <c r="K34" s="177">
        <f>C34/E34</f>
        <v>370.15966126450581</v>
      </c>
      <c r="L34" s="177">
        <f>D34/E34</f>
        <v>345.63585794317726</v>
      </c>
      <c r="M34" s="174">
        <f>K34-L34</f>
        <v>24.523803321328558</v>
      </c>
      <c r="N34" s="171"/>
      <c r="O34" s="170"/>
      <c r="P34" s="171" t="s">
        <v>182</v>
      </c>
      <c r="Q34" s="173">
        <f>C34/F34</f>
        <v>22.683079641447677</v>
      </c>
      <c r="R34" s="173">
        <f>D34/F34</f>
        <v>21.18028114106923</v>
      </c>
      <c r="S34" s="172">
        <f>Q34-R34</f>
        <v>1.5027985003784465</v>
      </c>
      <c r="T34" s="171"/>
      <c r="U34" s="171"/>
      <c r="V34" s="171"/>
    </row>
    <row r="35" spans="1:22" x14ac:dyDescent="0.35">
      <c r="B35" s="171" t="s">
        <v>181</v>
      </c>
      <c r="C35" s="176">
        <v>324.68040000000002</v>
      </c>
      <c r="D35" s="176">
        <v>291.56420000000003</v>
      </c>
      <c r="E35" s="24">
        <v>0.81369066838876336</v>
      </c>
      <c r="F35" s="175">
        <v>13.641366666666665</v>
      </c>
      <c r="G35" s="171"/>
      <c r="H35" s="171"/>
      <c r="I35" s="170"/>
      <c r="J35" s="171" t="s">
        <v>181</v>
      </c>
      <c r="K35" s="177">
        <f>C35/E35</f>
        <v>399.0219042857143</v>
      </c>
      <c r="L35" s="177">
        <f>D35/E35</f>
        <v>358.32314579365084</v>
      </c>
      <c r="M35" s="174">
        <f>K35-L35</f>
        <v>40.698758492063462</v>
      </c>
      <c r="N35" s="171"/>
      <c r="O35" s="170"/>
      <c r="P35" s="171" t="s">
        <v>181</v>
      </c>
      <c r="Q35" s="173">
        <f>C35/F35</f>
        <v>23.801163617526107</v>
      </c>
      <c r="R35" s="173">
        <f>D35/F35</f>
        <v>21.373532954909216</v>
      </c>
      <c r="S35" s="172">
        <f>Q35-R35</f>
        <v>2.4276306626168918</v>
      </c>
      <c r="T35" s="171"/>
      <c r="U35" s="171"/>
      <c r="V35" s="171"/>
    </row>
    <row r="36" spans="1:22" x14ac:dyDescent="0.35">
      <c r="A36">
        <v>2018</v>
      </c>
      <c r="B36" s="171" t="s">
        <v>180</v>
      </c>
      <c r="C36" s="176">
        <v>269.1558</v>
      </c>
      <c r="D36" s="176">
        <v>287.40730000000002</v>
      </c>
      <c r="E36" s="24">
        <v>0.82402324830481111</v>
      </c>
      <c r="F36" s="175">
        <v>11.953899999999999</v>
      </c>
      <c r="G36" s="171"/>
      <c r="H36" s="171"/>
      <c r="I36" s="170">
        <v>2018</v>
      </c>
      <c r="J36" s="171" t="s">
        <v>180</v>
      </c>
      <c r="K36" s="177">
        <f>C36/E36</f>
        <v>326.6361726489028</v>
      </c>
      <c r="L36" s="177">
        <f>D36/E36</f>
        <v>348.78542637147336</v>
      </c>
      <c r="M36" s="174">
        <f>K36-L36</f>
        <v>-22.149253722570563</v>
      </c>
      <c r="N36" s="171"/>
      <c r="O36" s="170">
        <v>2018</v>
      </c>
      <c r="P36" s="171" t="s">
        <v>180</v>
      </c>
      <c r="Q36" s="173">
        <f>C36/F36</f>
        <v>22.516149541153936</v>
      </c>
      <c r="R36" s="173">
        <f>D36/F36</f>
        <v>24.042973422899642</v>
      </c>
      <c r="S36" s="172">
        <f>Q36-R36</f>
        <v>-1.526823881745706</v>
      </c>
      <c r="T36" s="171"/>
      <c r="U36" s="171"/>
      <c r="V36" s="171"/>
    </row>
    <row r="37" spans="1:22" x14ac:dyDescent="0.35">
      <c r="B37" s="171" t="s">
        <v>61</v>
      </c>
      <c r="C37" s="176">
        <v>301.4821</v>
      </c>
      <c r="D37" s="176">
        <v>284.47190000000001</v>
      </c>
      <c r="E37" s="24">
        <v>0.83661608007749444</v>
      </c>
      <c r="F37" s="175">
        <v>12.63</v>
      </c>
      <c r="G37" s="171"/>
      <c r="H37" s="171"/>
      <c r="I37" s="170"/>
      <c r="J37" s="171" t="s">
        <v>61</v>
      </c>
      <c r="K37" s="177">
        <f>C37/E37</f>
        <v>360.35895935932069</v>
      </c>
      <c r="L37" s="177">
        <f>D37/E37</f>
        <v>340.02681370127362</v>
      </c>
      <c r="M37" s="174">
        <f>K37-L37</f>
        <v>20.332145658047068</v>
      </c>
      <c r="N37" s="171"/>
      <c r="O37" s="170"/>
      <c r="P37" s="171" t="s">
        <v>61</v>
      </c>
      <c r="Q37" s="173">
        <f>C37/F37</f>
        <v>23.870316706254947</v>
      </c>
      <c r="R37" s="173">
        <f>D37/F37</f>
        <v>22.523507521773553</v>
      </c>
      <c r="S37" s="172">
        <f>Q37-R37</f>
        <v>1.3468091844813941</v>
      </c>
      <c r="T37" s="171"/>
      <c r="U37" s="171"/>
      <c r="V37" s="171"/>
    </row>
    <row r="38" spans="1:22" x14ac:dyDescent="0.35">
      <c r="B38" s="171" t="s">
        <v>182</v>
      </c>
      <c r="C38" s="176">
        <v>337.30500000000001</v>
      </c>
      <c r="D38" s="176">
        <v>336.78199999999998</v>
      </c>
      <c r="E38" s="24">
        <v>0.84727155311591851</v>
      </c>
      <c r="F38" s="175">
        <v>14.0944</v>
      </c>
      <c r="G38" s="171"/>
      <c r="H38" s="171"/>
      <c r="I38" s="170"/>
      <c r="J38" s="171" t="s">
        <v>182</v>
      </c>
      <c r="K38" s="177">
        <f>C38/E38</f>
        <v>398.10731135670738</v>
      </c>
      <c r="L38" s="177">
        <f>D38/E38</f>
        <v>397.49003582317079</v>
      </c>
      <c r="M38" s="174">
        <f>K38-L38</f>
        <v>0.61727553353659914</v>
      </c>
      <c r="N38" s="171"/>
      <c r="O38" s="170"/>
      <c r="P38" s="171" t="s">
        <v>182</v>
      </c>
      <c r="Q38" s="173">
        <f>C38/F38</f>
        <v>23.931845271881031</v>
      </c>
      <c r="R38" s="173">
        <f>D38/F38</f>
        <v>23.894738335792937</v>
      </c>
      <c r="S38" s="172">
        <f>Q38-R38</f>
        <v>3.7106936088093789E-2</v>
      </c>
      <c r="T38" s="171"/>
      <c r="U38" s="171"/>
      <c r="V38" s="171"/>
    </row>
    <row r="39" spans="1:22" x14ac:dyDescent="0.35">
      <c r="B39" s="171" t="s">
        <v>181</v>
      </c>
      <c r="C39" s="176">
        <v>343.05200000000002</v>
      </c>
      <c r="D39" s="176">
        <v>326.88400000000001</v>
      </c>
      <c r="E39" s="24">
        <v>0.85372941556344839</v>
      </c>
      <c r="F39" s="175">
        <v>14.26</v>
      </c>
      <c r="G39" s="171"/>
      <c r="H39" s="171"/>
      <c r="I39" s="170"/>
      <c r="J39" s="171" t="s">
        <v>181</v>
      </c>
      <c r="K39" s="177">
        <f>C39/E39</f>
        <v>401.82755068078677</v>
      </c>
      <c r="L39" s="177">
        <f>D39/E39</f>
        <v>382.88946596066575</v>
      </c>
      <c r="M39" s="174">
        <f>K39-L39</f>
        <v>18.938084720121026</v>
      </c>
      <c r="N39" s="171"/>
      <c r="O39" s="170"/>
      <c r="P39" s="171" t="s">
        <v>181</v>
      </c>
      <c r="Q39" s="173">
        <f>C39/F39</f>
        <v>24.05694249649369</v>
      </c>
      <c r="R39" s="173">
        <f>D39/F39</f>
        <v>22.923141654978963</v>
      </c>
      <c r="S39" s="172">
        <f>Q39-R39</f>
        <v>1.1338008415147272</v>
      </c>
      <c r="T39" s="171"/>
      <c r="U39" s="171"/>
      <c r="V39" s="171"/>
    </row>
    <row r="40" spans="1:22" x14ac:dyDescent="0.35">
      <c r="A40" s="170">
        <v>2019</v>
      </c>
      <c r="B40" s="171" t="s">
        <v>180</v>
      </c>
      <c r="C40" s="176">
        <v>292.12299999999999</v>
      </c>
      <c r="D40" s="176">
        <v>296.31799999999998</v>
      </c>
      <c r="E40" s="24">
        <v>0.85857281239909577</v>
      </c>
      <c r="F40" s="175">
        <v>14.01</v>
      </c>
      <c r="G40" s="171"/>
      <c r="H40" s="171"/>
      <c r="I40" s="170">
        <v>2019</v>
      </c>
      <c r="J40" s="171" t="s">
        <v>180</v>
      </c>
      <c r="K40" s="177">
        <f>+C40/E40</f>
        <v>340.24254644603241</v>
      </c>
      <c r="L40" s="177">
        <f>+D40/E40</f>
        <v>345.12856186536294</v>
      </c>
      <c r="M40" s="174">
        <f>K40-L40</f>
        <v>-4.8860154193305334</v>
      </c>
      <c r="N40" s="171"/>
      <c r="O40" s="170">
        <v>2019</v>
      </c>
      <c r="P40" s="171" t="s">
        <v>180</v>
      </c>
      <c r="Q40" s="173">
        <f>C40/F40</f>
        <v>20.851034975017843</v>
      </c>
      <c r="R40" s="173">
        <f>D40/F40</f>
        <v>21.150463954318344</v>
      </c>
      <c r="S40" s="172">
        <f>Q40-R40</f>
        <v>-0.29942897930050094</v>
      </c>
      <c r="T40" s="171"/>
      <c r="U40" s="171"/>
      <c r="V40" s="171"/>
    </row>
    <row r="41" spans="1:22" x14ac:dyDescent="0.35">
      <c r="A41" s="170"/>
      <c r="B41" s="171" t="s">
        <v>61</v>
      </c>
      <c r="C41" s="176">
        <f>+(103640+111785+109196)/1000</f>
        <v>324.62099999999998</v>
      </c>
      <c r="D41" s="176">
        <f>+(107165+110089+103655)/1000</f>
        <v>320.90899999999999</v>
      </c>
      <c r="E41" s="24">
        <v>0.87374878915079113</v>
      </c>
      <c r="F41" s="175">
        <v>14.386666666666665</v>
      </c>
      <c r="G41" s="60"/>
      <c r="H41" s="171"/>
      <c r="I41" s="170"/>
      <c r="J41" s="171" t="s">
        <v>61</v>
      </c>
      <c r="K41" s="177">
        <f>+C41/E41</f>
        <v>371.52669512195121</v>
      </c>
      <c r="L41" s="177">
        <f>+D41/E41</f>
        <v>367.27833444198075</v>
      </c>
      <c r="M41" s="174">
        <f>K41-L41</f>
        <v>4.2483606799704603</v>
      </c>
      <c r="N41" s="171"/>
      <c r="O41" s="170"/>
      <c r="P41" s="171" t="s">
        <v>61</v>
      </c>
      <c r="Q41" s="173">
        <f>C41/F41</f>
        <v>22.564017608897128</v>
      </c>
      <c r="R41" s="173">
        <f>D41/F41</f>
        <v>22.306000926784062</v>
      </c>
      <c r="S41" s="172">
        <f>Q41-R41</f>
        <v>0.25801668211306605</v>
      </c>
      <c r="T41" s="171"/>
      <c r="U41" s="171"/>
      <c r="V41" s="171"/>
    </row>
    <row r="42" spans="1:22" x14ac:dyDescent="0.35">
      <c r="B42" s="171" t="s">
        <v>182</v>
      </c>
      <c r="C42" s="176">
        <f>+(112561+119746+110439)/1000</f>
        <v>342.74599999999998</v>
      </c>
      <c r="D42" s="176">
        <f>+(116286+115204+105275)/1000</f>
        <v>336.76499999999999</v>
      </c>
      <c r="E42" s="24">
        <v>0.88214401033257983</v>
      </c>
      <c r="F42" s="175">
        <v>14.68</v>
      </c>
      <c r="G42" s="60"/>
      <c r="I42" s="56"/>
      <c r="J42" s="171" t="s">
        <v>182</v>
      </c>
      <c r="K42" s="177">
        <f>+C42/E42</f>
        <v>388.53746778916548</v>
      </c>
      <c r="L42" s="177">
        <f>+D42/E42</f>
        <v>381.75739568081991</v>
      </c>
      <c r="M42" s="174">
        <f>K42-L42</f>
        <v>6.7800721083455642</v>
      </c>
      <c r="P42" s="171" t="s">
        <v>182</v>
      </c>
      <c r="Q42" s="173">
        <f>C42/F42</f>
        <v>23.347820163487736</v>
      </c>
      <c r="R42" s="173">
        <f>D42/F42</f>
        <v>22.940395095367847</v>
      </c>
      <c r="S42" s="172">
        <f>Q42-R42</f>
        <v>0.40742506811988832</v>
      </c>
    </row>
    <row r="43" spans="1:22" x14ac:dyDescent="0.35">
      <c r="B43" s="171" t="s">
        <v>181</v>
      </c>
      <c r="C43" s="176">
        <f>+(122843+116330+103313)/1000</f>
        <v>342.48599999999999</v>
      </c>
      <c r="D43" s="176">
        <f>+(120091+110686+88467)/1000</f>
        <v>319.24400000000003</v>
      </c>
      <c r="E43" s="24">
        <v>0.88569583467872126</v>
      </c>
      <c r="F43" s="175">
        <v>14.72</v>
      </c>
      <c r="G43" s="60"/>
      <c r="I43" s="56"/>
      <c r="J43" s="171" t="s">
        <v>181</v>
      </c>
      <c r="K43" s="177">
        <f>+C43/E43</f>
        <v>386.68579730222388</v>
      </c>
      <c r="L43" s="177">
        <f>+D43/E43</f>
        <v>360.44428290193224</v>
      </c>
      <c r="M43" s="174">
        <f>K43-L43</f>
        <v>26.241514400291635</v>
      </c>
      <c r="P43" s="171" t="s">
        <v>181</v>
      </c>
      <c r="Q43" s="173">
        <f>C43/F43</f>
        <v>23.266711956521739</v>
      </c>
      <c r="R43" s="173">
        <f>D43/F43</f>
        <v>21.687771739130437</v>
      </c>
      <c r="S43" s="172">
        <f>Q43-R43</f>
        <v>1.5789402173913025</v>
      </c>
    </row>
    <row r="44" spans="1:22" x14ac:dyDescent="0.35">
      <c r="A44">
        <v>2020</v>
      </c>
      <c r="B44" s="171" t="s">
        <v>180</v>
      </c>
      <c r="C44" s="176">
        <v>328.13400000000001</v>
      </c>
      <c r="D44" s="176">
        <v>293.20499999999998</v>
      </c>
      <c r="E44" s="24">
        <v>0.89699709396189842</v>
      </c>
      <c r="F44" s="175">
        <v>15.34</v>
      </c>
      <c r="G44" s="60"/>
      <c r="I44">
        <v>2020</v>
      </c>
      <c r="J44" s="171" t="s">
        <v>180</v>
      </c>
      <c r="K44" s="177">
        <f>+C44/E44</f>
        <v>365.81389416846662</v>
      </c>
      <c r="L44" s="177">
        <f>+D44/E44</f>
        <v>326.87396868250545</v>
      </c>
      <c r="M44" s="174">
        <f>K44-L44</f>
        <v>38.939925485961169</v>
      </c>
      <c r="O44">
        <v>2020</v>
      </c>
      <c r="P44" s="171" t="s">
        <v>180</v>
      </c>
      <c r="Q44" s="173">
        <f>C44/F44</f>
        <v>21.390743155149934</v>
      </c>
      <c r="R44" s="173">
        <f>D44/F44</f>
        <v>19.113754889178619</v>
      </c>
      <c r="S44" s="172">
        <f>Q44-R44</f>
        <v>2.2769882659713154</v>
      </c>
    </row>
    <row r="45" spans="1:22" x14ac:dyDescent="0.35">
      <c r="B45" s="171" t="s">
        <v>61</v>
      </c>
      <c r="C45" s="176">
        <v>272.976</v>
      </c>
      <c r="D45" s="176">
        <v>243.499</v>
      </c>
      <c r="E45" s="24">
        <v>0.89473684210526327</v>
      </c>
      <c r="F45" s="175">
        <v>17.95</v>
      </c>
      <c r="G45" s="60"/>
      <c r="J45" s="171" t="s">
        <v>61</v>
      </c>
      <c r="K45" s="177">
        <f>+C45/E45</f>
        <v>305.09082352941175</v>
      </c>
      <c r="L45" s="177">
        <f>+D45/E45</f>
        <v>272.14594117647056</v>
      </c>
      <c r="M45" s="174">
        <f>K45-L45</f>
        <v>32.944882352941192</v>
      </c>
      <c r="P45" s="171" t="s">
        <v>61</v>
      </c>
      <c r="Q45" s="173">
        <f>C45/F45</f>
        <v>15.20757660167131</v>
      </c>
      <c r="R45" s="173">
        <f>D45/F45</f>
        <v>13.565403899721449</v>
      </c>
      <c r="S45" s="172">
        <f>Q45-R45</f>
        <v>1.6421727019498604</v>
      </c>
    </row>
    <row r="46" spans="1:22" x14ac:dyDescent="0.35">
      <c r="B46" s="171" t="s">
        <v>182</v>
      </c>
      <c r="C46" s="176">
        <v>387.74200000000002</v>
      </c>
      <c r="D46" s="176">
        <v>278.5</v>
      </c>
      <c r="E46" s="24">
        <v>0.90926703261220543</v>
      </c>
      <c r="F46" s="175">
        <v>16.91</v>
      </c>
      <c r="J46" s="171" t="s">
        <v>182</v>
      </c>
      <c r="K46" s="177">
        <f>+C46/E46</f>
        <v>426.43358451704546</v>
      </c>
      <c r="L46" s="177">
        <f>+D46/E46</f>
        <v>306.29066051136363</v>
      </c>
      <c r="M46" s="174">
        <f>K46-L46</f>
        <v>120.14292400568183</v>
      </c>
      <c r="P46" s="171" t="s">
        <v>182</v>
      </c>
      <c r="Q46" s="173">
        <f>C46/F46</f>
        <v>22.929745712596098</v>
      </c>
      <c r="R46" s="173">
        <f>D46/F46</f>
        <v>16.469544648137198</v>
      </c>
      <c r="S46" s="172">
        <f>Q46-R46</f>
        <v>6.4602010644589001</v>
      </c>
    </row>
    <row r="47" spans="1:22" x14ac:dyDescent="0.35">
      <c r="B47" s="171" t="s">
        <v>181</v>
      </c>
      <c r="C47" s="176">
        <v>412.05200000000002</v>
      </c>
      <c r="D47" s="176">
        <v>308.78199999999998</v>
      </c>
      <c r="E47" s="24">
        <v>0.91378753632547627</v>
      </c>
      <c r="F47" s="175">
        <v>15.66</v>
      </c>
      <c r="J47" s="171" t="s">
        <v>181</v>
      </c>
      <c r="K47" s="177">
        <f>+C47/E47</f>
        <v>450.92757738515905</v>
      </c>
      <c r="L47" s="177">
        <f>+D47/E47</f>
        <v>337.91443604240283</v>
      </c>
      <c r="M47" s="174">
        <f>K47-L47</f>
        <v>113.01314134275623</v>
      </c>
      <c r="P47" s="171" t="s">
        <v>181</v>
      </c>
      <c r="Q47" s="173">
        <f>C47/F47</f>
        <v>26.312388250319287</v>
      </c>
      <c r="R47" s="173">
        <f>D47/F47</f>
        <v>19.71787994891443</v>
      </c>
      <c r="S47" s="172">
        <f>Q47-R47</f>
        <v>6.5945083014048578</v>
      </c>
    </row>
    <row r="48" spans="1:22" x14ac:dyDescent="0.35">
      <c r="A48">
        <v>2021</v>
      </c>
      <c r="B48" s="171" t="s">
        <v>180</v>
      </c>
      <c r="C48" s="176">
        <v>408.71699999999998</v>
      </c>
      <c r="D48" s="176">
        <v>312.49900000000002</v>
      </c>
      <c r="E48" s="24">
        <v>0.92444300936390045</v>
      </c>
      <c r="F48" s="175">
        <v>14.96</v>
      </c>
      <c r="I48">
        <v>2021</v>
      </c>
      <c r="J48" s="171" t="s">
        <v>180</v>
      </c>
      <c r="K48" s="177">
        <f>+C48/E48</f>
        <v>442.12244114565146</v>
      </c>
      <c r="L48" s="177">
        <f>+D48/E48</f>
        <v>338.04030841774369</v>
      </c>
      <c r="M48" s="174">
        <f>K48-L48</f>
        <v>104.08213272790778</v>
      </c>
      <c r="O48">
        <v>2021</v>
      </c>
      <c r="P48" s="171" t="s">
        <v>180</v>
      </c>
      <c r="Q48" s="173">
        <f>C48/F48</f>
        <v>27.3206550802139</v>
      </c>
      <c r="R48" s="173">
        <f>D48/F48</f>
        <v>20.888970588235296</v>
      </c>
      <c r="S48" s="172">
        <f>Q48-R48</f>
        <v>6.4316844919786043</v>
      </c>
    </row>
    <row r="49" spans="1:19" x14ac:dyDescent="0.35">
      <c r="B49" s="171" t="s">
        <v>61</v>
      </c>
      <c r="C49" s="176">
        <v>487.71699999999998</v>
      </c>
      <c r="D49" s="176">
        <v>327.60599999999999</v>
      </c>
      <c r="E49" s="24">
        <v>0.93800452050371319</v>
      </c>
      <c r="F49" s="175">
        <v>14.14</v>
      </c>
      <c r="J49" s="171" t="s">
        <v>61</v>
      </c>
      <c r="K49" s="117">
        <f>+C49/E49</f>
        <v>519.95165197934602</v>
      </c>
      <c r="L49" s="117">
        <f>+D49/E49</f>
        <v>349.25844475043033</v>
      </c>
      <c r="M49" s="136">
        <f>K49-L49</f>
        <v>170.6932072289157</v>
      </c>
      <c r="P49" s="171" t="s">
        <v>61</v>
      </c>
      <c r="Q49" s="173">
        <f>C49/F49</f>
        <v>34.492008486562938</v>
      </c>
      <c r="R49" s="173">
        <f>D49/F49</f>
        <v>23.168741159830269</v>
      </c>
      <c r="S49" s="172">
        <f>Q49-R49</f>
        <v>11.323267326732669</v>
      </c>
    </row>
    <row r="50" spans="1:19" x14ac:dyDescent="0.35">
      <c r="B50" s="171" t="s">
        <v>182</v>
      </c>
      <c r="C50" s="176">
        <v>460.47699999999998</v>
      </c>
      <c r="D50" s="176">
        <v>358.96</v>
      </c>
      <c r="E50" s="24">
        <v>0.95350339037778498</v>
      </c>
      <c r="F50" s="175">
        <v>14.632199999999999</v>
      </c>
      <c r="J50" s="171" t="s">
        <v>182</v>
      </c>
      <c r="K50" s="117">
        <f>+C50/E50</f>
        <v>482.93168608195055</v>
      </c>
      <c r="L50" s="117">
        <f>+D50/E50</f>
        <v>376.46431425668806</v>
      </c>
      <c r="M50" s="174">
        <f>K50-L50</f>
        <v>106.46737182526249</v>
      </c>
      <c r="P50" s="171" t="s">
        <v>182</v>
      </c>
      <c r="Q50" s="173">
        <f>C50/F50</f>
        <v>31.470113858476509</v>
      </c>
      <c r="R50" s="173">
        <f>D50/F50</f>
        <v>24.532196115416685</v>
      </c>
      <c r="S50" s="172">
        <f>Q50-R50</f>
        <v>6.937917743059824</v>
      </c>
    </row>
    <row r="51" spans="1:19" x14ac:dyDescent="0.35">
      <c r="B51" s="171" t="s">
        <v>181</v>
      </c>
      <c r="C51" s="176">
        <v>474.92204128499998</v>
      </c>
      <c r="D51" s="176">
        <v>381.26128601200003</v>
      </c>
      <c r="E51" s="24">
        <v>0.96351307717145607</v>
      </c>
      <c r="F51" s="175">
        <v>15.41</v>
      </c>
      <c r="J51" s="171" t="s">
        <v>181</v>
      </c>
      <c r="K51" s="117">
        <f>+C51/E51</f>
        <v>492.90668963124841</v>
      </c>
      <c r="L51" s="117">
        <f>+D51/E51</f>
        <v>395.69912961768239</v>
      </c>
      <c r="M51" s="174">
        <f>K51-L51</f>
        <v>97.207560013566024</v>
      </c>
      <c r="P51" s="171" t="s">
        <v>181</v>
      </c>
      <c r="Q51" s="173">
        <f>C51/F51</f>
        <v>30.819081199545749</v>
      </c>
      <c r="R51" s="173">
        <f>D51/F51</f>
        <v>24.741160675665153</v>
      </c>
      <c r="S51" s="172">
        <f>Q51-R51</f>
        <v>6.0779205238805964</v>
      </c>
    </row>
    <row r="52" spans="1:19" x14ac:dyDescent="0.35">
      <c r="A52">
        <v>2022</v>
      </c>
      <c r="B52" s="171" t="s">
        <v>180</v>
      </c>
      <c r="C52" s="176">
        <v>458.402445962</v>
      </c>
      <c r="D52" s="176">
        <v>396.97819123400001</v>
      </c>
      <c r="E52" s="24">
        <v>0.97772037455602201</v>
      </c>
      <c r="F52" s="175">
        <v>15.2317</v>
      </c>
      <c r="I52">
        <v>2022</v>
      </c>
      <c r="J52" s="171" t="s">
        <v>180</v>
      </c>
      <c r="K52" s="117">
        <f>+C52/E52</f>
        <v>468.84820843603501</v>
      </c>
      <c r="L52" s="117">
        <f>+D52/E52</f>
        <v>406.02425966040221</v>
      </c>
      <c r="M52" s="174">
        <f>K52-L52</f>
        <v>62.8239487756328</v>
      </c>
      <c r="O52">
        <v>2022</v>
      </c>
      <c r="P52" s="171" t="s">
        <v>180</v>
      </c>
      <c r="Q52" s="173">
        <f>C52/F52</f>
        <v>30.095291133753946</v>
      </c>
      <c r="R52" s="173">
        <f>D52/F52</f>
        <v>26.062631960582209</v>
      </c>
      <c r="S52" s="172">
        <f>Q52-R52</f>
        <v>4.0326591731717372</v>
      </c>
    </row>
    <row r="53" spans="1:19" x14ac:dyDescent="0.35">
      <c r="B53" s="171" t="s">
        <v>61</v>
      </c>
      <c r="C53" s="176">
        <v>518.66164887100001</v>
      </c>
      <c r="D53" s="176">
        <v>447.57358449600002</v>
      </c>
      <c r="E53" s="24">
        <v>1</v>
      </c>
      <c r="F53" s="175">
        <v>15.554905291005291</v>
      </c>
      <c r="J53" s="171" t="s">
        <v>61</v>
      </c>
      <c r="K53" s="117">
        <f>+C53/E53</f>
        <v>518.66164887100001</v>
      </c>
      <c r="L53" s="117">
        <f>+D53/E53</f>
        <v>447.57358449600002</v>
      </c>
      <c r="M53" s="174">
        <f>K53-L53</f>
        <v>71.088064374999988</v>
      </c>
      <c r="P53" s="171" t="s">
        <v>61</v>
      </c>
      <c r="Q53" s="173">
        <f>C53/F53</f>
        <v>33.343928437219027</v>
      </c>
      <c r="R53" s="173">
        <f>D53/F53</f>
        <v>28.773790397477502</v>
      </c>
      <c r="S53" s="172">
        <f>Q53-R53</f>
        <v>4.5701380397415257</v>
      </c>
    </row>
    <row r="54" spans="1:19" x14ac:dyDescent="0.35">
      <c r="B54" s="171" t="s">
        <v>182</v>
      </c>
      <c r="E54" s="24"/>
      <c r="J54" s="171" t="s">
        <v>182</v>
      </c>
      <c r="P54" s="171" t="s">
        <v>182</v>
      </c>
    </row>
    <row r="55" spans="1:19" x14ac:dyDescent="0.35">
      <c r="B55" s="171" t="s">
        <v>181</v>
      </c>
      <c r="E55" s="24"/>
      <c r="J55" s="171" t="s">
        <v>181</v>
      </c>
      <c r="P55" s="171" t="s">
        <v>181</v>
      </c>
    </row>
    <row r="58" spans="1:19" x14ac:dyDescent="0.35">
      <c r="A58" s="170" t="s">
        <v>290</v>
      </c>
    </row>
    <row r="84" spans="3:3" x14ac:dyDescent="0.35">
      <c r="C84" s="24"/>
    </row>
    <row r="85" spans="3:3" x14ac:dyDescent="0.35">
      <c r="C85" s="24"/>
    </row>
    <row r="86" spans="3:3" x14ac:dyDescent="0.35">
      <c r="C86" s="24"/>
    </row>
    <row r="87" spans="3:3" x14ac:dyDescent="0.35">
      <c r="C87" s="24"/>
    </row>
    <row r="88" spans="3:3" x14ac:dyDescent="0.35">
      <c r="C88" s="24"/>
    </row>
    <row r="89" spans="3:3" x14ac:dyDescent="0.35">
      <c r="C89" s="24"/>
    </row>
    <row r="90" spans="3:3" x14ac:dyDescent="0.35">
      <c r="C90" s="24"/>
    </row>
    <row r="91" spans="3:3" x14ac:dyDescent="0.35">
      <c r="C91" s="24"/>
    </row>
    <row r="92" spans="3:3" x14ac:dyDescent="0.35">
      <c r="C92" s="24"/>
    </row>
    <row r="93" spans="3:3" x14ac:dyDescent="0.35">
      <c r="C93" s="24"/>
    </row>
    <row r="94" spans="3:3" x14ac:dyDescent="0.35">
      <c r="C94" s="24"/>
    </row>
    <row r="95" spans="3:3" x14ac:dyDescent="0.35">
      <c r="C95" s="24"/>
    </row>
    <row r="96" spans="3:3" x14ac:dyDescent="0.35">
      <c r="C96" s="24"/>
    </row>
    <row r="97" spans="3:5" x14ac:dyDescent="0.35">
      <c r="C97" s="24"/>
    </row>
    <row r="98" spans="3:5" x14ac:dyDescent="0.35">
      <c r="C98" s="24"/>
    </row>
    <row r="99" spans="3:5" x14ac:dyDescent="0.35">
      <c r="C99" s="24"/>
    </row>
    <row r="100" spans="3:5" x14ac:dyDescent="0.35">
      <c r="C100" s="135"/>
      <c r="D100" s="135"/>
      <c r="E100" s="135"/>
    </row>
    <row r="101" spans="3:5" x14ac:dyDescent="0.35">
      <c r="C101" s="135"/>
      <c r="D101" s="135"/>
      <c r="E101" s="135"/>
    </row>
    <row r="102" spans="3:5" x14ac:dyDescent="0.35">
      <c r="C102" s="135"/>
      <c r="D102" s="135"/>
      <c r="E102" s="135"/>
    </row>
    <row r="103" spans="3:5" x14ac:dyDescent="0.35">
      <c r="C103" s="135"/>
      <c r="D103" s="135"/>
      <c r="E103" s="135"/>
    </row>
    <row r="104" spans="3:5" x14ac:dyDescent="0.35">
      <c r="C104" s="135"/>
      <c r="D104" s="135"/>
      <c r="E104" s="135"/>
    </row>
    <row r="105" spans="3:5" x14ac:dyDescent="0.35">
      <c r="C105" s="135"/>
      <c r="D105" s="135"/>
      <c r="E105" s="135"/>
    </row>
    <row r="106" spans="3:5" x14ac:dyDescent="0.35">
      <c r="C106" s="135"/>
      <c r="D106" s="135"/>
      <c r="E106" s="135"/>
    </row>
    <row r="107" spans="3:5" x14ac:dyDescent="0.35">
      <c r="C107" s="135"/>
      <c r="D107" s="135"/>
      <c r="E107" s="135"/>
    </row>
    <row r="108" spans="3:5" x14ac:dyDescent="0.35">
      <c r="C108" s="135"/>
      <c r="D108" s="135"/>
      <c r="E108" s="135"/>
    </row>
    <row r="109" spans="3:5" x14ac:dyDescent="0.35">
      <c r="C109" s="135"/>
      <c r="D109" s="135"/>
      <c r="E109" s="135"/>
    </row>
    <row r="110" spans="3:5" x14ac:dyDescent="0.35">
      <c r="C110" s="135"/>
      <c r="D110" s="135"/>
      <c r="E110" s="135"/>
    </row>
    <row r="111" spans="3:5" x14ac:dyDescent="0.35">
      <c r="C111" s="135"/>
      <c r="D111" s="135"/>
      <c r="E111" s="135"/>
    </row>
    <row r="112" spans="3:5" x14ac:dyDescent="0.35">
      <c r="C112" s="135"/>
      <c r="D112" s="135"/>
      <c r="E112" s="135"/>
    </row>
    <row r="113" spans="3:5" x14ac:dyDescent="0.35">
      <c r="C113" s="135"/>
      <c r="D113" s="135"/>
      <c r="E113" s="135"/>
    </row>
    <row r="114" spans="3:5" x14ac:dyDescent="0.35">
      <c r="C114" s="135"/>
      <c r="D114" s="135"/>
      <c r="E114" s="135"/>
    </row>
    <row r="115" spans="3:5" x14ac:dyDescent="0.35">
      <c r="C115" s="135"/>
      <c r="D115" s="135"/>
      <c r="E115" s="135"/>
    </row>
    <row r="116" spans="3:5" x14ac:dyDescent="0.35">
      <c r="C116" s="135"/>
      <c r="D116" s="135"/>
      <c r="E116" s="135"/>
    </row>
    <row r="117" spans="3:5" x14ac:dyDescent="0.35">
      <c r="C117" s="135"/>
      <c r="D117" s="135"/>
      <c r="E117" s="135"/>
    </row>
    <row r="118" spans="3:5" x14ac:dyDescent="0.35">
      <c r="C118" s="135"/>
      <c r="D118" s="135"/>
      <c r="E118" s="135"/>
    </row>
    <row r="119" spans="3:5" x14ac:dyDescent="0.35">
      <c r="C119" s="135"/>
      <c r="D119" s="135"/>
      <c r="E119" s="135"/>
    </row>
    <row r="120" spans="3:5" x14ac:dyDescent="0.35">
      <c r="C120" s="135"/>
      <c r="D120" s="135"/>
      <c r="E120" s="135"/>
    </row>
    <row r="121" spans="3:5" x14ac:dyDescent="0.35">
      <c r="C121" s="135"/>
      <c r="D121" s="135"/>
      <c r="E121" s="135"/>
    </row>
    <row r="122" spans="3:5" x14ac:dyDescent="0.35">
      <c r="C122" s="135"/>
      <c r="D122" s="135"/>
      <c r="E122" s="135"/>
    </row>
    <row r="123" spans="3:5" x14ac:dyDescent="0.35">
      <c r="C123" s="135"/>
      <c r="D123" s="135"/>
      <c r="E123" s="135"/>
    </row>
    <row r="124" spans="3:5" x14ac:dyDescent="0.35">
      <c r="C124" s="135"/>
      <c r="D124" s="135"/>
      <c r="E124" s="135"/>
    </row>
    <row r="125" spans="3:5" x14ac:dyDescent="0.35">
      <c r="C125" s="135"/>
      <c r="D125" s="135"/>
      <c r="E125" s="135"/>
    </row>
    <row r="126" spans="3:5" x14ac:dyDescent="0.35">
      <c r="C126" s="135"/>
      <c r="D126" s="135"/>
      <c r="E126" s="135"/>
    </row>
    <row r="127" spans="3:5" x14ac:dyDescent="0.35">
      <c r="C127" s="135"/>
      <c r="D127" s="135"/>
      <c r="E127" s="135"/>
    </row>
    <row r="128" spans="3:5" x14ac:dyDescent="0.35">
      <c r="C128" s="135"/>
      <c r="D128" s="135"/>
      <c r="E128" s="135"/>
    </row>
    <row r="129" spans="3:5" x14ac:dyDescent="0.35">
      <c r="C129" s="135"/>
      <c r="D129" s="135"/>
      <c r="E129" s="135"/>
    </row>
    <row r="130" spans="3:5" x14ac:dyDescent="0.35">
      <c r="C130" s="135"/>
      <c r="D130" s="135"/>
      <c r="E130" s="135"/>
    </row>
    <row r="131" spans="3:5" x14ac:dyDescent="0.35">
      <c r="C131" s="135"/>
      <c r="D131" s="135"/>
      <c r="E131" s="135"/>
    </row>
    <row r="132" spans="3:5" x14ac:dyDescent="0.35">
      <c r="C132" s="135"/>
      <c r="D132" s="135"/>
      <c r="E132" s="135"/>
    </row>
    <row r="133" spans="3:5" x14ac:dyDescent="0.35">
      <c r="C133" s="135"/>
      <c r="D133" s="135"/>
      <c r="E133" s="135"/>
    </row>
    <row r="134" spans="3:5" x14ac:dyDescent="0.35">
      <c r="C134" s="135"/>
      <c r="D134" s="135"/>
      <c r="E134" s="135"/>
    </row>
    <row r="135" spans="3:5" x14ac:dyDescent="0.35">
      <c r="C135" s="135"/>
      <c r="D135" s="135"/>
      <c r="E135" s="135"/>
    </row>
    <row r="136" spans="3:5" x14ac:dyDescent="0.35">
      <c r="C136" s="135"/>
      <c r="D136" s="135"/>
      <c r="E136" s="135"/>
    </row>
    <row r="137" spans="3:5" x14ac:dyDescent="0.35">
      <c r="C137" s="135"/>
      <c r="D137" s="135"/>
      <c r="E137" s="135"/>
    </row>
    <row r="138" spans="3:5" x14ac:dyDescent="0.35">
      <c r="C138" s="135"/>
      <c r="D138" s="135"/>
      <c r="E138" s="135"/>
    </row>
    <row r="139" spans="3:5" x14ac:dyDescent="0.35">
      <c r="C139" s="135"/>
      <c r="D139" s="135"/>
      <c r="E139" s="135"/>
    </row>
    <row r="140" spans="3:5" x14ac:dyDescent="0.35">
      <c r="C140" s="135"/>
      <c r="D140" s="135"/>
      <c r="E140" s="135"/>
    </row>
    <row r="141" spans="3:5" x14ac:dyDescent="0.35">
      <c r="C141" s="135"/>
      <c r="D141" s="135"/>
      <c r="E141" s="135"/>
    </row>
    <row r="142" spans="3:5" x14ac:dyDescent="0.35">
      <c r="C142" s="135"/>
      <c r="D142" s="135"/>
      <c r="E142" s="135"/>
    </row>
    <row r="143" spans="3:5" x14ac:dyDescent="0.35">
      <c r="C143" s="135"/>
      <c r="D143" s="135"/>
      <c r="E143" s="135"/>
    </row>
    <row r="144" spans="3:5" x14ac:dyDescent="0.35">
      <c r="C144" s="135"/>
      <c r="D144" s="135"/>
      <c r="E144" s="135"/>
    </row>
    <row r="145" spans="3:5" x14ac:dyDescent="0.35">
      <c r="C145" s="135"/>
      <c r="D145" s="135"/>
      <c r="E145" s="135"/>
    </row>
    <row r="146" spans="3:5" x14ac:dyDescent="0.35">
      <c r="C146" s="135"/>
      <c r="D146" s="135"/>
      <c r="E146" s="135"/>
    </row>
    <row r="147" spans="3:5" x14ac:dyDescent="0.35">
      <c r="C147" s="135"/>
      <c r="D147" s="135"/>
      <c r="E147" s="135"/>
    </row>
    <row r="148" spans="3:5" x14ac:dyDescent="0.35">
      <c r="C148" s="135"/>
      <c r="D148" s="135"/>
      <c r="E148" s="135"/>
    </row>
    <row r="149" spans="3:5" x14ac:dyDescent="0.35">
      <c r="C149" s="135"/>
      <c r="D149" s="135"/>
      <c r="E149" s="135"/>
    </row>
    <row r="150" spans="3:5" x14ac:dyDescent="0.35">
      <c r="C150" s="135"/>
      <c r="D150" s="135"/>
      <c r="E150" s="135"/>
    </row>
    <row r="151" spans="3:5" x14ac:dyDescent="0.35">
      <c r="C151" s="135"/>
      <c r="D151" s="135"/>
      <c r="E151" s="135"/>
    </row>
    <row r="152" spans="3:5" x14ac:dyDescent="0.35">
      <c r="C152" s="135"/>
      <c r="D152" s="135"/>
      <c r="E152" s="135"/>
    </row>
    <row r="153" spans="3:5" x14ac:dyDescent="0.35">
      <c r="C153" s="135"/>
      <c r="D153" s="135"/>
      <c r="E153" s="135"/>
    </row>
    <row r="154" spans="3:5" x14ac:dyDescent="0.35">
      <c r="C154" s="135"/>
      <c r="D154" s="135"/>
      <c r="E154" s="135"/>
    </row>
    <row r="155" spans="3:5" x14ac:dyDescent="0.35">
      <c r="C155" s="135"/>
      <c r="D155" s="135"/>
      <c r="E155" s="135"/>
    </row>
    <row r="156" spans="3:5" x14ac:dyDescent="0.35">
      <c r="C156" s="135"/>
      <c r="D156" s="135"/>
      <c r="E156" s="135"/>
    </row>
    <row r="157" spans="3:5" x14ac:dyDescent="0.35">
      <c r="C157" s="135"/>
      <c r="D157" s="135"/>
      <c r="E157" s="135"/>
    </row>
    <row r="158" spans="3:5" x14ac:dyDescent="0.35">
      <c r="C158" s="135"/>
      <c r="D158" s="135"/>
      <c r="E158" s="135"/>
    </row>
    <row r="159" spans="3:5" x14ac:dyDescent="0.35">
      <c r="C159" s="135"/>
      <c r="D159" s="135"/>
      <c r="E159" s="135"/>
    </row>
    <row r="160" spans="3:5" x14ac:dyDescent="0.35">
      <c r="C160" s="135"/>
      <c r="D160" s="135"/>
      <c r="E160" s="135"/>
    </row>
    <row r="161" spans="3:5" x14ac:dyDescent="0.35">
      <c r="C161" s="135"/>
      <c r="D161" s="135"/>
      <c r="E161" s="135"/>
    </row>
    <row r="162" spans="3:5" x14ac:dyDescent="0.35">
      <c r="C162" s="135"/>
      <c r="D162" s="135"/>
      <c r="E162" s="135"/>
    </row>
    <row r="163" spans="3:5" x14ac:dyDescent="0.35">
      <c r="C163" s="135"/>
      <c r="D163" s="135"/>
      <c r="E163" s="135"/>
    </row>
    <row r="164" spans="3:5" x14ac:dyDescent="0.35">
      <c r="C164" s="135"/>
      <c r="D164" s="135"/>
      <c r="E164" s="135"/>
    </row>
    <row r="165" spans="3:5" x14ac:dyDescent="0.35">
      <c r="C165" s="135"/>
      <c r="D165" s="135"/>
      <c r="E165" s="135"/>
    </row>
    <row r="166" spans="3:5" x14ac:dyDescent="0.35">
      <c r="C166" s="135"/>
      <c r="D166" s="135"/>
      <c r="E166" s="135"/>
    </row>
    <row r="167" spans="3:5" x14ac:dyDescent="0.35">
      <c r="C167" s="135"/>
      <c r="D167" s="135"/>
      <c r="E167" s="135"/>
    </row>
    <row r="168" spans="3:5" x14ac:dyDescent="0.35">
      <c r="C168" s="135"/>
      <c r="D168" s="135"/>
      <c r="E168" s="135"/>
    </row>
    <row r="169" spans="3:5" x14ac:dyDescent="0.35">
      <c r="C169" s="135"/>
      <c r="D169" s="135"/>
      <c r="E169" s="135"/>
    </row>
    <row r="170" spans="3:5" x14ac:dyDescent="0.35">
      <c r="C170" s="135"/>
      <c r="D170" s="135"/>
      <c r="E170" s="135"/>
    </row>
    <row r="171" spans="3:5" x14ac:dyDescent="0.35">
      <c r="C171" s="135"/>
      <c r="D171" s="135"/>
      <c r="E171" s="135"/>
    </row>
    <row r="172" spans="3:5" x14ac:dyDescent="0.35">
      <c r="C172" s="135"/>
      <c r="D172" s="135"/>
      <c r="E172" s="135"/>
    </row>
    <row r="173" spans="3:5" x14ac:dyDescent="0.35">
      <c r="C173" s="135"/>
      <c r="D173" s="135"/>
      <c r="E173" s="135"/>
    </row>
    <row r="174" spans="3:5" x14ac:dyDescent="0.35">
      <c r="C174" s="135"/>
      <c r="D174" s="135"/>
      <c r="E174" s="135"/>
    </row>
    <row r="175" spans="3:5" x14ac:dyDescent="0.35">
      <c r="C175" s="135"/>
      <c r="D175" s="135"/>
      <c r="E175" s="135"/>
    </row>
    <row r="176" spans="3:5" x14ac:dyDescent="0.35">
      <c r="C176" s="135"/>
      <c r="D176" s="135"/>
      <c r="E176" s="135"/>
    </row>
    <row r="177" spans="3:5" x14ac:dyDescent="0.35">
      <c r="C177" s="135"/>
      <c r="D177" s="135"/>
      <c r="E177" s="135"/>
    </row>
    <row r="178" spans="3:5" x14ac:dyDescent="0.35">
      <c r="C178" s="135"/>
      <c r="D178" s="135"/>
      <c r="E178" s="135"/>
    </row>
    <row r="179" spans="3:5" x14ac:dyDescent="0.35">
      <c r="C179" s="135"/>
      <c r="D179" s="135"/>
      <c r="E179" s="135"/>
    </row>
    <row r="180" spans="3:5" x14ac:dyDescent="0.35">
      <c r="C180" s="135"/>
      <c r="D180" s="135"/>
      <c r="E180" s="135"/>
    </row>
    <row r="181" spans="3:5" x14ac:dyDescent="0.35">
      <c r="C181" s="135"/>
      <c r="D181" s="135"/>
      <c r="E181" s="135"/>
    </row>
    <row r="182" spans="3:5" x14ac:dyDescent="0.35">
      <c r="C182" s="135"/>
      <c r="D182" s="135"/>
      <c r="E182" s="135"/>
    </row>
    <row r="183" spans="3:5" x14ac:dyDescent="0.35">
      <c r="C183" s="135"/>
      <c r="D183" s="135"/>
      <c r="E183" s="135"/>
    </row>
    <row r="184" spans="3:5" x14ac:dyDescent="0.35">
      <c r="C184" s="135"/>
      <c r="D184" s="135"/>
      <c r="E184" s="135"/>
    </row>
    <row r="185" spans="3:5" x14ac:dyDescent="0.35">
      <c r="C185" s="135"/>
      <c r="D185" s="135"/>
      <c r="E185" s="135"/>
    </row>
    <row r="186" spans="3:5" x14ac:dyDescent="0.35">
      <c r="C186" s="135"/>
      <c r="D186" s="135"/>
      <c r="E186" s="135"/>
    </row>
    <row r="187" spans="3:5" x14ac:dyDescent="0.35">
      <c r="C187" s="135"/>
      <c r="D187" s="135"/>
      <c r="E187" s="135"/>
    </row>
    <row r="188" spans="3:5" x14ac:dyDescent="0.35">
      <c r="C188" s="135"/>
      <c r="D188" s="135"/>
      <c r="E188" s="135"/>
    </row>
    <row r="189" spans="3:5" x14ac:dyDescent="0.35">
      <c r="C189" s="135"/>
      <c r="D189" s="135"/>
      <c r="E189" s="135"/>
    </row>
    <row r="190" spans="3:5" x14ac:dyDescent="0.35">
      <c r="C190" s="135"/>
      <c r="D190" s="135"/>
      <c r="E190" s="135"/>
    </row>
    <row r="191" spans="3:5" x14ac:dyDescent="0.35">
      <c r="C191" s="135"/>
      <c r="D191" s="135"/>
      <c r="E191" s="135"/>
    </row>
    <row r="192" spans="3:5" x14ac:dyDescent="0.35">
      <c r="C192" s="135"/>
      <c r="D192" s="135"/>
      <c r="E192" s="135"/>
    </row>
    <row r="193" spans="3:5" x14ac:dyDescent="0.35">
      <c r="C193" s="135"/>
      <c r="D193" s="135"/>
      <c r="E193" s="135"/>
    </row>
    <row r="194" spans="3:5" x14ac:dyDescent="0.35">
      <c r="C194" s="135"/>
      <c r="D194" s="135"/>
      <c r="E194" s="135"/>
    </row>
    <row r="195" spans="3:5" x14ac:dyDescent="0.35">
      <c r="C195" s="135"/>
      <c r="D195" s="135"/>
      <c r="E195" s="135"/>
    </row>
    <row r="196" spans="3:5" x14ac:dyDescent="0.35">
      <c r="C196" s="135"/>
      <c r="D196" s="135"/>
      <c r="E196" s="135"/>
    </row>
    <row r="197" spans="3:5" x14ac:dyDescent="0.35">
      <c r="C197" s="135"/>
      <c r="D197" s="135"/>
      <c r="E197" s="135"/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="52" zoomScaleNormal="52" workbookViewId="0"/>
  </sheetViews>
  <sheetFormatPr defaultColWidth="8.90625" defaultRowHeight="14.5" x14ac:dyDescent="0.35"/>
  <cols>
    <col min="2" max="2" width="19.54296875" bestFit="1" customWidth="1"/>
  </cols>
  <sheetData>
    <row r="1" spans="1:43" ht="21" x14ac:dyDescent="0.5">
      <c r="A1" s="184" t="s">
        <v>297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</row>
    <row r="2" spans="1:43" x14ac:dyDescent="0.35">
      <c r="A2" s="62" t="s">
        <v>123</v>
      </c>
      <c r="B2" s="62"/>
      <c r="C2" s="56" t="s">
        <v>10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 t="s">
        <v>11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D2" s="56"/>
      <c r="AE2" s="56" t="s">
        <v>12</v>
      </c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</row>
    <row r="3" spans="1:43" x14ac:dyDescent="0.35">
      <c r="A3" s="62"/>
      <c r="B3" s="134"/>
      <c r="C3" s="56">
        <v>2010</v>
      </c>
      <c r="D3" s="56">
        <v>2011</v>
      </c>
      <c r="E3" s="56">
        <v>2012</v>
      </c>
      <c r="F3" s="56">
        <v>2013</v>
      </c>
      <c r="G3" s="56">
        <v>2014</v>
      </c>
      <c r="H3" s="56">
        <v>2015</v>
      </c>
      <c r="I3" s="56">
        <v>2016</v>
      </c>
      <c r="J3" s="56">
        <v>2017</v>
      </c>
      <c r="K3" s="56">
        <v>2018</v>
      </c>
      <c r="L3" s="56">
        <v>2019</v>
      </c>
      <c r="M3" s="56">
        <v>2020</v>
      </c>
      <c r="N3" s="56">
        <v>2021</v>
      </c>
      <c r="O3" s="56">
        <v>2022</v>
      </c>
      <c r="P3" s="56"/>
      <c r="Q3" s="56">
        <v>2010</v>
      </c>
      <c r="R3" s="56">
        <v>2011</v>
      </c>
      <c r="S3" s="56">
        <v>2012</v>
      </c>
      <c r="T3" s="56">
        <v>2013</v>
      </c>
      <c r="U3" s="56">
        <v>2014</v>
      </c>
      <c r="V3" s="56">
        <v>2015</v>
      </c>
      <c r="W3" s="56">
        <v>2016</v>
      </c>
      <c r="X3" s="56">
        <v>2017</v>
      </c>
      <c r="Y3" s="56">
        <v>2018</v>
      </c>
      <c r="Z3" s="56">
        <v>2019</v>
      </c>
      <c r="AA3" s="56">
        <v>2020</v>
      </c>
      <c r="AB3" s="56">
        <v>2021</v>
      </c>
      <c r="AC3" s="56">
        <v>2022</v>
      </c>
      <c r="AD3" s="56"/>
      <c r="AE3" s="56">
        <v>2010</v>
      </c>
      <c r="AF3" s="56">
        <v>2011</v>
      </c>
      <c r="AG3" s="56">
        <v>2012</v>
      </c>
      <c r="AH3" s="56">
        <v>2013</v>
      </c>
      <c r="AI3" s="56">
        <v>2014</v>
      </c>
      <c r="AJ3" s="56">
        <v>2015</v>
      </c>
      <c r="AK3" s="56">
        <v>2016</v>
      </c>
      <c r="AL3" s="56">
        <v>2017</v>
      </c>
      <c r="AM3" s="56">
        <v>2018</v>
      </c>
      <c r="AN3" s="56">
        <v>2019</v>
      </c>
      <c r="AO3" s="56">
        <v>2020</v>
      </c>
      <c r="AP3" s="56">
        <v>2021</v>
      </c>
      <c r="AQ3" s="56">
        <v>2022</v>
      </c>
    </row>
    <row r="4" spans="1:43" x14ac:dyDescent="0.35">
      <c r="A4" s="62"/>
      <c r="B4" s="134" t="s">
        <v>221</v>
      </c>
      <c r="C4" s="96">
        <v>12.412732354668231</v>
      </c>
      <c r="D4" s="96">
        <v>14.753503198653199</v>
      </c>
      <c r="E4" s="96">
        <v>14.777583457051964</v>
      </c>
      <c r="F4" s="96">
        <v>19.235015678391957</v>
      </c>
      <c r="G4" s="96">
        <v>22.790646153846158</v>
      </c>
      <c r="H4" s="96">
        <v>23.332222723174031</v>
      </c>
      <c r="I4" s="96">
        <v>27.815662760084926</v>
      </c>
      <c r="J4" s="96">
        <v>26.098094314516128</v>
      </c>
      <c r="K4" s="96">
        <v>26.088310420686994</v>
      </c>
      <c r="L4" s="96">
        <v>23.558144235033261</v>
      </c>
      <c r="M4" s="96">
        <v>32.497152941176466</v>
      </c>
      <c r="N4" s="96">
        <v>31.797821170395871</v>
      </c>
      <c r="O4" s="96">
        <v>33.789199999999994</v>
      </c>
      <c r="P4" s="56"/>
      <c r="Q4" s="96">
        <v>86.771647798003528</v>
      </c>
      <c r="R4" s="96">
        <v>145.73765970819301</v>
      </c>
      <c r="S4" s="96">
        <v>141.4998937963945</v>
      </c>
      <c r="T4" s="96">
        <v>147.19636366834169</v>
      </c>
      <c r="U4" s="96">
        <v>134.40117692307697</v>
      </c>
      <c r="V4" s="96">
        <v>147.4191548241659</v>
      </c>
      <c r="W4" s="96">
        <v>154.34816764331211</v>
      </c>
      <c r="X4" s="96">
        <v>152.27549387096775</v>
      </c>
      <c r="Y4" s="96">
        <v>149.87746827479737</v>
      </c>
      <c r="Z4" s="96">
        <v>153.96793869179598</v>
      </c>
      <c r="AA4" s="96">
        <v>145.7006058823529</v>
      </c>
      <c r="AB4" s="117">
        <v>279.82359814113607</v>
      </c>
      <c r="AC4" s="117">
        <v>267.23329999999999</v>
      </c>
      <c r="AD4" s="56"/>
      <c r="AE4" s="96">
        <v>167.97124157369345</v>
      </c>
      <c r="AF4" s="96">
        <v>132.41412934904602</v>
      </c>
      <c r="AG4" s="96">
        <v>133.78678738069991</v>
      </c>
      <c r="AH4" s="96">
        <v>145.78559457286426</v>
      </c>
      <c r="AI4" s="96">
        <v>186.65585384615386</v>
      </c>
      <c r="AJ4" s="96">
        <v>197.55187723174029</v>
      </c>
      <c r="AK4" s="96">
        <v>214.45192938428875</v>
      </c>
      <c r="AL4" s="96">
        <v>193.84884762096772</v>
      </c>
      <c r="AM4" s="96">
        <v>184.39318066383635</v>
      </c>
      <c r="AN4" s="96">
        <v>194.00038329637843</v>
      </c>
      <c r="AO4" s="96">
        <v>126.89194705882353</v>
      </c>
      <c r="AP4" s="96">
        <v>208.33012605851982</v>
      </c>
      <c r="AQ4" s="96">
        <v>217.63890000000004</v>
      </c>
    </row>
    <row r="5" spans="1:43" x14ac:dyDescent="0.35">
      <c r="A5" s="62"/>
      <c r="B5" s="134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1:43" x14ac:dyDescent="0.35">
      <c r="A6" s="62"/>
      <c r="B6" s="134"/>
      <c r="C6" s="56" t="s">
        <v>10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 t="s">
        <v>11</v>
      </c>
      <c r="R6" s="56"/>
      <c r="S6" s="56"/>
      <c r="T6" s="56"/>
      <c r="U6" s="56"/>
      <c r="V6" s="56"/>
      <c r="W6" s="56"/>
      <c r="X6" s="56"/>
      <c r="Y6" s="56"/>
      <c r="Z6" s="56"/>
      <c r="AA6" s="56"/>
      <c r="AD6" s="56"/>
      <c r="AE6" s="56" t="s">
        <v>12</v>
      </c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</row>
    <row r="7" spans="1:43" x14ac:dyDescent="0.35">
      <c r="A7" s="62"/>
      <c r="B7" s="52"/>
      <c r="C7" s="56">
        <v>2010</v>
      </c>
      <c r="D7" s="56">
        <v>2011</v>
      </c>
      <c r="E7" s="56">
        <v>2012</v>
      </c>
      <c r="F7" s="56">
        <v>2013</v>
      </c>
      <c r="G7" s="56">
        <v>2014</v>
      </c>
      <c r="H7" s="56">
        <v>2015</v>
      </c>
      <c r="I7" s="56">
        <v>2016</v>
      </c>
      <c r="J7" s="56">
        <v>2017</v>
      </c>
      <c r="K7" s="56">
        <v>2018</v>
      </c>
      <c r="L7" s="56">
        <v>2019</v>
      </c>
      <c r="M7" s="56">
        <v>2020</v>
      </c>
      <c r="N7" s="56">
        <v>2021</v>
      </c>
      <c r="O7" s="56">
        <v>2022</v>
      </c>
      <c r="P7" s="56"/>
      <c r="Q7" s="56">
        <v>2010</v>
      </c>
      <c r="R7" s="56">
        <v>2011</v>
      </c>
      <c r="S7" s="56">
        <v>2012</v>
      </c>
      <c r="T7" s="56">
        <v>2013</v>
      </c>
      <c r="U7" s="56">
        <v>2014</v>
      </c>
      <c r="V7" s="56">
        <v>2015</v>
      </c>
      <c r="W7" s="56">
        <v>2016</v>
      </c>
      <c r="X7" s="56">
        <v>2017</v>
      </c>
      <c r="Y7" s="56">
        <v>2018</v>
      </c>
      <c r="Z7" s="56">
        <v>2019</v>
      </c>
      <c r="AA7" s="56">
        <v>2020</v>
      </c>
      <c r="AB7" s="56">
        <v>2021</v>
      </c>
      <c r="AC7" s="56">
        <v>2022</v>
      </c>
      <c r="AD7" s="56"/>
      <c r="AE7" s="56">
        <v>2010</v>
      </c>
      <c r="AF7" s="56">
        <v>2011</v>
      </c>
      <c r="AG7" s="56">
        <v>2012</v>
      </c>
      <c r="AH7" s="56">
        <v>2013</v>
      </c>
      <c r="AI7" s="56">
        <v>2014</v>
      </c>
      <c r="AJ7" s="56">
        <v>2015</v>
      </c>
      <c r="AK7" s="56">
        <v>2016</v>
      </c>
      <c r="AL7" s="56">
        <v>2017</v>
      </c>
      <c r="AM7" s="56">
        <v>2018</v>
      </c>
      <c r="AN7" s="56">
        <v>2019</v>
      </c>
      <c r="AO7" s="56">
        <v>2020</v>
      </c>
      <c r="AP7" s="56">
        <v>2021</v>
      </c>
      <c r="AQ7" s="56">
        <v>2022</v>
      </c>
    </row>
    <row r="8" spans="1:43" x14ac:dyDescent="0.35">
      <c r="A8" s="62"/>
      <c r="B8" s="134" t="s">
        <v>220</v>
      </c>
      <c r="C8" s="96">
        <v>0.90354105351990333</v>
      </c>
      <c r="D8" s="96">
        <v>1.2487618428709257</v>
      </c>
      <c r="E8" s="96">
        <v>1.101171099132177</v>
      </c>
      <c r="F8" s="96">
        <v>1.2973242087841892</v>
      </c>
      <c r="G8" s="96">
        <v>1.4780341050674624</v>
      </c>
      <c r="H8" s="96">
        <v>1.3797497280139122</v>
      </c>
      <c r="I8" s="96">
        <v>1.4063351658282017</v>
      </c>
      <c r="J8" s="96">
        <v>1.5886008523462478</v>
      </c>
      <c r="K8" s="96">
        <v>1.7201934789260553</v>
      </c>
      <c r="L8" s="96">
        <v>1.4285836357762784</v>
      </c>
      <c r="M8" s="96">
        <v>1.6313324658658372</v>
      </c>
      <c r="N8" s="96">
        <v>2.113856452339455</v>
      </c>
      <c r="O8" s="96">
        <v>2.1667343017397953</v>
      </c>
      <c r="P8" s="56"/>
      <c r="Q8" s="96">
        <v>6.2459154184835137</v>
      </c>
      <c r="R8" s="96">
        <v>12.342592803254115</v>
      </c>
      <c r="S8" s="96">
        <v>10.592103454791868</v>
      </c>
      <c r="T8" s="96">
        <v>9.9662067176305431</v>
      </c>
      <c r="U8" s="96">
        <v>8.7284744447915319</v>
      </c>
      <c r="V8" s="96">
        <v>8.7331689809575099</v>
      </c>
      <c r="W8" s="96">
        <v>7.8020444241754303</v>
      </c>
      <c r="X8" s="96">
        <v>9.2308525649787043</v>
      </c>
      <c r="Y8" s="96">
        <v>9.9113302903913745</v>
      </c>
      <c r="Z8" s="96">
        <v>9.3468248932152136</v>
      </c>
      <c r="AA8" s="96">
        <v>7.3273178267763592</v>
      </c>
      <c r="AB8" s="117">
        <v>18.559692703286483</v>
      </c>
      <c r="AC8" s="117">
        <v>17.154712886783258</v>
      </c>
      <c r="AD8" s="56"/>
      <c r="AE8" s="96">
        <v>12.311052175199114</v>
      </c>
      <c r="AF8" s="96">
        <v>11.212468839910469</v>
      </c>
      <c r="AG8" s="96">
        <v>10.020034775699509</v>
      </c>
      <c r="AH8" s="96">
        <v>9.8781682606739825</v>
      </c>
      <c r="AI8" s="96">
        <v>12.113700126082366</v>
      </c>
      <c r="AJ8" s="96">
        <v>11.696731399239289</v>
      </c>
      <c r="AK8" s="96">
        <v>10.860965859647079</v>
      </c>
      <c r="AL8" s="96">
        <v>11.766044113157278</v>
      </c>
      <c r="AM8" s="96">
        <v>12.190284115320354</v>
      </c>
      <c r="AN8" s="96">
        <v>11.784880475852944</v>
      </c>
      <c r="AO8" s="96">
        <v>6.3954745893322</v>
      </c>
      <c r="AP8" s="96">
        <v>13.824008639203266</v>
      </c>
      <c r="AQ8" s="96">
        <v>13.972075313720913</v>
      </c>
    </row>
    <row r="9" spans="1:43" x14ac:dyDescent="0.35">
      <c r="A9" s="62"/>
      <c r="B9" s="134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</row>
    <row r="10" spans="1:43" x14ac:dyDescent="0.35">
      <c r="A10" s="62" t="s">
        <v>124</v>
      </c>
      <c r="B10" s="134"/>
      <c r="C10" s="56" t="s">
        <v>10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 t="s">
        <v>11</v>
      </c>
      <c r="R10" s="56"/>
      <c r="S10" s="56"/>
      <c r="T10" s="56"/>
      <c r="U10" s="56"/>
      <c r="V10" s="56"/>
      <c r="W10" s="56"/>
      <c r="X10" s="56"/>
      <c r="Y10" s="56"/>
      <c r="Z10" s="56"/>
      <c r="AA10" s="56"/>
      <c r="AD10" s="56"/>
      <c r="AE10" s="56" t="s">
        <v>12</v>
      </c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</row>
    <row r="11" spans="1:43" x14ac:dyDescent="0.35">
      <c r="A11" s="62"/>
      <c r="B11" s="52"/>
      <c r="C11" s="56">
        <v>2010</v>
      </c>
      <c r="D11" s="56">
        <v>2011</v>
      </c>
      <c r="E11" s="56">
        <v>2012</v>
      </c>
      <c r="F11" s="56">
        <v>2013</v>
      </c>
      <c r="G11" s="56">
        <v>2014</v>
      </c>
      <c r="H11" s="56">
        <v>2015</v>
      </c>
      <c r="I11" s="56">
        <v>2016</v>
      </c>
      <c r="J11" s="56">
        <v>2017</v>
      </c>
      <c r="K11" s="56">
        <v>2018</v>
      </c>
      <c r="L11" s="56">
        <v>2019</v>
      </c>
      <c r="M11" s="56">
        <v>2020</v>
      </c>
      <c r="N11" s="56">
        <v>2021</v>
      </c>
      <c r="O11" s="56">
        <v>2022</v>
      </c>
      <c r="P11" s="56"/>
      <c r="Q11" s="56">
        <v>2010</v>
      </c>
      <c r="R11" s="56">
        <v>2011</v>
      </c>
      <c r="S11" s="56">
        <v>2012</v>
      </c>
      <c r="T11" s="56">
        <v>2013</v>
      </c>
      <c r="U11" s="56">
        <v>2014</v>
      </c>
      <c r="V11" s="56">
        <v>2015</v>
      </c>
      <c r="W11" s="56">
        <v>2016</v>
      </c>
      <c r="X11" s="56">
        <v>2017</v>
      </c>
      <c r="Y11" s="56">
        <v>2018</v>
      </c>
      <c r="Z11" s="56">
        <v>2019</v>
      </c>
      <c r="AA11" s="56">
        <v>2020</v>
      </c>
      <c r="AB11" s="56">
        <v>2021</v>
      </c>
      <c r="AC11" s="56">
        <v>2022</v>
      </c>
      <c r="AD11" s="56"/>
      <c r="AE11" s="56">
        <v>2010</v>
      </c>
      <c r="AF11" s="56">
        <v>2011</v>
      </c>
      <c r="AG11" s="56">
        <v>2012</v>
      </c>
      <c r="AH11" s="56">
        <v>2013</v>
      </c>
      <c r="AI11" s="56">
        <v>2014</v>
      </c>
      <c r="AJ11" s="56">
        <v>2015</v>
      </c>
      <c r="AK11" s="56">
        <v>2016</v>
      </c>
      <c r="AL11" s="56">
        <v>2017</v>
      </c>
      <c r="AM11" s="56">
        <v>2018</v>
      </c>
      <c r="AN11" s="56">
        <v>2019</v>
      </c>
      <c r="AO11" s="56">
        <v>2020</v>
      </c>
      <c r="AP11" s="56">
        <v>2021</v>
      </c>
      <c r="AQ11" s="56">
        <v>2022</v>
      </c>
    </row>
    <row r="12" spans="1:43" x14ac:dyDescent="0.35">
      <c r="A12" s="62"/>
      <c r="B12" s="134" t="s">
        <v>221</v>
      </c>
      <c r="C12" s="96">
        <v>5.8897556664709336</v>
      </c>
      <c r="D12" s="96">
        <v>7.7454544893378223</v>
      </c>
      <c r="E12" s="96">
        <v>8.5507414634146333</v>
      </c>
      <c r="F12" s="96">
        <v>9.0580246733668321</v>
      </c>
      <c r="G12" s="96">
        <v>10.853092307692309</v>
      </c>
      <c r="H12" s="96">
        <v>12.610012173128943</v>
      </c>
      <c r="I12" s="96">
        <v>16.747471337579615</v>
      </c>
      <c r="J12" s="96">
        <v>12.595299193548387</v>
      </c>
      <c r="K12" s="96">
        <v>12.730929100733304</v>
      </c>
      <c r="L12" s="96">
        <v>12.910575831485586</v>
      </c>
      <c r="M12" s="96">
        <v>13.772652941176467</v>
      </c>
      <c r="N12" s="96">
        <v>12.520941790017213</v>
      </c>
      <c r="O12" s="96">
        <v>14.4175</v>
      </c>
      <c r="P12" s="56"/>
      <c r="Q12" s="96">
        <v>54.487195889606582</v>
      </c>
      <c r="R12" s="96">
        <v>71.583974579124586</v>
      </c>
      <c r="S12" s="96">
        <v>82.842286850477223</v>
      </c>
      <c r="T12" s="96">
        <v>86.557726180904496</v>
      </c>
      <c r="U12" s="96">
        <v>94.350930769230771</v>
      </c>
      <c r="V12" s="96">
        <v>61.370168755635703</v>
      </c>
      <c r="W12" s="96">
        <v>51.869160934182588</v>
      </c>
      <c r="X12" s="96">
        <v>58.165281491935488</v>
      </c>
      <c r="Y12" s="96">
        <v>67.683614203010407</v>
      </c>
      <c r="Z12" s="96">
        <v>74.734066371027353</v>
      </c>
      <c r="AA12" s="96">
        <v>39.150505882352938</v>
      </c>
      <c r="AB12" s="117">
        <v>64.045107125645444</v>
      </c>
      <c r="AC12" s="117">
        <v>114.86070000000001</v>
      </c>
      <c r="AD12" s="56"/>
      <c r="AE12" s="96">
        <v>200.52793123899002</v>
      </c>
      <c r="AF12" s="96">
        <v>211.15422469135805</v>
      </c>
      <c r="AG12" s="96">
        <v>238.94931415694595</v>
      </c>
      <c r="AH12" s="96">
        <v>271.26794190954769</v>
      </c>
      <c r="AI12" s="96">
        <v>268.31916923076926</v>
      </c>
      <c r="AJ12" s="96">
        <v>281.78413349864741</v>
      </c>
      <c r="AK12" s="96">
        <v>287.53652662420382</v>
      </c>
      <c r="AL12" s="96">
        <v>270.20912899193547</v>
      </c>
      <c r="AM12" s="96">
        <v>259.61227039752987</v>
      </c>
      <c r="AN12" s="96">
        <v>279.63403558758313</v>
      </c>
      <c r="AO12" s="96">
        <v>219.22289411764706</v>
      </c>
      <c r="AP12" s="96">
        <v>272.69314209982787</v>
      </c>
      <c r="AQ12" s="96">
        <v>318.29519999999997</v>
      </c>
    </row>
    <row r="13" spans="1:43" x14ac:dyDescent="0.35">
      <c r="A13" s="62"/>
      <c r="B13" s="62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</row>
    <row r="14" spans="1:43" ht="14.4" customHeight="1" x14ac:dyDescent="0.35">
      <c r="A14" s="62"/>
      <c r="B14" s="62"/>
      <c r="C14" s="56" t="s">
        <v>10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 t="s">
        <v>11</v>
      </c>
      <c r="R14" s="56"/>
      <c r="S14" s="56"/>
      <c r="T14" s="56"/>
      <c r="U14" s="56"/>
      <c r="V14" s="56"/>
      <c r="W14" s="56"/>
      <c r="X14" s="56"/>
      <c r="Y14" s="56"/>
      <c r="Z14" s="56"/>
      <c r="AA14" s="56"/>
      <c r="AD14" s="56"/>
      <c r="AE14" s="56" t="s">
        <v>12</v>
      </c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</row>
    <row r="15" spans="1:43" x14ac:dyDescent="0.35">
      <c r="A15" s="62"/>
      <c r="C15" s="56">
        <v>2010</v>
      </c>
      <c r="D15" s="56">
        <v>2011</v>
      </c>
      <c r="E15" s="56">
        <v>2012</v>
      </c>
      <c r="F15" s="56">
        <v>2013</v>
      </c>
      <c r="G15" s="56">
        <v>2014</v>
      </c>
      <c r="H15" s="56">
        <v>2015</v>
      </c>
      <c r="I15" s="56">
        <v>2016</v>
      </c>
      <c r="J15" s="56">
        <v>2017</v>
      </c>
      <c r="K15" s="56">
        <v>2018</v>
      </c>
      <c r="L15" s="56">
        <v>2019</v>
      </c>
      <c r="M15" s="56">
        <v>2020</v>
      </c>
      <c r="N15" s="56">
        <v>2021</v>
      </c>
      <c r="O15" s="56">
        <v>2022</v>
      </c>
      <c r="P15" s="56"/>
      <c r="Q15" s="56">
        <v>2010</v>
      </c>
      <c r="R15" s="56">
        <v>2011</v>
      </c>
      <c r="S15" s="56">
        <v>2012</v>
      </c>
      <c r="T15" s="56">
        <v>2013</v>
      </c>
      <c r="U15" s="56">
        <v>2014</v>
      </c>
      <c r="V15" s="56">
        <v>2015</v>
      </c>
      <c r="W15" s="56">
        <v>2016</v>
      </c>
      <c r="X15" s="56">
        <v>2017</v>
      </c>
      <c r="Y15" s="56">
        <v>2018</v>
      </c>
      <c r="Z15" s="56">
        <v>2019</v>
      </c>
      <c r="AA15" s="56">
        <v>2020</v>
      </c>
      <c r="AB15" s="56">
        <v>2021</v>
      </c>
      <c r="AC15" s="56">
        <v>2022</v>
      </c>
      <c r="AD15" s="56"/>
      <c r="AE15" s="56">
        <v>2010</v>
      </c>
      <c r="AF15" s="56">
        <v>2011</v>
      </c>
      <c r="AG15" s="56">
        <v>2012</v>
      </c>
      <c r="AH15" s="56">
        <v>2013</v>
      </c>
      <c r="AI15" s="56">
        <v>2014</v>
      </c>
      <c r="AJ15" s="56">
        <v>2015</v>
      </c>
      <c r="AK15" s="56">
        <v>2016</v>
      </c>
      <c r="AL15" s="56">
        <v>2017</v>
      </c>
      <c r="AM15" s="56">
        <v>2018</v>
      </c>
      <c r="AN15" s="56">
        <v>2019</v>
      </c>
      <c r="AO15" s="56">
        <v>2020</v>
      </c>
      <c r="AP15" s="56">
        <v>2021</v>
      </c>
      <c r="AQ15" s="56">
        <v>2022</v>
      </c>
    </row>
    <row r="16" spans="1:43" x14ac:dyDescent="0.35">
      <c r="B16" s="62" t="s">
        <v>220</v>
      </c>
      <c r="C16" s="96">
        <v>0.42923895469009432</v>
      </c>
      <c r="D16" s="96">
        <v>0.65565760982757026</v>
      </c>
      <c r="E16" s="96">
        <v>0.64157358766792827</v>
      </c>
      <c r="F16" s="96">
        <v>0.61405344497375136</v>
      </c>
      <c r="G16" s="96">
        <v>0.70416072615155734</v>
      </c>
      <c r="H16" s="96">
        <v>0.74743380685966276</v>
      </c>
      <c r="I16" s="96">
        <v>0.84785740698060674</v>
      </c>
      <c r="J16" s="96">
        <v>0.76460042671476214</v>
      </c>
      <c r="K16" s="96">
        <v>0.84506721439646537</v>
      </c>
      <c r="L16" s="96">
        <v>0.78528651678067507</v>
      </c>
      <c r="M16" s="96">
        <v>0.68266908666126369</v>
      </c>
      <c r="N16" s="96">
        <v>0.83058926791941146</v>
      </c>
      <c r="O16" s="96">
        <v>0.92774393201992511</v>
      </c>
      <c r="P16" s="56"/>
      <c r="Q16" s="96">
        <v>3.9720256569159464</v>
      </c>
      <c r="R16" s="96">
        <v>6.0657105402582889</v>
      </c>
      <c r="S16" s="96">
        <v>6.1951820232651773</v>
      </c>
      <c r="T16" s="96">
        <v>5.8816880151847739</v>
      </c>
      <c r="U16" s="96">
        <v>6.1322399167480972</v>
      </c>
      <c r="V16" s="96">
        <v>3.6372034086249609</v>
      </c>
      <c r="W16" s="96">
        <v>2.6303328033509583</v>
      </c>
      <c r="X16" s="96">
        <v>3.5216038443144635</v>
      </c>
      <c r="Y16" s="96">
        <v>4.4794437239533185</v>
      </c>
      <c r="Z16" s="96">
        <v>4.538821275512114</v>
      </c>
      <c r="AA16" s="96">
        <v>1.9439887638626356</v>
      </c>
      <c r="AB16" s="117">
        <v>4.2486036916061005</v>
      </c>
      <c r="AC16" s="117">
        <v>7.3753143787365438</v>
      </c>
      <c r="AD16" s="56"/>
      <c r="AE16" s="96">
        <v>14.620076910979224</v>
      </c>
      <c r="AF16" s="96">
        <v>17.878490591435021</v>
      </c>
      <c r="AG16" s="96">
        <v>17.915161739694142</v>
      </c>
      <c r="AH16" s="96">
        <v>18.390561644493754</v>
      </c>
      <c r="AI16" s="96">
        <v>17.418547228623677</v>
      </c>
      <c r="AJ16" s="96">
        <v>16.686690778713206</v>
      </c>
      <c r="AK16" s="96">
        <v>14.572018840710776</v>
      </c>
      <c r="AL16" s="96">
        <v>16.395673472775616</v>
      </c>
      <c r="AM16" s="96">
        <v>17.190746557061086</v>
      </c>
      <c r="AN16" s="96">
        <v>16.987578987478869</v>
      </c>
      <c r="AO16" s="96">
        <v>10.908057589697345</v>
      </c>
      <c r="AP16" s="96">
        <v>18.089611062301813</v>
      </c>
      <c r="AQ16" s="96">
        <v>20.446581143778513</v>
      </c>
    </row>
    <row r="17" spans="16:43" x14ac:dyDescent="0.35"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</row>
    <row r="18" spans="16:43" x14ac:dyDescent="0.35"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</row>
    <row r="19" spans="16:43" x14ac:dyDescent="0.35"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</row>
    <row r="20" spans="16:43" x14ac:dyDescent="0.35"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</row>
    <row r="38" ht="14.4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63" zoomScaleNormal="63" workbookViewId="0">
      <selection activeCell="A2" sqref="A2"/>
    </sheetView>
  </sheetViews>
  <sheetFormatPr defaultColWidth="8.90625" defaultRowHeight="14.5" x14ac:dyDescent="0.35"/>
  <cols>
    <col min="1" max="1" width="41.453125" customWidth="1"/>
    <col min="2" max="7" width="10.6328125" customWidth="1"/>
  </cols>
  <sheetData>
    <row r="1" spans="1:15" ht="23.5" x14ac:dyDescent="0.55000000000000004">
      <c r="A1" s="152" t="s">
        <v>239</v>
      </c>
    </row>
    <row r="3" spans="1:15" x14ac:dyDescent="0.35">
      <c r="B3" s="151" t="s">
        <v>238</v>
      </c>
      <c r="C3" s="151"/>
      <c r="D3" s="185" t="s">
        <v>237</v>
      </c>
      <c r="E3" s="185"/>
      <c r="F3" s="185" t="s">
        <v>236</v>
      </c>
      <c r="G3" s="185"/>
    </row>
    <row r="4" spans="1:15" x14ac:dyDescent="0.35">
      <c r="A4" s="186" t="s">
        <v>235</v>
      </c>
      <c r="B4" s="187" t="s">
        <v>220</v>
      </c>
      <c r="C4" s="187" t="s">
        <v>234</v>
      </c>
      <c r="D4" s="187" t="s">
        <v>220</v>
      </c>
      <c r="E4" s="187" t="s">
        <v>233</v>
      </c>
      <c r="F4" s="187" t="s">
        <v>220</v>
      </c>
      <c r="G4" s="187" t="s">
        <v>233</v>
      </c>
    </row>
    <row r="5" spans="1:15" x14ac:dyDescent="0.35">
      <c r="A5" s="186" t="s">
        <v>232</v>
      </c>
      <c r="B5" s="140"/>
      <c r="C5" s="140"/>
      <c r="D5" s="140"/>
      <c r="E5" s="140"/>
      <c r="F5" s="140"/>
      <c r="G5" s="140"/>
    </row>
    <row r="6" spans="1:15" ht="14.4" customHeight="1" x14ac:dyDescent="0.35">
      <c r="A6" s="140" t="s">
        <v>230</v>
      </c>
      <c r="B6" s="138">
        <v>1.2448374037711936</v>
      </c>
      <c r="C6" s="150">
        <v>19.374700000000001</v>
      </c>
      <c r="D6" s="139">
        <v>0.10960553534982537</v>
      </c>
      <c r="E6" s="139">
        <v>0.14653873516814891</v>
      </c>
      <c r="F6" s="137">
        <v>0.12296358094573907</v>
      </c>
      <c r="G6" s="141">
        <v>2.4762739759036156</v>
      </c>
      <c r="J6" s="78"/>
      <c r="K6" s="78"/>
      <c r="L6" s="78"/>
      <c r="M6" s="78"/>
      <c r="N6" s="78"/>
      <c r="O6" s="78"/>
    </row>
    <row r="7" spans="1:15" x14ac:dyDescent="0.35">
      <c r="A7" s="140" t="s">
        <v>229</v>
      </c>
      <c r="B7" s="138">
        <v>0.42608036562449614</v>
      </c>
      <c r="C7" s="150">
        <v>6.6345000000000001</v>
      </c>
      <c r="D7" s="139">
        <v>-0.14125726603281324</v>
      </c>
      <c r="E7" s="139">
        <v>-0.11358131907787292</v>
      </c>
      <c r="F7" s="137">
        <v>-7.0087285956212331E-2</v>
      </c>
      <c r="G7" s="141">
        <v>-0.85011211703958722</v>
      </c>
    </row>
    <row r="8" spans="1:15" x14ac:dyDescent="0.35">
      <c r="A8" s="140" t="s">
        <v>228</v>
      </c>
      <c r="B8" s="138">
        <v>0.15280740852053071</v>
      </c>
      <c r="C8" s="150">
        <v>2.383</v>
      </c>
      <c r="D8" s="139">
        <v>7.1778323501465985E-2</v>
      </c>
      <c r="E8" s="139">
        <v>0.10837743460125383</v>
      </c>
      <c r="F8" s="137">
        <v>1.0233701654251007E-2</v>
      </c>
      <c r="G8" s="141">
        <v>0.23301036144578302</v>
      </c>
    </row>
    <row r="9" spans="1:15" x14ac:dyDescent="0.35">
      <c r="A9" s="140" t="s">
        <v>227</v>
      </c>
      <c r="B9" s="138">
        <v>0.41553195646161095</v>
      </c>
      <c r="C9" s="150">
        <v>6.4672000000000001</v>
      </c>
      <c r="D9" s="139">
        <v>0.10512516763641128</v>
      </c>
      <c r="E9" s="139">
        <v>0.1416913529946201</v>
      </c>
      <c r="F9" s="137">
        <v>3.9527528519452348E-2</v>
      </c>
      <c r="G9" s="141">
        <v>0.80262175559380378</v>
      </c>
    </row>
    <row r="10" spans="1:15" x14ac:dyDescent="0.35">
      <c r="A10" s="140" t="s">
        <v>226</v>
      </c>
      <c r="B10" s="138">
        <v>2.6976044777038175</v>
      </c>
      <c r="C10" s="150">
        <v>42.090600000000002</v>
      </c>
      <c r="D10" s="139">
        <v>2.1638403361386321E-2</v>
      </c>
      <c r="E10" s="139">
        <v>5.8246682911045858E-2</v>
      </c>
      <c r="F10" s="137">
        <v>5.7135532108016376E-2</v>
      </c>
      <c r="G10" s="141">
        <v>2.3166978657487052</v>
      </c>
    </row>
    <row r="11" spans="1:15" x14ac:dyDescent="0.35">
      <c r="A11" s="140" t="s">
        <v>225</v>
      </c>
      <c r="B11" s="138">
        <v>0.11607942904615023</v>
      </c>
      <c r="C11" s="150">
        <v>1.8078000000000001</v>
      </c>
      <c r="D11" s="139">
        <v>-8.7946581835768547E-2</v>
      </c>
      <c r="E11" s="139">
        <v>-5.787845315483478E-2</v>
      </c>
      <c r="F11" s="137">
        <v>-1.1193191980580096E-2</v>
      </c>
      <c r="G11" s="141">
        <v>-0.11106068846815834</v>
      </c>
    </row>
    <row r="12" spans="1:15" x14ac:dyDescent="0.35">
      <c r="A12" s="140" t="s">
        <v>224</v>
      </c>
      <c r="B12" s="138">
        <v>3.4217051769864231</v>
      </c>
      <c r="C12" s="150">
        <v>53.373100000000008</v>
      </c>
      <c r="D12" s="139">
        <v>0.23451391202595021</v>
      </c>
      <c r="E12" s="139">
        <v>0.27800889051036259</v>
      </c>
      <c r="F12" s="137">
        <v>0.65000277359180114</v>
      </c>
      <c r="G12" s="141">
        <v>11.610401480206543</v>
      </c>
    </row>
    <row r="13" spans="1:15" x14ac:dyDescent="0.35">
      <c r="A13" s="140" t="s">
        <v>223</v>
      </c>
      <c r="B13" s="138">
        <v>2.2614934953479966</v>
      </c>
      <c r="C13" s="150">
        <v>35.168999999999997</v>
      </c>
      <c r="D13" s="139">
        <v>-3.0967938672652514E-2</v>
      </c>
      <c r="E13" s="139">
        <v>7.5212713046428052E-5</v>
      </c>
      <c r="F13" s="137">
        <v>-7.2271903755804945E-2</v>
      </c>
      <c r="G13" s="141">
        <v>2.6449569707401679E-3</v>
      </c>
    </row>
    <row r="14" spans="1:15" x14ac:dyDescent="0.35">
      <c r="A14" s="140" t="s">
        <v>222</v>
      </c>
      <c r="B14" s="138">
        <v>3.0180763256732566</v>
      </c>
      <c r="C14" s="150">
        <v>46.9422</v>
      </c>
      <c r="D14" s="139">
        <v>-0.16090977305780696</v>
      </c>
      <c r="E14" s="139">
        <v>-0.13447390069821963</v>
      </c>
      <c r="F14" s="137">
        <v>-0.57876728990752557</v>
      </c>
      <c r="G14" s="141">
        <v>-7.2932529087779763</v>
      </c>
    </row>
    <row r="15" spans="1:15" x14ac:dyDescent="0.35">
      <c r="A15" s="188" t="s">
        <v>231</v>
      </c>
      <c r="B15" s="149"/>
      <c r="C15" s="147"/>
      <c r="D15" s="148"/>
      <c r="E15" s="148"/>
      <c r="F15" s="147"/>
      <c r="G15" s="147"/>
    </row>
    <row r="16" spans="1:15" x14ac:dyDescent="0.35">
      <c r="A16" s="145" t="s">
        <v>230</v>
      </c>
      <c r="B16" s="146">
        <v>1.0161196717274146</v>
      </c>
      <c r="C16" s="145">
        <v>15.8177</v>
      </c>
      <c r="D16" s="144">
        <v>9.0706457088278528E-2</v>
      </c>
      <c r="E16" s="144">
        <v>0.12539340437742882</v>
      </c>
      <c r="F16" s="143">
        <v>8.4503593795666465E-2</v>
      </c>
      <c r="G16" s="142">
        <v>1.7624372461273652</v>
      </c>
    </row>
    <row r="17" spans="1:7" x14ac:dyDescent="0.35">
      <c r="A17" s="140" t="s">
        <v>229</v>
      </c>
      <c r="B17" s="141">
        <v>1.1640631203144078</v>
      </c>
      <c r="C17" s="140">
        <v>18.119</v>
      </c>
      <c r="D17" s="139">
        <v>0.13724144299941266</v>
      </c>
      <c r="E17" s="139">
        <v>0.17481553547158504</v>
      </c>
      <c r="F17" s="138">
        <v>0.14047826286825774</v>
      </c>
      <c r="G17" s="137">
        <v>2.696153218588639</v>
      </c>
    </row>
    <row r="18" spans="1:7" x14ac:dyDescent="0.35">
      <c r="A18" s="140" t="s">
        <v>228</v>
      </c>
      <c r="B18" s="141">
        <v>0.1119588016916804</v>
      </c>
      <c r="C18" s="140">
        <v>1.7426000000000001</v>
      </c>
      <c r="D18" s="139">
        <v>6.1245944234864076E-2</v>
      </c>
      <c r="E18" s="139">
        <v>9.4746954276184375E-2</v>
      </c>
      <c r="F18" s="138">
        <v>6.4612944457042264E-3</v>
      </c>
      <c r="G18" s="137">
        <v>0.15081662650602426</v>
      </c>
    </row>
    <row r="19" spans="1:7" x14ac:dyDescent="0.35">
      <c r="A19" s="140" t="s">
        <v>227</v>
      </c>
      <c r="B19" s="141">
        <v>0.8630250510393308</v>
      </c>
      <c r="C19" s="140">
        <v>13.4573</v>
      </c>
      <c r="D19" s="139">
        <v>7.7944801477051656E-2</v>
      </c>
      <c r="E19" s="139">
        <v>0.11683328765977605</v>
      </c>
      <c r="F19" s="138">
        <v>6.2404230885300192E-2</v>
      </c>
      <c r="G19" s="137">
        <v>1.4077845094664354</v>
      </c>
    </row>
    <row r="20" spans="1:7" x14ac:dyDescent="0.35">
      <c r="A20" s="140" t="s">
        <v>226</v>
      </c>
      <c r="B20" s="141">
        <v>4.5826623739166061</v>
      </c>
      <c r="C20" s="140">
        <v>71.308600000000013</v>
      </c>
      <c r="D20" s="139">
        <v>0.18305112465344006</v>
      </c>
      <c r="E20" s="139">
        <v>0.22180412768980393</v>
      </c>
      <c r="F20" s="138">
        <v>0.70906614597756468</v>
      </c>
      <c r="G20" s="137">
        <v>12.945235215146297</v>
      </c>
    </row>
    <row r="21" spans="1:7" x14ac:dyDescent="0.35">
      <c r="A21" s="140" t="s">
        <v>225</v>
      </c>
      <c r="B21" s="141">
        <v>0.27069632348599987</v>
      </c>
      <c r="C21" s="140">
        <v>4.2081999999999997</v>
      </c>
      <c r="D21" s="139">
        <v>-1.0597963053707572E-2</v>
      </c>
      <c r="E21" s="139">
        <v>1.9239470972868596E-2</v>
      </c>
      <c r="F21" s="138">
        <v>-2.8995590548140625E-3</v>
      </c>
      <c r="G21" s="137">
        <v>7.9435249569706684E-2</v>
      </c>
    </row>
    <row r="22" spans="1:7" x14ac:dyDescent="0.35">
      <c r="A22" s="140" t="s">
        <v>224</v>
      </c>
      <c r="B22" s="141">
        <v>1.6002647391600846</v>
      </c>
      <c r="C22" s="140">
        <v>24.901299999999999</v>
      </c>
      <c r="D22" s="139">
        <v>5.237608428340048E-2</v>
      </c>
      <c r="E22" s="139">
        <v>8.7702078141169912E-2</v>
      </c>
      <c r="F22" s="138">
        <v>7.9644152034370336E-2</v>
      </c>
      <c r="G22" s="137">
        <v>2.0078069191049872</v>
      </c>
    </row>
    <row r="23" spans="1:7" x14ac:dyDescent="0.35">
      <c r="A23" s="140" t="s">
        <v>223</v>
      </c>
      <c r="B23" s="141">
        <v>6.1855270771108977</v>
      </c>
      <c r="C23" s="140">
        <v>96.261400000000009</v>
      </c>
      <c r="D23" s="139">
        <v>0.15880024327906814</v>
      </c>
      <c r="E23" s="139">
        <v>0.19618291828309964</v>
      </c>
      <c r="F23" s="138">
        <v>0.84765533175498331</v>
      </c>
      <c r="G23" s="137">
        <v>15.787587401032681</v>
      </c>
    </row>
    <row r="24" spans="1:7" x14ac:dyDescent="0.35">
      <c r="A24" s="140" t="s">
        <v>222</v>
      </c>
      <c r="B24" s="141">
        <v>4.2954190445369012</v>
      </c>
      <c r="C24" s="140">
        <v>66.920299999999983</v>
      </c>
      <c r="D24" s="139">
        <v>0.10944299938271726</v>
      </c>
      <c r="E24" s="139">
        <v>0.14531565037923172</v>
      </c>
      <c r="F24" s="138">
        <v>0.42372933454113898</v>
      </c>
      <c r="G24" s="137">
        <v>8.4907308433734805</v>
      </c>
    </row>
  </sheetData>
  <mergeCells count="2"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0"/>
  <sheetViews>
    <sheetView zoomScale="57" zoomScaleNormal="57" workbookViewId="0">
      <pane xSplit="1" ySplit="5" topLeftCell="B6" activePane="bottomRight" state="frozen"/>
      <selection pane="topRight" activeCell="B1" sqref="B1"/>
      <selection pane="bottomLeft" activeCell="A9" sqref="A9"/>
      <selection pane="bottomRight"/>
    </sheetView>
  </sheetViews>
  <sheetFormatPr defaultRowHeight="14.5" x14ac:dyDescent="0.35"/>
  <sheetData>
    <row r="1" spans="1:110" ht="21" x14ac:dyDescent="0.5">
      <c r="A1" s="184" t="s">
        <v>298</v>
      </c>
    </row>
    <row r="2" spans="1:110" x14ac:dyDescent="0.35">
      <c r="A2" t="s">
        <v>299</v>
      </c>
    </row>
    <row r="3" spans="1:110" s="5" customFormat="1" ht="18" customHeight="1" x14ac:dyDescent="0.35">
      <c r="B3" s="19" t="str">
        <f>RIGHT(B1,2)&amp;" "&amp;LEFT(B1,4)</f>
        <v xml:space="preserve"> </v>
      </c>
      <c r="C3" s="25" t="s">
        <v>178</v>
      </c>
      <c r="D3" s="25" t="s">
        <v>177</v>
      </c>
      <c r="E3" s="25" t="s">
        <v>143</v>
      </c>
      <c r="F3" s="25" t="s">
        <v>58</v>
      </c>
      <c r="G3" s="25" t="s">
        <v>142</v>
      </c>
      <c r="H3" s="25" t="s">
        <v>141</v>
      </c>
      <c r="I3" s="25" t="s">
        <v>140</v>
      </c>
      <c r="J3" s="25" t="s">
        <v>59</v>
      </c>
      <c r="K3" s="25" t="s">
        <v>139</v>
      </c>
      <c r="L3" s="25" t="s">
        <v>138</v>
      </c>
      <c r="M3" s="25" t="s">
        <v>137</v>
      </c>
      <c r="N3" s="25" t="s">
        <v>60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</row>
    <row r="4" spans="1:110" s="3" customFormat="1" ht="18" customHeight="1" x14ac:dyDescent="0.35">
      <c r="B4" s="3">
        <v>2019</v>
      </c>
      <c r="E4" s="3">
        <v>2020</v>
      </c>
      <c r="I4" s="3">
        <v>2021</v>
      </c>
      <c r="M4" s="3">
        <v>2022</v>
      </c>
    </row>
    <row r="5" spans="1:110" s="5" customFormat="1" ht="18" customHeight="1" x14ac:dyDescent="0.35">
      <c r="A5" s="27"/>
      <c r="B5" s="19" t="s">
        <v>61</v>
      </c>
      <c r="C5" s="19" t="s">
        <v>182</v>
      </c>
      <c r="D5" s="19" t="s">
        <v>181</v>
      </c>
      <c r="E5" s="19" t="s">
        <v>180</v>
      </c>
      <c r="F5" s="19" t="s">
        <v>61</v>
      </c>
      <c r="G5" s="19" t="s">
        <v>182</v>
      </c>
      <c r="H5" s="19" t="s">
        <v>181</v>
      </c>
      <c r="I5" s="19" t="s">
        <v>180</v>
      </c>
      <c r="J5" s="19" t="s">
        <v>61</v>
      </c>
      <c r="K5" s="19" t="s">
        <v>182</v>
      </c>
      <c r="L5" s="19" t="s">
        <v>181</v>
      </c>
      <c r="M5" s="19" t="s">
        <v>180</v>
      </c>
      <c r="N5" s="19" t="s">
        <v>61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</row>
    <row r="6" spans="1:110" s="5" customFormat="1" ht="18" customHeight="1" x14ac:dyDescent="0.35">
      <c r="A6" s="13" t="s">
        <v>215</v>
      </c>
      <c r="B6" s="19">
        <v>183.29883338205101</v>
      </c>
      <c r="C6" s="19">
        <v>173.98765694973423</v>
      </c>
      <c r="D6" s="19">
        <v>167.96157540017578</v>
      </c>
      <c r="E6" s="19">
        <v>161.88586158403152</v>
      </c>
      <c r="F6" s="19">
        <v>166.24542106178808</v>
      </c>
      <c r="G6" s="19">
        <v>173.20716625464127</v>
      </c>
      <c r="H6" s="19">
        <v>181.29489261348584</v>
      </c>
      <c r="I6" s="19">
        <v>177.37817400331647</v>
      </c>
      <c r="J6" s="19">
        <v>169.81504566321095</v>
      </c>
      <c r="K6" s="19">
        <v>161.45126612430261</v>
      </c>
      <c r="L6" s="19">
        <v>157.26359171874259</v>
      </c>
      <c r="M6" s="19">
        <v>163.51473969535002</v>
      </c>
      <c r="N6" s="19">
        <v>162.49380575933745</v>
      </c>
      <c r="O6" s="14">
        <v>-6.2436813825756943E-3</v>
      </c>
      <c r="P6" s="11">
        <v>-3.25536934731121E-2</v>
      </c>
      <c r="Q6" s="11">
        <v>-2.2566728626205457E-2</v>
      </c>
      <c r="R6" s="14">
        <v>6.457302318287006E-3</v>
      </c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</row>
    <row r="7" spans="1:110" s="5" customFormat="1" ht="18" customHeight="1" x14ac:dyDescent="0.35">
      <c r="A7" s="13" t="s">
        <v>216</v>
      </c>
      <c r="B7" s="19">
        <v>120.26911514328526</v>
      </c>
      <c r="C7" s="19">
        <v>119.83703790389457</v>
      </c>
      <c r="D7" s="19">
        <v>111.28858575345836</v>
      </c>
      <c r="E7" s="19">
        <v>104.78632850737915</v>
      </c>
      <c r="F7" s="19">
        <v>77.624446920770396</v>
      </c>
      <c r="G7" s="19">
        <v>85.902811970791305</v>
      </c>
      <c r="H7" s="19">
        <v>89.362852631623525</v>
      </c>
      <c r="I7" s="19">
        <v>93.491473117218845</v>
      </c>
      <c r="J7" s="19">
        <v>94.747557179706931</v>
      </c>
      <c r="K7" s="19">
        <v>94.748786818668577</v>
      </c>
      <c r="L7" s="19">
        <v>94.870891429200981</v>
      </c>
      <c r="M7" s="19">
        <v>94.33220321500292</v>
      </c>
      <c r="N7" s="19">
        <v>94.20906063250078</v>
      </c>
      <c r="O7" s="14">
        <v>-1.305414040012165E-3</v>
      </c>
      <c r="P7" s="11">
        <v>-0.1534705918430348</v>
      </c>
      <c r="Q7" s="11">
        <v>0.21365194045965885</v>
      </c>
      <c r="R7" s="14">
        <v>-5.6963915242601582E-3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</row>
    <row r="8" spans="1:110" s="5" customFormat="1" ht="18" customHeight="1" x14ac:dyDescent="0.35">
      <c r="A8" s="13" t="s">
        <v>217</v>
      </c>
      <c r="B8" s="19">
        <v>722.79886903058173</v>
      </c>
      <c r="C8" s="19">
        <v>750.97160324098968</v>
      </c>
      <c r="D8" s="19">
        <v>725.91205071747333</v>
      </c>
      <c r="E8" s="19">
        <v>708.64549301844545</v>
      </c>
      <c r="F8" s="19">
        <v>516.9867810416639</v>
      </c>
      <c r="G8" s="19">
        <v>608.43795807716299</v>
      </c>
      <c r="H8" s="19">
        <v>642.51920653884292</v>
      </c>
      <c r="I8" s="19">
        <v>613.71815343499213</v>
      </c>
      <c r="J8" s="19">
        <v>617.46110293271897</v>
      </c>
      <c r="K8" s="19">
        <v>615.67222337778503</v>
      </c>
      <c r="L8" s="19">
        <v>633.12689697375822</v>
      </c>
      <c r="M8" s="19">
        <v>657.69496100487879</v>
      </c>
      <c r="N8" s="19">
        <v>663.10136853144832</v>
      </c>
      <c r="O8" s="14">
        <v>8.2202355911458191E-3</v>
      </c>
      <c r="P8" s="11">
        <v>-8.6526573190160549E-2</v>
      </c>
      <c r="Q8" s="11">
        <v>0.2826273182369996</v>
      </c>
      <c r="R8" s="14">
        <v>7.7036356932672856E-2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</row>
    <row r="9" spans="1:110" s="5" customFormat="1" ht="18" customHeight="1" x14ac:dyDescent="0.35">
      <c r="A9" s="20" t="s">
        <v>125</v>
      </c>
      <c r="B9" s="19">
        <v>1026.5448063298056</v>
      </c>
      <c r="C9" s="19">
        <v>1045.3780529756777</v>
      </c>
      <c r="D9" s="19">
        <v>1005.6362983253041</v>
      </c>
      <c r="E9" s="19">
        <v>975.76368573452612</v>
      </c>
      <c r="F9" s="19">
        <v>759.73290709044204</v>
      </c>
      <c r="G9" s="19">
        <v>866.7986568583284</v>
      </c>
      <c r="H9" s="19">
        <v>912.40689489515103</v>
      </c>
      <c r="I9" s="19">
        <v>883.89323906472441</v>
      </c>
      <c r="J9" s="19">
        <v>881.6038641584405</v>
      </c>
      <c r="K9" s="19">
        <v>871.70037593215318</v>
      </c>
      <c r="L9" s="19">
        <v>885.29937453535206</v>
      </c>
      <c r="M9" s="19">
        <v>915.48870564217918</v>
      </c>
      <c r="N9" s="19">
        <v>919.80423492328657</v>
      </c>
      <c r="O9" s="14">
        <v>4.7139077243778527E-3</v>
      </c>
      <c r="P9" s="11">
        <v>-8.5350999705315456E-2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</row>
    <row r="10" spans="1:110" s="5" customFormat="1" ht="18" customHeight="1" x14ac:dyDescent="0.35">
      <c r="A10" s="27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</row>
    <row r="11" spans="1:110" s="5" customFormat="1" ht="18" customHeight="1" x14ac:dyDescent="0.3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</row>
    <row r="12" spans="1:110" s="5" customFormat="1" ht="18" customHeight="1" x14ac:dyDescent="0.3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</row>
    <row r="13" spans="1:110" s="5" customFormat="1" ht="18" customHeight="1" x14ac:dyDescent="0.3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</row>
    <row r="14" spans="1:110" s="5" customFormat="1" ht="18" customHeight="1" x14ac:dyDescent="0.35">
      <c r="A14" s="2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</row>
    <row r="15" spans="1:110" s="5" customFormat="1" ht="18" customHeight="1" x14ac:dyDescent="0.35">
      <c r="A15" s="2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</row>
    <row r="16" spans="1:110" s="5" customFormat="1" ht="18" customHeight="1" x14ac:dyDescent="0.3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</row>
    <row r="17" spans="1:110" s="5" customFormat="1" ht="18" customHeight="1" x14ac:dyDescent="0.3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</row>
    <row r="18" spans="1:110" s="5" customFormat="1" ht="18" customHeight="1" x14ac:dyDescent="0.3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</row>
    <row r="19" spans="1:110" s="5" customFormat="1" ht="18" customHeight="1" x14ac:dyDescent="0.35">
      <c r="A19" s="2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</row>
    <row r="20" spans="1:110" s="5" customFormat="1" ht="18" customHeight="1" x14ac:dyDescent="0.35">
      <c r="A20" s="27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</row>
    <row r="21" spans="1:110" s="5" customFormat="1" ht="18" customHeight="1" x14ac:dyDescent="0.3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</row>
    <row r="22" spans="1:110" s="5" customFormat="1" ht="18" customHeight="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</row>
    <row r="23" spans="1:110" s="5" customFormat="1" ht="18" customHeight="1" x14ac:dyDescent="0.3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</row>
    <row r="24" spans="1:110" s="20" customFormat="1" ht="18" customHeight="1" x14ac:dyDescent="0.3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</row>
    <row r="26" spans="1:110" s="5" customFormat="1" ht="18" customHeight="1" x14ac:dyDescent="0.35">
      <c r="A26" s="27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</row>
    <row r="27" spans="1:110" s="5" customFormat="1" ht="18" customHeight="1" x14ac:dyDescent="0.3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</row>
    <row r="28" spans="1:110" s="5" customFormat="1" ht="18" customHeight="1" x14ac:dyDescent="0.3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</row>
    <row r="29" spans="1:110" s="5" customFormat="1" ht="18" customHeight="1" x14ac:dyDescent="0.3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</row>
    <row r="30" spans="1:110" s="20" customFormat="1" ht="18" customHeight="1" x14ac:dyDescent="0.3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57"/>
  <sheetViews>
    <sheetView zoomScale="45" zoomScaleNormal="4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4.5" x14ac:dyDescent="0.35"/>
  <cols>
    <col min="2" max="2" width="13.6328125" customWidth="1"/>
  </cols>
  <sheetData>
    <row r="1" spans="1:147" ht="21" x14ac:dyDescent="0.5">
      <c r="A1" s="184" t="s">
        <v>300</v>
      </c>
    </row>
    <row r="2" spans="1:147" x14ac:dyDescent="0.35">
      <c r="A2" t="s">
        <v>301</v>
      </c>
    </row>
    <row r="5" spans="1:147" s="5" customFormat="1" ht="18" customHeight="1" x14ac:dyDescent="0.3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</row>
    <row r="7" spans="1:147" x14ac:dyDescent="0.35">
      <c r="A7" s="189"/>
      <c r="B7" s="5"/>
      <c r="C7" s="5" t="s">
        <v>135</v>
      </c>
      <c r="D7" s="5" t="s">
        <v>176</v>
      </c>
      <c r="E7" s="5" t="s">
        <v>175</v>
      </c>
      <c r="F7" s="5" t="s">
        <v>179</v>
      </c>
    </row>
    <row r="8" spans="1:147" x14ac:dyDescent="0.35">
      <c r="A8" s="190" t="s">
        <v>79</v>
      </c>
      <c r="B8" s="26" t="s">
        <v>180</v>
      </c>
      <c r="C8" s="50">
        <v>178.61094680249658</v>
      </c>
      <c r="D8" s="50">
        <v>166.18060062645753</v>
      </c>
      <c r="E8" s="50">
        <v>623.49415941680536</v>
      </c>
      <c r="F8" s="11">
        <v>0.18223900886368499</v>
      </c>
    </row>
    <row r="9" spans="1:147" x14ac:dyDescent="0.35">
      <c r="A9" s="190"/>
      <c r="B9" s="26" t="s">
        <v>61</v>
      </c>
      <c r="C9" s="50">
        <v>172.84891079215819</v>
      </c>
      <c r="D9" s="50">
        <v>158.41744958099392</v>
      </c>
      <c r="E9" s="50">
        <v>609.1037461736563</v>
      </c>
      <c r="F9" s="11">
        <v>0.17680398223103785</v>
      </c>
    </row>
    <row r="10" spans="1:147" x14ac:dyDescent="0.35">
      <c r="A10" s="190"/>
      <c r="B10" s="26" t="s">
        <v>182</v>
      </c>
      <c r="C10" s="50">
        <v>170.22014387884803</v>
      </c>
      <c r="D10" s="50">
        <v>156.02872665376461</v>
      </c>
      <c r="E10" s="50">
        <v>638.2949959641935</v>
      </c>
      <c r="F10" s="11">
        <v>0.17420410150164864</v>
      </c>
    </row>
    <row r="11" spans="1:147" x14ac:dyDescent="0.35">
      <c r="A11" s="190"/>
      <c r="B11" s="26" t="s">
        <v>181</v>
      </c>
      <c r="C11" s="50">
        <v>193.09388679730128</v>
      </c>
      <c r="D11" s="50">
        <v>158.46565581797049</v>
      </c>
      <c r="E11" s="50">
        <v>645.70006671166288</v>
      </c>
      <c r="F11" s="11">
        <v>0.17571254027470726</v>
      </c>
    </row>
    <row r="12" spans="1:147" x14ac:dyDescent="0.35">
      <c r="A12" s="190" t="s">
        <v>80</v>
      </c>
      <c r="B12" s="26" t="s">
        <v>180</v>
      </c>
      <c r="C12" s="50">
        <v>231.40823953474307</v>
      </c>
      <c r="D12" s="50">
        <v>160.87908628578364</v>
      </c>
      <c r="E12" s="50">
        <v>643.61019929787165</v>
      </c>
      <c r="F12" s="11">
        <v>0.17935167331110666</v>
      </c>
    </row>
    <row r="13" spans="1:147" x14ac:dyDescent="0.35">
      <c r="A13" s="190"/>
      <c r="B13" s="26" t="s">
        <v>61</v>
      </c>
      <c r="C13" s="50">
        <v>190.80509200307236</v>
      </c>
      <c r="D13" s="50">
        <v>170.99385478913538</v>
      </c>
      <c r="E13" s="50">
        <v>639.02724204554454</v>
      </c>
      <c r="F13" s="11">
        <v>0.17324598072044076</v>
      </c>
    </row>
    <row r="14" spans="1:147" x14ac:dyDescent="0.35">
      <c r="A14" s="190"/>
      <c r="B14" s="26" t="s">
        <v>182</v>
      </c>
      <c r="C14" s="50">
        <v>185.67623603668142</v>
      </c>
      <c r="D14" s="50">
        <v>180.85822152969808</v>
      </c>
      <c r="E14" s="50">
        <v>679.80726816702554</v>
      </c>
      <c r="F14" s="11">
        <v>0.176439526353947</v>
      </c>
    </row>
    <row r="15" spans="1:147" x14ac:dyDescent="0.35">
      <c r="A15" s="190"/>
      <c r="B15" s="26" t="s">
        <v>181</v>
      </c>
      <c r="C15" s="50">
        <v>190.54919188590455</v>
      </c>
      <c r="D15" s="50">
        <v>174.32932872621018</v>
      </c>
      <c r="E15" s="50">
        <v>688.53752375655449</v>
      </c>
      <c r="F15" s="11">
        <v>0.17809638236718606</v>
      </c>
    </row>
    <row r="16" spans="1:147" x14ac:dyDescent="0.35">
      <c r="A16" s="190" t="s">
        <v>81</v>
      </c>
      <c r="B16" s="26" t="s">
        <v>180</v>
      </c>
      <c r="C16" s="50">
        <v>191.01390200639685</v>
      </c>
      <c r="D16" s="50">
        <v>165.74859792764036</v>
      </c>
      <c r="E16" s="50">
        <v>672.19090522287638</v>
      </c>
      <c r="F16" s="11">
        <v>0.17602683679543035</v>
      </c>
    </row>
    <row r="17" spans="1:6" x14ac:dyDescent="0.35">
      <c r="A17" s="190"/>
      <c r="B17" s="26" t="s">
        <v>61</v>
      </c>
      <c r="C17" s="50">
        <v>176.99037632771055</v>
      </c>
      <c r="D17" s="50">
        <v>170.43955622372343</v>
      </c>
      <c r="E17" s="50">
        <v>709.31450461537554</v>
      </c>
      <c r="F17" s="11">
        <v>0.18142419643312116</v>
      </c>
    </row>
    <row r="18" spans="1:6" x14ac:dyDescent="0.35">
      <c r="A18" s="190"/>
      <c r="B18" s="26" t="s">
        <v>182</v>
      </c>
      <c r="C18" s="50">
        <v>189.87603006112511</v>
      </c>
      <c r="D18" s="50">
        <v>173.80421315630173</v>
      </c>
      <c r="E18" s="50">
        <v>679.65583313365119</v>
      </c>
      <c r="F18" s="11">
        <v>0.17622478897936811</v>
      </c>
    </row>
    <row r="19" spans="1:6" x14ac:dyDescent="0.35">
      <c r="A19" s="190"/>
      <c r="B19" s="26" t="s">
        <v>181</v>
      </c>
      <c r="C19" s="50">
        <v>205.41766910783141</v>
      </c>
      <c r="D19" s="50">
        <v>179.27124493182936</v>
      </c>
      <c r="E19" s="50">
        <v>693.89495042911653</v>
      </c>
      <c r="F19" s="11">
        <v>0.18075997027388185</v>
      </c>
    </row>
    <row r="20" spans="1:6" x14ac:dyDescent="0.35">
      <c r="A20" s="190" t="s">
        <v>82</v>
      </c>
      <c r="B20" s="26" t="s">
        <v>180</v>
      </c>
      <c r="C20" s="50">
        <v>197.98502803539907</v>
      </c>
      <c r="D20" s="50">
        <v>188.07914641992554</v>
      </c>
      <c r="E20" s="50">
        <v>687.86407726116875</v>
      </c>
      <c r="F20" s="11">
        <v>0.17973190309396461</v>
      </c>
    </row>
    <row r="21" spans="1:6" x14ac:dyDescent="0.35">
      <c r="A21" s="190"/>
      <c r="B21" s="26" t="s">
        <v>61</v>
      </c>
      <c r="C21" s="50">
        <v>193.02628131891075</v>
      </c>
      <c r="D21" s="50">
        <v>197.76834123290564</v>
      </c>
      <c r="E21" s="50">
        <v>708.33610018172624</v>
      </c>
      <c r="F21" s="11">
        <v>0.18431922594653208</v>
      </c>
    </row>
    <row r="22" spans="1:6" x14ac:dyDescent="0.35">
      <c r="A22" s="190"/>
      <c r="B22" s="26" t="s">
        <v>182</v>
      </c>
      <c r="C22" s="50">
        <v>188.02249836052661</v>
      </c>
      <c r="D22" s="50">
        <v>198.74857750561651</v>
      </c>
      <c r="E22" s="50">
        <v>736.55336464515176</v>
      </c>
      <c r="F22" s="11">
        <v>0.18897055335506407</v>
      </c>
    </row>
    <row r="23" spans="1:6" x14ac:dyDescent="0.35">
      <c r="A23" s="190"/>
      <c r="B23" s="26" t="s">
        <v>181</v>
      </c>
      <c r="C23" s="50">
        <v>193.27929275384537</v>
      </c>
      <c r="D23" s="50">
        <v>204.26845030630034</v>
      </c>
      <c r="E23" s="50">
        <v>736.99004615111994</v>
      </c>
      <c r="F23" s="11">
        <v>0.18984282574011441</v>
      </c>
    </row>
    <row r="24" spans="1:6" x14ac:dyDescent="0.35">
      <c r="A24" s="190" t="s">
        <v>83</v>
      </c>
      <c r="B24" s="26" t="s">
        <v>180</v>
      </c>
      <c r="C24" s="50">
        <v>200.88229395862535</v>
      </c>
      <c r="D24" s="50">
        <v>186.16259019270768</v>
      </c>
      <c r="E24" s="50">
        <v>726.3522493357741</v>
      </c>
      <c r="F24" s="11">
        <v>0.18854037810318605</v>
      </c>
    </row>
    <row r="25" spans="1:6" x14ac:dyDescent="0.35">
      <c r="A25" s="190"/>
      <c r="B25" s="26" t="s">
        <v>61</v>
      </c>
      <c r="C25" s="50">
        <v>204.90769315525287</v>
      </c>
      <c r="D25" s="50">
        <v>173.69206769961573</v>
      </c>
      <c r="E25" s="50">
        <v>698.46110720382808</v>
      </c>
      <c r="F25" s="11">
        <v>0.18089754774481012</v>
      </c>
    </row>
    <row r="26" spans="1:6" x14ac:dyDescent="0.35">
      <c r="A26" s="190"/>
      <c r="B26" s="26" t="s">
        <v>182</v>
      </c>
      <c r="C26" s="50">
        <v>203.85041192353751</v>
      </c>
      <c r="D26" s="50">
        <v>174.99486074450147</v>
      </c>
      <c r="E26" s="50">
        <v>697.34529112727569</v>
      </c>
      <c r="F26" s="11">
        <v>0.18054045274948882</v>
      </c>
    </row>
    <row r="27" spans="1:6" x14ac:dyDescent="0.35">
      <c r="A27" s="190"/>
      <c r="B27" s="26" t="s">
        <v>181</v>
      </c>
      <c r="C27" s="50">
        <v>200.69542298926345</v>
      </c>
      <c r="D27" s="50">
        <v>185.89205814585819</v>
      </c>
      <c r="E27" s="50">
        <v>721.94276304700747</v>
      </c>
      <c r="F27" s="11">
        <v>0.1822669603140683</v>
      </c>
    </row>
    <row r="28" spans="1:6" x14ac:dyDescent="0.35">
      <c r="A28" s="190" t="s">
        <v>84</v>
      </c>
      <c r="B28" s="26" t="s">
        <v>180</v>
      </c>
      <c r="C28" s="50">
        <v>203.82523169926534</v>
      </c>
      <c r="D28" s="50">
        <v>192.4558816225753</v>
      </c>
      <c r="E28" s="50">
        <v>707.23773239845275</v>
      </c>
      <c r="F28" s="11">
        <v>0.17823064552980628</v>
      </c>
    </row>
    <row r="29" spans="1:6" x14ac:dyDescent="0.35">
      <c r="A29" s="190"/>
      <c r="B29" s="26" t="s">
        <v>61</v>
      </c>
      <c r="C29" s="50">
        <v>211.73854503905312</v>
      </c>
      <c r="D29" s="50">
        <v>189.86921733800898</v>
      </c>
      <c r="E29" s="50">
        <v>695.08031192570195</v>
      </c>
      <c r="F29" s="11">
        <v>0.17893660057079597</v>
      </c>
    </row>
    <row r="30" spans="1:6" x14ac:dyDescent="0.35">
      <c r="A30" s="190"/>
      <c r="B30" s="26" t="s">
        <v>182</v>
      </c>
      <c r="C30" s="50">
        <v>228.55650420121037</v>
      </c>
      <c r="D30" s="50">
        <v>192.88986357822773</v>
      </c>
      <c r="E30" s="50">
        <v>705.36141200417694</v>
      </c>
      <c r="F30" s="11">
        <v>0.1833933809995438</v>
      </c>
    </row>
    <row r="31" spans="1:6" x14ac:dyDescent="0.35">
      <c r="A31" s="190"/>
      <c r="B31" s="26" t="s">
        <v>181</v>
      </c>
      <c r="C31" s="50">
        <v>243.01366503507475</v>
      </c>
      <c r="D31" s="50">
        <v>183.01662303899775</v>
      </c>
      <c r="E31" s="50">
        <v>683.03303269125979</v>
      </c>
      <c r="F31" s="11">
        <v>0.17975758565082803</v>
      </c>
    </row>
    <row r="32" spans="1:6" x14ac:dyDescent="0.35">
      <c r="A32" s="190" t="s">
        <v>85</v>
      </c>
      <c r="B32" s="26" t="s">
        <v>180</v>
      </c>
      <c r="C32" s="50">
        <v>243.5148416317968</v>
      </c>
      <c r="D32" s="50">
        <v>175.54179503792489</v>
      </c>
      <c r="E32" s="50">
        <v>684.65767500360323</v>
      </c>
      <c r="F32" s="11">
        <v>0.179076253059199</v>
      </c>
    </row>
    <row r="33" spans="1:6" x14ac:dyDescent="0.35">
      <c r="A33" s="190"/>
      <c r="B33" s="26" t="s">
        <v>61</v>
      </c>
      <c r="C33" s="50">
        <v>238.61232168994715</v>
      </c>
      <c r="D33" s="50">
        <v>173.19271185920817</v>
      </c>
      <c r="E33" s="50">
        <v>706.72625299205561</v>
      </c>
      <c r="F33" s="11">
        <v>0.18085799585478968</v>
      </c>
    </row>
    <row r="34" spans="1:6" x14ac:dyDescent="0.35">
      <c r="A34" s="190"/>
      <c r="B34" s="26" t="s">
        <v>182</v>
      </c>
      <c r="C34" s="50">
        <v>216.53715316159534</v>
      </c>
      <c r="D34" s="50">
        <v>165.71523703150112</v>
      </c>
      <c r="E34" s="50">
        <v>669.39997209291869</v>
      </c>
      <c r="F34" s="11">
        <v>0.16867778726128621</v>
      </c>
    </row>
    <row r="35" spans="1:6" x14ac:dyDescent="0.35">
      <c r="A35" s="190"/>
      <c r="B35" s="26" t="s">
        <v>181</v>
      </c>
      <c r="C35" s="50">
        <v>206.07472723195036</v>
      </c>
      <c r="D35" s="50">
        <v>166.15627861169631</v>
      </c>
      <c r="E35" s="50">
        <v>706.48591123533265</v>
      </c>
      <c r="F35" s="11">
        <v>0.16937727463732058</v>
      </c>
    </row>
    <row r="36" spans="1:6" x14ac:dyDescent="0.35">
      <c r="A36" s="190" t="s">
        <v>86</v>
      </c>
      <c r="B36" s="26" t="s">
        <v>180</v>
      </c>
      <c r="C36" s="50">
        <v>204.26906650496275</v>
      </c>
      <c r="D36" s="50">
        <v>163.34472256246983</v>
      </c>
      <c r="E36" s="50">
        <v>707.25510858370183</v>
      </c>
      <c r="F36" s="11">
        <v>0.16599831008290913</v>
      </c>
    </row>
    <row r="37" spans="1:6" x14ac:dyDescent="0.35">
      <c r="A37" s="190"/>
      <c r="B37" s="26" t="s">
        <v>61</v>
      </c>
      <c r="C37" s="50">
        <v>202.76284588538181</v>
      </c>
      <c r="D37" s="50">
        <v>157.10358671921378</v>
      </c>
      <c r="E37" s="50">
        <v>686.66040136552033</v>
      </c>
      <c r="F37" s="11">
        <v>0.16165539883297073</v>
      </c>
    </row>
    <row r="38" spans="1:6" x14ac:dyDescent="0.35">
      <c r="A38" s="190"/>
      <c r="B38" s="26" t="s">
        <v>182</v>
      </c>
      <c r="C38" s="50">
        <v>211.78488160403225</v>
      </c>
      <c r="D38" s="50">
        <v>150.97925214724449</v>
      </c>
      <c r="E38" s="50">
        <v>701.94618929778778</v>
      </c>
      <c r="F38" s="11">
        <v>0.16301530635187989</v>
      </c>
    </row>
    <row r="39" spans="1:6" x14ac:dyDescent="0.35">
      <c r="A39" s="190"/>
      <c r="B39" s="26" t="s">
        <v>181</v>
      </c>
      <c r="C39" s="50">
        <v>195.44204336455812</v>
      </c>
      <c r="D39" s="50">
        <v>150.81680670730879</v>
      </c>
      <c r="E39" s="50">
        <v>729.95774884441209</v>
      </c>
      <c r="F39" s="11">
        <v>0.16527351345279095</v>
      </c>
    </row>
    <row r="40" spans="1:6" x14ac:dyDescent="0.35">
      <c r="A40" s="190" t="s">
        <v>87</v>
      </c>
      <c r="B40" s="26" t="s">
        <v>180</v>
      </c>
      <c r="C40" s="50">
        <v>192.40591954257073</v>
      </c>
      <c r="D40" s="50">
        <v>143.30755201119371</v>
      </c>
      <c r="E40" s="50">
        <v>735.34587909093216</v>
      </c>
      <c r="F40" s="11">
        <v>0.16325729351061083</v>
      </c>
    </row>
    <row r="41" spans="1:6" x14ac:dyDescent="0.35">
      <c r="A41" s="190"/>
      <c r="B41" s="26" t="s">
        <v>61</v>
      </c>
      <c r="C41" s="50">
        <v>190.3792198263375</v>
      </c>
      <c r="D41" s="50">
        <v>138.59340533052779</v>
      </c>
      <c r="E41" s="50">
        <v>729.99700902347422</v>
      </c>
      <c r="F41" s="11">
        <v>0.15965385750837308</v>
      </c>
    </row>
    <row r="42" spans="1:6" x14ac:dyDescent="0.35">
      <c r="A42" s="190"/>
      <c r="B42" s="26" t="s">
        <v>182</v>
      </c>
      <c r="C42" s="50">
        <v>193.49760778951986</v>
      </c>
      <c r="D42" s="50">
        <v>133.05044200132727</v>
      </c>
      <c r="E42" s="50">
        <v>727.25121283645171</v>
      </c>
      <c r="F42" s="11">
        <v>0.15896096116484357</v>
      </c>
    </row>
    <row r="43" spans="1:6" x14ac:dyDescent="0.35">
      <c r="A43" s="190"/>
      <c r="B43" s="26" t="s">
        <v>181</v>
      </c>
      <c r="C43" s="50">
        <v>190.63972588983916</v>
      </c>
      <c r="D43" s="50">
        <v>126.23812825338921</v>
      </c>
      <c r="E43" s="50">
        <v>705.54338359505618</v>
      </c>
      <c r="F43" s="11">
        <v>0.15607162060057089</v>
      </c>
    </row>
    <row r="44" spans="1:6" x14ac:dyDescent="0.35">
      <c r="A44" s="190" t="s">
        <v>88</v>
      </c>
      <c r="B44" s="26" t="s">
        <v>180</v>
      </c>
      <c r="C44" s="50">
        <v>189.97792301084812</v>
      </c>
      <c r="D44" s="50">
        <v>122.96352695617593</v>
      </c>
      <c r="E44" s="50">
        <v>727.36078548976752</v>
      </c>
      <c r="F44" s="11">
        <v>0.1578811939045599</v>
      </c>
    </row>
    <row r="45" spans="1:6" x14ac:dyDescent="0.35">
      <c r="A45" s="190"/>
      <c r="B45" s="26" t="s">
        <v>61</v>
      </c>
      <c r="C45" s="50">
        <v>183.29883338205101</v>
      </c>
      <c r="D45" s="50">
        <v>120.26911514328526</v>
      </c>
      <c r="E45" s="50">
        <v>722.79886903058173</v>
      </c>
      <c r="F45" s="11">
        <v>0.15430953058756766</v>
      </c>
    </row>
    <row r="46" spans="1:6" x14ac:dyDescent="0.35">
      <c r="A46" s="190"/>
      <c r="B46" s="26" t="s">
        <v>182</v>
      </c>
      <c r="C46" s="50">
        <v>173.98765694973423</v>
      </c>
      <c r="D46" s="50">
        <v>119.83703790389457</v>
      </c>
      <c r="E46" s="50">
        <v>750.97160324098968</v>
      </c>
      <c r="F46" s="11">
        <v>0.15538409367541728</v>
      </c>
    </row>
    <row r="47" spans="1:6" x14ac:dyDescent="0.35">
      <c r="A47" s="190"/>
      <c r="B47" s="26" t="s">
        <v>181</v>
      </c>
      <c r="C47" s="50">
        <v>167.96157540017578</v>
      </c>
      <c r="D47" s="50">
        <v>111.28858575345836</v>
      </c>
      <c r="E47" s="50">
        <v>725.91205071747333</v>
      </c>
      <c r="F47" s="11">
        <v>0.14929808664497105</v>
      </c>
    </row>
    <row r="48" spans="1:6" x14ac:dyDescent="0.35">
      <c r="A48" s="190" t="s">
        <v>89</v>
      </c>
      <c r="B48" s="26" t="s">
        <v>180</v>
      </c>
      <c r="C48" s="50">
        <v>161.88586158403152</v>
      </c>
      <c r="D48" s="50">
        <v>104.78632850737915</v>
      </c>
      <c r="E48" s="50">
        <v>708.64549301844545</v>
      </c>
      <c r="F48" s="11">
        <v>0.14264033992492331</v>
      </c>
    </row>
    <row r="49" spans="1:6" x14ac:dyDescent="0.35">
      <c r="A49" s="190"/>
      <c r="B49" s="26" t="s">
        <v>61</v>
      </c>
      <c r="C49" s="50">
        <v>166.24542106178808</v>
      </c>
      <c r="D49" s="50">
        <v>77.624446920770396</v>
      </c>
      <c r="E49" s="50">
        <v>516.9867810416639</v>
      </c>
      <c r="F49" s="11">
        <v>0.13268398379145538</v>
      </c>
    </row>
    <row r="50" spans="1:6" x14ac:dyDescent="0.35">
      <c r="A50" s="190"/>
      <c r="B50" s="26" t="s">
        <v>182</v>
      </c>
      <c r="C50" s="50">
        <v>173.20716625464127</v>
      </c>
      <c r="D50" s="50">
        <v>85.902811970791305</v>
      </c>
      <c r="E50" s="50">
        <v>608.43795807716299</v>
      </c>
      <c r="F50" s="11">
        <v>0.13507252273530629</v>
      </c>
    </row>
    <row r="51" spans="1:6" x14ac:dyDescent="0.35">
      <c r="A51" s="190"/>
      <c r="B51" s="26" t="s">
        <v>181</v>
      </c>
      <c r="C51" s="50">
        <v>181.29489261348584</v>
      </c>
      <c r="D51" s="50">
        <v>89.362852631623525</v>
      </c>
      <c r="E51" s="50">
        <v>642.51920653884292</v>
      </c>
      <c r="F51" s="11">
        <v>0.13858054086586433</v>
      </c>
    </row>
    <row r="52" spans="1:6" x14ac:dyDescent="0.35">
      <c r="A52" s="190" t="s">
        <v>90</v>
      </c>
      <c r="B52" s="26" t="s">
        <v>180</v>
      </c>
      <c r="C52" s="50">
        <v>177.37817400331647</v>
      </c>
      <c r="D52" s="50">
        <v>93.491473117218845</v>
      </c>
      <c r="E52" s="50">
        <v>613.71815343499213</v>
      </c>
      <c r="F52" s="11">
        <v>0.1304084952358901</v>
      </c>
    </row>
    <row r="53" spans="1:6" x14ac:dyDescent="0.35">
      <c r="A53" s="190"/>
      <c r="B53" s="26" t="s">
        <v>61</v>
      </c>
      <c r="C53" s="50">
        <v>169.81504566321095</v>
      </c>
      <c r="D53" s="50">
        <v>94.747557179706931</v>
      </c>
      <c r="E53" s="50">
        <v>617.46110293271897</v>
      </c>
      <c r="F53" s="11">
        <v>0.12829621950582706</v>
      </c>
    </row>
    <row r="54" spans="1:6" x14ac:dyDescent="0.35">
      <c r="A54" s="190"/>
      <c r="B54" s="26" t="s">
        <v>182</v>
      </c>
      <c r="C54" s="50">
        <v>161.45126612430261</v>
      </c>
      <c r="D54" s="50">
        <v>94.748786818668577</v>
      </c>
      <c r="E54" s="50">
        <v>615.67222337778503</v>
      </c>
      <c r="F54" s="11">
        <v>0.13046711296421606</v>
      </c>
    </row>
    <row r="55" spans="1:6" x14ac:dyDescent="0.35">
      <c r="A55" s="190"/>
      <c r="B55" s="26" t="s">
        <v>181</v>
      </c>
      <c r="C55" s="50">
        <v>157.26359171874259</v>
      </c>
      <c r="D55" s="50">
        <v>94.870891429200981</v>
      </c>
      <c r="E55" s="50">
        <v>633.12689697375822</v>
      </c>
      <c r="F55" s="11">
        <v>0.1329777269591545</v>
      </c>
    </row>
    <row r="56" spans="1:6" x14ac:dyDescent="0.35">
      <c r="A56" s="190" t="s">
        <v>91</v>
      </c>
      <c r="B56" s="26" t="s">
        <v>180</v>
      </c>
      <c r="C56" s="50">
        <v>163.51473969535002</v>
      </c>
      <c r="D56" s="50">
        <v>94.33220321500292</v>
      </c>
      <c r="E56" s="50">
        <v>657.69496100487879</v>
      </c>
      <c r="F56" s="11">
        <v>0.13677690404389237</v>
      </c>
    </row>
    <row r="57" spans="1:6" x14ac:dyDescent="0.35">
      <c r="A57" s="190"/>
      <c r="B57" s="26" t="s">
        <v>61</v>
      </c>
      <c r="C57" s="50">
        <v>162.49380575933745</v>
      </c>
      <c r="D57" s="50">
        <v>94.20906063250078</v>
      </c>
      <c r="E57" s="50">
        <v>663.10136853144832</v>
      </c>
      <c r="F57" s="14">
        <v>0.140522390975265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46" zoomScaleNormal="46" workbookViewId="0">
      <selection activeCell="A17" sqref="A17"/>
    </sheetView>
  </sheetViews>
  <sheetFormatPr defaultRowHeight="14.5" x14ac:dyDescent="0.35"/>
  <cols>
    <col min="7" max="8" width="10" bestFit="1" customWidth="1"/>
    <col min="9" max="9" width="9" bestFit="1" customWidth="1"/>
    <col min="10" max="11" width="11" bestFit="1" customWidth="1"/>
    <col min="13" max="14" width="11" bestFit="1" customWidth="1"/>
    <col min="15" max="15" width="10" bestFit="1" customWidth="1"/>
    <col min="16" max="17" width="12.453125" bestFit="1" customWidth="1"/>
  </cols>
  <sheetData>
    <row r="1" spans="1:17" ht="21" x14ac:dyDescent="0.5">
      <c r="A1" s="184" t="s">
        <v>313</v>
      </c>
    </row>
    <row r="2" spans="1:17" x14ac:dyDescent="0.35">
      <c r="A2" t="s">
        <v>308</v>
      </c>
    </row>
    <row r="3" spans="1:17" x14ac:dyDescent="0.35">
      <c r="G3" t="s">
        <v>307</v>
      </c>
      <c r="M3" t="s">
        <v>306</v>
      </c>
    </row>
    <row r="4" spans="1:17" x14ac:dyDescent="0.35">
      <c r="B4" t="s">
        <v>305</v>
      </c>
      <c r="C4" t="s">
        <v>304</v>
      </c>
      <c r="D4" t="s">
        <v>303</v>
      </c>
      <c r="E4" t="s">
        <v>302</v>
      </c>
      <c r="G4" t="s">
        <v>305</v>
      </c>
      <c r="H4" t="s">
        <v>304</v>
      </c>
      <c r="I4" t="s">
        <v>303</v>
      </c>
      <c r="J4" t="s">
        <v>302</v>
      </c>
      <c r="K4" t="s">
        <v>163</v>
      </c>
      <c r="M4" t="s">
        <v>305</v>
      </c>
      <c r="N4" t="s">
        <v>304</v>
      </c>
      <c r="O4" t="s">
        <v>303</v>
      </c>
      <c r="P4" t="s">
        <v>302</v>
      </c>
      <c r="Q4" t="s">
        <v>163</v>
      </c>
    </row>
    <row r="5" spans="1:17" x14ac:dyDescent="0.35">
      <c r="A5" s="191">
        <v>2013</v>
      </c>
      <c r="B5" s="7">
        <f>G5/M5</f>
        <v>3.1618977520164383E-2</v>
      </c>
      <c r="C5" s="7">
        <f>H5/N5</f>
        <v>0.1044326245953725</v>
      </c>
      <c r="D5" s="7">
        <f>I5/O5</f>
        <v>1.8661674115231307E-2</v>
      </c>
      <c r="E5" s="7">
        <f>J5/P5</f>
        <v>3.8639284760859149E-2</v>
      </c>
      <c r="G5" s="63">
        <v>15465</v>
      </c>
      <c r="H5" s="63">
        <v>38424</v>
      </c>
      <c r="I5" s="63">
        <v>618</v>
      </c>
      <c r="J5" s="63">
        <v>43711</v>
      </c>
      <c r="K5" s="63">
        <v>98218</v>
      </c>
      <c r="L5" s="63"/>
      <c r="M5" s="63">
        <v>489105</v>
      </c>
      <c r="N5" s="63">
        <v>367931</v>
      </c>
      <c r="O5" s="63">
        <v>33116</v>
      </c>
      <c r="P5" s="63">
        <v>1131258</v>
      </c>
      <c r="Q5" s="63">
        <v>2021410</v>
      </c>
    </row>
    <row r="6" spans="1:17" x14ac:dyDescent="0.35">
      <c r="A6" s="191">
        <v>2014</v>
      </c>
      <c r="B6" s="7">
        <f>G6/M6</f>
        <v>4.2806659543535762E-2</v>
      </c>
      <c r="C6" s="7">
        <f>H6/N6</f>
        <v>0.10769255026449465</v>
      </c>
      <c r="D6" s="7">
        <f>I6/O6</f>
        <v>7.194747136071529E-2</v>
      </c>
      <c r="E6" s="7">
        <f>J6/P6</f>
        <v>4.926227354671258E-2</v>
      </c>
      <c r="G6" s="63">
        <v>19551</v>
      </c>
      <c r="H6" s="63">
        <v>40981</v>
      </c>
      <c r="I6" s="63">
        <v>2060</v>
      </c>
      <c r="J6" s="63">
        <v>65063</v>
      </c>
      <c r="K6" s="63">
        <v>127655</v>
      </c>
      <c r="L6" s="63"/>
      <c r="M6" s="63">
        <v>456728</v>
      </c>
      <c r="N6" s="63">
        <v>380537</v>
      </c>
      <c r="O6" s="63">
        <v>28632</v>
      </c>
      <c r="P6" s="63">
        <v>1320747</v>
      </c>
      <c r="Q6" s="63">
        <v>2186644</v>
      </c>
    </row>
    <row r="7" spans="1:17" x14ac:dyDescent="0.35">
      <c r="A7" s="191">
        <v>2015</v>
      </c>
      <c r="B7" s="7">
        <f>G7/M7</f>
        <v>-1.9103341586476332E-4</v>
      </c>
      <c r="C7" s="7">
        <f>H7/N7</f>
        <v>8.0907211850906435E-2</v>
      </c>
      <c r="D7" s="7">
        <f>I7/O7</f>
        <v>0.12293764068568036</v>
      </c>
      <c r="E7" s="7">
        <f>J7/P7</f>
        <v>6.8433999604477089E-2</v>
      </c>
      <c r="G7" s="63">
        <v>-102</v>
      </c>
      <c r="H7" s="63">
        <v>34485</v>
      </c>
      <c r="I7" s="63">
        <v>4970</v>
      </c>
      <c r="J7" s="63">
        <v>96200</v>
      </c>
      <c r="K7" s="63">
        <v>135553</v>
      </c>
      <c r="L7" s="63"/>
      <c r="M7" s="63">
        <v>533938</v>
      </c>
      <c r="N7" s="63">
        <v>426229</v>
      </c>
      <c r="O7" s="63">
        <v>40427</v>
      </c>
      <c r="P7" s="63">
        <v>1405734</v>
      </c>
      <c r="Q7" s="63">
        <v>2406328</v>
      </c>
    </row>
    <row r="8" spans="1:17" x14ac:dyDescent="0.35">
      <c r="A8" s="191">
        <v>2016</v>
      </c>
      <c r="B8" s="7">
        <f>G8/M8</f>
        <v>-2.553760381118729E-3</v>
      </c>
      <c r="C8" s="7">
        <f>H8/N8</f>
        <v>7.7051631997824693E-2</v>
      </c>
      <c r="D8" s="7">
        <f>I8/O8</f>
        <v>0.13182155808974527</v>
      </c>
      <c r="E8" s="7">
        <f>J8/P8</f>
        <v>4.2555849347296539E-2</v>
      </c>
      <c r="G8" s="63">
        <v>-1234</v>
      </c>
      <c r="H8" s="63">
        <v>36838</v>
      </c>
      <c r="I8" s="63">
        <v>6034</v>
      </c>
      <c r="J8" s="63">
        <v>71540</v>
      </c>
      <c r="K8" s="63">
        <v>113178</v>
      </c>
      <c r="L8" s="63"/>
      <c r="M8" s="63">
        <v>483209</v>
      </c>
      <c r="N8" s="63">
        <v>478095</v>
      </c>
      <c r="O8" s="63">
        <v>45774</v>
      </c>
      <c r="P8" s="63">
        <v>1681085</v>
      </c>
      <c r="Q8" s="63">
        <v>2688163</v>
      </c>
    </row>
    <row r="9" spans="1:17" x14ac:dyDescent="0.35">
      <c r="A9" s="191">
        <v>2017</v>
      </c>
      <c r="B9" s="7">
        <f>G9/M9</f>
        <v>2.8846313379346962E-2</v>
      </c>
      <c r="C9" s="7">
        <f>H9/N9</f>
        <v>5.84732614544669E-2</v>
      </c>
      <c r="D9" s="7">
        <f>I9/O9</f>
        <v>3.9655693974644558E-2</v>
      </c>
      <c r="E9" s="7">
        <f>J9/P9</f>
        <v>3.559485690004055E-2</v>
      </c>
      <c r="G9" s="63">
        <v>13909</v>
      </c>
      <c r="H9" s="63">
        <v>29774</v>
      </c>
      <c r="I9" s="63">
        <v>1442</v>
      </c>
      <c r="J9" s="63">
        <v>73212</v>
      </c>
      <c r="K9" s="63">
        <v>118337</v>
      </c>
      <c r="L9" s="63"/>
      <c r="M9" s="63">
        <v>482176</v>
      </c>
      <c r="N9" s="63">
        <v>509190</v>
      </c>
      <c r="O9" s="63">
        <v>36363</v>
      </c>
      <c r="P9" s="63">
        <v>2056814</v>
      </c>
      <c r="Q9" s="63">
        <v>3084543</v>
      </c>
    </row>
    <row r="10" spans="1:17" x14ac:dyDescent="0.35">
      <c r="A10" s="191">
        <v>2018</v>
      </c>
      <c r="B10" s="7">
        <f>G10/M10</f>
        <v>3.6043329818747805E-2</v>
      </c>
      <c r="C10" s="7">
        <f>H10/N10</f>
        <v>6.8576350349408177E-2</v>
      </c>
      <c r="D10" s="7">
        <f>I10/O10</f>
        <v>0.17510905125408943</v>
      </c>
      <c r="E10" s="7">
        <f>J10/P10</f>
        <v>4.0066517816702396E-2</v>
      </c>
      <c r="G10" s="63">
        <v>17229</v>
      </c>
      <c r="H10" s="63">
        <v>30892</v>
      </c>
      <c r="I10" s="63">
        <v>6423</v>
      </c>
      <c r="J10" s="63">
        <v>85364</v>
      </c>
      <c r="K10" s="63">
        <v>139908</v>
      </c>
      <c r="L10" s="63"/>
      <c r="M10" s="63">
        <v>478008</v>
      </c>
      <c r="N10" s="63">
        <v>450476</v>
      </c>
      <c r="O10" s="63">
        <v>36680</v>
      </c>
      <c r="P10" s="63">
        <v>2130557</v>
      </c>
      <c r="Q10" s="63">
        <v>3095721</v>
      </c>
    </row>
    <row r="11" spans="1:17" x14ac:dyDescent="0.35">
      <c r="A11" s="191">
        <v>2019</v>
      </c>
      <c r="B11" s="7">
        <f>G11/M11</f>
        <v>4.4232455312383324E-2</v>
      </c>
      <c r="C11" s="7">
        <f>H11/N11</f>
        <v>6.4503074105566091E-2</v>
      </c>
      <c r="D11" s="7">
        <f>I11/O11</f>
        <v>8.8037818580432997E-2</v>
      </c>
      <c r="E11" s="7">
        <f>J11/P11</f>
        <v>3.9753774479461303E-2</v>
      </c>
      <c r="G11" s="63">
        <v>21088</v>
      </c>
      <c r="H11" s="63">
        <v>31558</v>
      </c>
      <c r="I11" s="63">
        <v>2570</v>
      </c>
      <c r="J11" s="63">
        <v>83555</v>
      </c>
      <c r="K11" s="63">
        <v>138771</v>
      </c>
      <c r="L11" s="63"/>
      <c r="M11" s="63">
        <v>476754</v>
      </c>
      <c r="N11" s="63">
        <v>489248</v>
      </c>
      <c r="O11" s="63">
        <v>29192</v>
      </c>
      <c r="P11" s="63">
        <v>2101813</v>
      </c>
      <c r="Q11" s="63">
        <v>3097007</v>
      </c>
    </row>
    <row r="12" spans="1:17" x14ac:dyDescent="0.35">
      <c r="A12" s="191">
        <v>2020</v>
      </c>
      <c r="B12" s="7">
        <f>G12/M12</f>
        <v>6.9642964537016613E-2</v>
      </c>
      <c r="C12" s="7">
        <f>H12/N12</f>
        <v>2.6044146757074775E-2</v>
      </c>
      <c r="D12" s="7">
        <f>I12/O12</f>
        <v>3.4850614480844776E-2</v>
      </c>
      <c r="E12" s="7">
        <f>J12/P12</f>
        <v>1.401708435409788E-2</v>
      </c>
      <c r="G12" s="63">
        <v>34740</v>
      </c>
      <c r="H12" s="63">
        <v>13236</v>
      </c>
      <c r="I12" s="63">
        <v>967</v>
      </c>
      <c r="J12" s="63">
        <v>35211</v>
      </c>
      <c r="K12" s="63">
        <v>84154</v>
      </c>
      <c r="L12" s="63"/>
      <c r="M12" s="63">
        <v>498830</v>
      </c>
      <c r="N12" s="63">
        <v>508214</v>
      </c>
      <c r="O12" s="63">
        <v>27747</v>
      </c>
      <c r="P12" s="63">
        <v>2512006</v>
      </c>
      <c r="Q12" s="63">
        <v>3546797</v>
      </c>
    </row>
    <row r="13" spans="1:17" x14ac:dyDescent="0.35">
      <c r="A13" s="191">
        <v>2021</v>
      </c>
      <c r="B13" s="7">
        <f>G13/M13</f>
        <v>0.16467068043994057</v>
      </c>
      <c r="C13" s="7">
        <f>H13/N13</f>
        <v>5.9198418213887688E-2</v>
      </c>
      <c r="D13" s="7">
        <f>I13/O13</f>
        <v>1.9341238471673253E-2</v>
      </c>
      <c r="E13" s="7">
        <f>J13/P13</f>
        <v>2.9618442915020814E-2</v>
      </c>
      <c r="G13" s="63">
        <v>90641</v>
      </c>
      <c r="H13" s="63">
        <v>32455</v>
      </c>
      <c r="I13" s="63">
        <v>1101</v>
      </c>
      <c r="J13" s="63">
        <v>75350</v>
      </c>
      <c r="K13" s="63">
        <v>199547</v>
      </c>
      <c r="L13" s="63"/>
      <c r="M13" s="63">
        <v>550438</v>
      </c>
      <c r="N13" s="63">
        <v>548241</v>
      </c>
      <c r="O13" s="63">
        <v>56925</v>
      </c>
      <c r="P13" s="63">
        <v>2544023</v>
      </c>
      <c r="Q13" s="63">
        <v>3699627</v>
      </c>
    </row>
    <row r="14" spans="1:17" x14ac:dyDescent="0.35">
      <c r="A14" s="191">
        <v>2022</v>
      </c>
      <c r="B14" s="7">
        <f>G14/M14</f>
        <v>0.16156181166646577</v>
      </c>
      <c r="C14" s="7">
        <f>H14/N14</f>
        <v>0.11260817919565587</v>
      </c>
      <c r="D14" s="7">
        <f>I14/O14</f>
        <v>2.0906787130894666E-2</v>
      </c>
      <c r="E14" s="7">
        <f>J14/P14</f>
        <v>4.3379616323003252E-2</v>
      </c>
      <c r="G14" s="63">
        <v>88458</v>
      </c>
      <c r="H14" s="63">
        <v>59724</v>
      </c>
      <c r="I14" s="63">
        <v>759</v>
      </c>
      <c r="J14" s="63">
        <v>112138</v>
      </c>
      <c r="K14" s="63">
        <v>261079</v>
      </c>
      <c r="L14" s="63"/>
      <c r="M14" s="63">
        <v>547518</v>
      </c>
      <c r="N14" s="63">
        <v>530370</v>
      </c>
      <c r="O14" s="63">
        <v>36304</v>
      </c>
      <c r="P14" s="63">
        <v>2585039</v>
      </c>
      <c r="Q14" s="63">
        <v>3699231</v>
      </c>
    </row>
    <row r="17" spans="1:1" x14ac:dyDescent="0.35">
      <c r="A17" s="119" t="s">
        <v>309</v>
      </c>
    </row>
  </sheetData>
  <conditionalFormatting sqref="A5">
    <cfRule type="cellIs" dxfId="9" priority="1" stopIfTrue="1" operator="lessThan">
      <formula>0</formula>
    </cfRule>
  </conditionalFormatting>
  <conditionalFormatting sqref="A7">
    <cfRule type="cellIs" dxfId="8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="50" zoomScaleNormal="50" workbookViewId="0"/>
  </sheetViews>
  <sheetFormatPr defaultRowHeight="12.5" x14ac:dyDescent="0.25"/>
  <cols>
    <col min="1" max="16384" width="8.7265625" style="192"/>
  </cols>
  <sheetData>
    <row r="1" spans="1:7" s="117" customFormat="1" ht="26" x14ac:dyDescent="0.6">
      <c r="A1" s="198" t="s">
        <v>311</v>
      </c>
      <c r="B1" s="198"/>
    </row>
    <row r="2" spans="1:7" s="117" customFormat="1" ht="26" x14ac:dyDescent="0.6">
      <c r="A2" s="119" t="s">
        <v>312</v>
      </c>
      <c r="B2" s="198"/>
    </row>
    <row r="3" spans="1:7" s="117" customFormat="1" ht="14.5" x14ac:dyDescent="0.35">
      <c r="A3" s="119"/>
      <c r="B3" s="119"/>
      <c r="C3" s="117" t="s">
        <v>310</v>
      </c>
    </row>
    <row r="4" spans="1:7" s="195" customFormat="1" ht="14.5" x14ac:dyDescent="0.35">
      <c r="A4" s="197"/>
      <c r="B4" s="197"/>
      <c r="C4" s="196" t="s">
        <v>11</v>
      </c>
      <c r="D4" s="196" t="s">
        <v>12</v>
      </c>
      <c r="E4" s="196" t="s">
        <v>157</v>
      </c>
      <c r="F4" s="196" t="s">
        <v>62</v>
      </c>
      <c r="G4" s="196"/>
    </row>
    <row r="5" spans="1:7" s="117" customFormat="1" ht="14.5" x14ac:dyDescent="0.35">
      <c r="A5" s="119">
        <v>2013</v>
      </c>
      <c r="B5" s="119">
        <v>2013</v>
      </c>
      <c r="C5" s="194">
        <v>23.843187372708766</v>
      </c>
      <c r="D5" s="194">
        <v>59.240260692464375</v>
      </c>
      <c r="E5" s="194">
        <v>0.95280244399185354</v>
      </c>
      <c r="F5" s="194">
        <v>67.391501018329961</v>
      </c>
      <c r="G5" s="194"/>
    </row>
    <row r="6" spans="1:7" s="117" customFormat="1" ht="14.5" x14ac:dyDescent="0.35">
      <c r="A6" s="119"/>
      <c r="B6" s="119"/>
      <c r="C6" s="194">
        <v>10.798852261306532</v>
      </c>
      <c r="D6" s="194">
        <v>51.737716582914565</v>
      </c>
      <c r="E6" s="194">
        <v>8.3110231155778891</v>
      </c>
      <c r="F6" s="194">
        <v>126.97971256281406</v>
      </c>
      <c r="G6" s="194"/>
    </row>
    <row r="7" spans="1:7" s="117" customFormat="1" ht="14.5" x14ac:dyDescent="0.35">
      <c r="A7" s="119"/>
      <c r="B7" s="119"/>
      <c r="C7" s="194">
        <v>0.14683028203859477</v>
      </c>
      <c r="D7" s="194">
        <v>74.375530925284522</v>
      </c>
      <c r="E7" s="194">
        <v>8.6959485403265724</v>
      </c>
      <c r="F7" s="194">
        <v>160.44804156358239</v>
      </c>
      <c r="G7" s="194"/>
    </row>
    <row r="8" spans="1:7" s="117" customFormat="1" ht="14.5" x14ac:dyDescent="0.35">
      <c r="A8" s="119"/>
      <c r="B8" s="119"/>
      <c r="C8" s="194">
        <v>-2.2227124631992154</v>
      </c>
      <c r="D8" s="194">
        <v>62.879287536800803</v>
      </c>
      <c r="E8" s="194">
        <v>6.1080019627085393</v>
      </c>
      <c r="F8" s="194">
        <v>161.10208047105007</v>
      </c>
      <c r="G8" s="194"/>
    </row>
    <row r="9" spans="1:7" s="117" customFormat="1" ht="14.5" x14ac:dyDescent="0.35">
      <c r="A9" s="119">
        <v>2014</v>
      </c>
      <c r="B9" s="119">
        <v>2014</v>
      </c>
      <c r="C9" s="194">
        <v>28.461744230769234</v>
      </c>
      <c r="D9" s="194">
        <v>59.658878846153847</v>
      </c>
      <c r="E9" s="194">
        <v>2.9988846153846156</v>
      </c>
      <c r="F9" s="194">
        <v>94.716713461538475</v>
      </c>
      <c r="G9" s="194"/>
    </row>
    <row r="10" spans="1:7" s="117" customFormat="1" ht="14.5" x14ac:dyDescent="0.35">
      <c r="A10" s="119">
        <v>2</v>
      </c>
      <c r="B10" s="119"/>
      <c r="C10" s="194">
        <v>13.513825389334594</v>
      </c>
      <c r="D10" s="194">
        <v>44.049612081170366</v>
      </c>
      <c r="E10" s="194">
        <v>3.288073619631902</v>
      </c>
      <c r="F10" s="194">
        <v>131.62297310051912</v>
      </c>
      <c r="G10" s="194"/>
    </row>
    <row r="11" spans="1:7" s="117" customFormat="1" ht="14.5" x14ac:dyDescent="0.35">
      <c r="A11" s="119">
        <v>3</v>
      </c>
      <c r="B11" s="119"/>
      <c r="C11" s="194">
        <v>16.954262569832402</v>
      </c>
      <c r="D11" s="194">
        <v>57.29094413407821</v>
      </c>
      <c r="E11" s="194">
        <v>2.8912607076350092</v>
      </c>
      <c r="F11" s="194">
        <v>177.15773556797021</v>
      </c>
      <c r="G11" s="194"/>
    </row>
    <row r="12" spans="1:7" s="117" customFormat="1" ht="14.5" x14ac:dyDescent="0.35">
      <c r="A12" s="119">
        <v>4</v>
      </c>
      <c r="B12" s="119"/>
      <c r="C12" s="194">
        <v>4.7339749187180686</v>
      </c>
      <c r="D12" s="194">
        <v>47.238487691593129</v>
      </c>
      <c r="E12" s="194">
        <v>3.1658281467719465</v>
      </c>
      <c r="F12" s="194">
        <v>150.64335160241527</v>
      </c>
      <c r="G12" s="194"/>
    </row>
    <row r="13" spans="1:7" s="117" customFormat="1" ht="14.5" x14ac:dyDescent="0.35">
      <c r="A13" s="119">
        <v>2015</v>
      </c>
      <c r="B13" s="119">
        <v>2015</v>
      </c>
      <c r="C13" s="194">
        <v>-0.14265866050808312</v>
      </c>
      <c r="D13" s="194">
        <v>48.23121478060046</v>
      </c>
      <c r="E13" s="194">
        <v>6.9511131639722858</v>
      </c>
      <c r="F13" s="194">
        <v>134.54669745958427</v>
      </c>
      <c r="G13" s="194"/>
    </row>
    <row r="14" spans="1:7" s="117" customFormat="1" ht="14.5" x14ac:dyDescent="0.35">
      <c r="A14" s="119">
        <v>2</v>
      </c>
      <c r="B14" s="119"/>
      <c r="C14" s="194">
        <v>-16.258093778178537</v>
      </c>
      <c r="D14" s="194">
        <v>60.206414788097383</v>
      </c>
      <c r="E14" s="194">
        <v>8.1229035166816956</v>
      </c>
      <c r="F14" s="194">
        <v>108.70219657348962</v>
      </c>
      <c r="G14" s="194"/>
    </row>
    <row r="15" spans="1:7" s="117" customFormat="1" ht="14.5" x14ac:dyDescent="0.35">
      <c r="A15" s="119">
        <v>3</v>
      </c>
      <c r="B15" s="119"/>
      <c r="C15" s="194">
        <v>-8.4932035555555565</v>
      </c>
      <c r="D15" s="194">
        <v>58.223729777777777</v>
      </c>
      <c r="E15" s="194">
        <v>8.6991075555555568</v>
      </c>
      <c r="F15" s="194">
        <v>138.91791111111112</v>
      </c>
      <c r="G15" s="194"/>
    </row>
    <row r="16" spans="1:7" s="117" customFormat="1" ht="14.5" x14ac:dyDescent="0.35">
      <c r="A16" s="119">
        <v>4</v>
      </c>
      <c r="B16" s="119"/>
      <c r="C16" s="194">
        <v>-18.42279185119575</v>
      </c>
      <c r="D16" s="194">
        <v>42.834533215234728</v>
      </c>
      <c r="E16" s="194">
        <v>5.5946926483613826</v>
      </c>
      <c r="F16" s="194">
        <v>134.01514968999115</v>
      </c>
      <c r="G16" s="194"/>
    </row>
    <row r="17" spans="1:7" s="117" customFormat="1" ht="14.5" x14ac:dyDescent="0.35">
      <c r="A17" s="119">
        <v>2016</v>
      </c>
      <c r="B17" s="119">
        <v>2016</v>
      </c>
      <c r="C17" s="194">
        <v>-1.6203607979184738</v>
      </c>
      <c r="D17" s="194">
        <v>48.371840416305297</v>
      </c>
      <c r="E17" s="194">
        <v>7.9232228967909801</v>
      </c>
      <c r="F17" s="194">
        <v>93.938907198612327</v>
      </c>
      <c r="G17" s="194"/>
    </row>
    <row r="18" spans="1:7" s="117" customFormat="1" ht="14.5" x14ac:dyDescent="0.35">
      <c r="A18" s="119">
        <v>2</v>
      </c>
      <c r="B18" s="119"/>
      <c r="C18" s="194">
        <v>13.990517197452229</v>
      </c>
      <c r="D18" s="194">
        <v>55.537763057324845</v>
      </c>
      <c r="E18" s="194">
        <v>1.3744934182590234</v>
      </c>
      <c r="F18" s="194">
        <v>120.62626242038218</v>
      </c>
      <c r="G18" s="194"/>
    </row>
    <row r="19" spans="1:7" s="117" customFormat="1" ht="14.5" x14ac:dyDescent="0.35">
      <c r="A19" s="119">
        <v>3</v>
      </c>
      <c r="B19" s="119"/>
      <c r="C19" s="194">
        <v>18.206104026845637</v>
      </c>
      <c r="D19" s="194">
        <v>110.28575503355704</v>
      </c>
      <c r="E19" s="194">
        <v>3.0749949664429534</v>
      </c>
      <c r="F19" s="194">
        <v>148.41772483221476</v>
      </c>
      <c r="G19" s="194"/>
    </row>
    <row r="20" spans="1:7" s="117" customFormat="1" ht="14.5" x14ac:dyDescent="0.35">
      <c r="A20" s="119">
        <v>4</v>
      </c>
      <c r="B20" s="119"/>
      <c r="C20" s="194">
        <v>29.847068994181218</v>
      </c>
      <c r="D20" s="194">
        <v>51.006571903574397</v>
      </c>
      <c r="E20" s="194">
        <v>2.8631338320864508</v>
      </c>
      <c r="F20" s="194">
        <v>131.84007647547799</v>
      </c>
      <c r="G20" s="194"/>
    </row>
    <row r="21" spans="1:7" s="117" customFormat="1" ht="14.5" x14ac:dyDescent="0.35">
      <c r="A21" s="119">
        <v>2017</v>
      </c>
      <c r="B21" s="119">
        <v>2017</v>
      </c>
      <c r="C21" s="194">
        <v>17.169364859355895</v>
      </c>
      <c r="D21" s="194">
        <v>36.753229514879742</v>
      </c>
      <c r="E21" s="194">
        <v>1.7800146759070528</v>
      </c>
      <c r="F21" s="194">
        <v>90.373394211169995</v>
      </c>
      <c r="G21" s="194"/>
    </row>
    <row r="22" spans="1:7" s="117" customFormat="1" ht="14.5" x14ac:dyDescent="0.35">
      <c r="A22" s="119">
        <v>2</v>
      </c>
      <c r="B22" s="119"/>
      <c r="C22" s="194">
        <v>-11.953274193548387</v>
      </c>
      <c r="D22" s="194">
        <v>56.545458064516126</v>
      </c>
      <c r="E22" s="194">
        <v>1.0585790322580644</v>
      </c>
      <c r="F22" s="194">
        <v>281.45259999999996</v>
      </c>
    </row>
    <row r="23" spans="1:7" s="117" customFormat="1" ht="14.5" x14ac:dyDescent="0.35">
      <c r="A23" s="119">
        <v>3</v>
      </c>
      <c r="B23" s="119"/>
      <c r="C23" s="194">
        <v>14.156112044817927</v>
      </c>
      <c r="D23" s="194">
        <v>68.575294117647061</v>
      </c>
      <c r="E23" s="194">
        <v>2.4476030412164871</v>
      </c>
      <c r="F23" s="194">
        <v>148.48226330532214</v>
      </c>
    </row>
    <row r="24" spans="1:7" s="117" customFormat="1" ht="14.5" x14ac:dyDescent="0.35">
      <c r="A24" s="119">
        <v>4</v>
      </c>
      <c r="B24" s="119"/>
      <c r="C24" s="194">
        <v>12.512128571428571</v>
      </c>
      <c r="D24" s="194">
        <v>63.715368253968258</v>
      </c>
      <c r="E24" s="194">
        <v>4.5335888888888887</v>
      </c>
      <c r="F24" s="194">
        <v>182.89119999999997</v>
      </c>
    </row>
    <row r="25" spans="1:7" s="117" customFormat="1" ht="14.5" x14ac:dyDescent="0.35">
      <c r="A25" s="119">
        <v>2018</v>
      </c>
      <c r="B25" s="119">
        <v>2018</v>
      </c>
      <c r="C25" s="194">
        <v>20.44255956112853</v>
      </c>
      <c r="D25" s="194">
        <v>36.653987460815053</v>
      </c>
      <c r="E25" s="194">
        <v>7.6210203761755491</v>
      </c>
      <c r="F25" s="194">
        <v>101.28612539184954</v>
      </c>
    </row>
    <row r="26" spans="1:7" s="117" customFormat="1" ht="14.5" x14ac:dyDescent="0.35">
      <c r="A26" s="119">
        <v>2</v>
      </c>
      <c r="B26" s="119"/>
      <c r="C26" s="194">
        <v>-7.5729216518718641</v>
      </c>
      <c r="D26" s="194">
        <v>33.330204554226171</v>
      </c>
      <c r="E26" s="194">
        <v>2.2087688151292935</v>
      </c>
      <c r="F26" s="194">
        <v>98.785724430721714</v>
      </c>
    </row>
    <row r="27" spans="1:7" s="117" customFormat="1" ht="14.5" x14ac:dyDescent="0.35">
      <c r="A27" s="119">
        <v>3</v>
      </c>
      <c r="B27" s="119"/>
      <c r="C27" s="194">
        <v>27.764359756097566</v>
      </c>
      <c r="D27" s="194">
        <v>59.853774390243913</v>
      </c>
      <c r="E27" s="194">
        <v>4.6862454268292684</v>
      </c>
      <c r="F27" s="194">
        <v>108.06059603658538</v>
      </c>
    </row>
    <row r="28" spans="1:7" s="117" customFormat="1" ht="14.5" x14ac:dyDescent="0.35">
      <c r="A28" s="119">
        <v>4</v>
      </c>
      <c r="B28" s="119"/>
      <c r="C28" s="194">
        <v>10.233815431164903</v>
      </c>
      <c r="D28" s="194">
        <v>46.739310136157343</v>
      </c>
      <c r="E28" s="194">
        <v>3.5101437216338884</v>
      </c>
      <c r="F28" s="194">
        <v>94.556285930408478</v>
      </c>
    </row>
    <row r="29" spans="1:7" s="117" customFormat="1" ht="14.5" x14ac:dyDescent="0.35">
      <c r="A29" s="119">
        <v>2019</v>
      </c>
      <c r="B29" s="119">
        <v>2019</v>
      </c>
      <c r="C29" s="194">
        <v>24.014465588567131</v>
      </c>
      <c r="D29" s="194">
        <v>35.937429108687482</v>
      </c>
      <c r="E29" s="194">
        <v>2.9266491162091017</v>
      </c>
      <c r="F29" s="194">
        <v>95.150259496051149</v>
      </c>
    </row>
    <row r="30" spans="1:7" s="117" customFormat="1" ht="14.5" x14ac:dyDescent="0.35">
      <c r="A30" s="119">
        <v>2</v>
      </c>
      <c r="B30" s="119"/>
      <c r="C30" s="194">
        <v>24.153503325942349</v>
      </c>
      <c r="D30" s="194">
        <v>35.772026607538805</v>
      </c>
      <c r="E30" s="194">
        <v>2.7090864745011087</v>
      </c>
      <c r="F30" s="194">
        <v>108.92183739837398</v>
      </c>
    </row>
    <row r="31" spans="1:7" s="117" customFormat="1" ht="14.5" x14ac:dyDescent="0.35">
      <c r="A31" s="119">
        <v>3</v>
      </c>
      <c r="B31" s="119"/>
      <c r="C31" s="194">
        <v>19.897019033674965</v>
      </c>
      <c r="D31" s="194">
        <v>34.340978038067355</v>
      </c>
      <c r="E31" s="194">
        <v>2.894998535871157</v>
      </c>
      <c r="F31" s="194">
        <v>116.35633089311861</v>
      </c>
    </row>
    <row r="32" spans="1:7" s="117" customFormat="1" ht="14.5" x14ac:dyDescent="0.35">
      <c r="A32" s="119">
        <v>4</v>
      </c>
      <c r="B32" s="119"/>
      <c r="C32" s="194">
        <v>22.4091870215093</v>
      </c>
      <c r="D32" s="194">
        <v>25.94718920889537</v>
      </c>
      <c r="E32" s="194">
        <v>1.0034458621946776</v>
      </c>
      <c r="F32" s="194">
        <v>84.402050309879712</v>
      </c>
    </row>
    <row r="33" spans="1:7" s="117" customFormat="1" ht="14.5" x14ac:dyDescent="0.35">
      <c r="A33" s="119">
        <v>2020</v>
      </c>
      <c r="B33" s="119">
        <v>2020</v>
      </c>
      <c r="C33" s="194">
        <v>37.86634989200865</v>
      </c>
      <c r="D33" s="194">
        <v>14.427144708423331</v>
      </c>
      <c r="E33" s="194">
        <v>1.0540230381569478</v>
      </c>
      <c r="F33" s="194">
        <v>38.379736501079925</v>
      </c>
    </row>
    <row r="34" spans="1:7" s="117" customFormat="1" ht="14.5" x14ac:dyDescent="0.35">
      <c r="A34" s="119">
        <v>2</v>
      </c>
      <c r="B34" s="119"/>
      <c r="C34" s="194">
        <v>22.799058823529414</v>
      </c>
      <c r="D34" s="194">
        <v>-4.4354572356549982</v>
      </c>
      <c r="E34" s="194">
        <v>1.8838946228798268</v>
      </c>
      <c r="F34" s="194">
        <v>19.512077950198485</v>
      </c>
    </row>
    <row r="35" spans="1:7" s="117" customFormat="1" ht="14.5" x14ac:dyDescent="0.35">
      <c r="A35" s="119">
        <v>3</v>
      </c>
      <c r="B35" s="119"/>
      <c r="C35" s="194">
        <v>63.372943181818187</v>
      </c>
      <c r="D35" s="194">
        <v>44.596332386363642</v>
      </c>
      <c r="E35" s="194">
        <v>2.1903536931818182</v>
      </c>
      <c r="F35" s="194">
        <v>96.896000000000001</v>
      </c>
    </row>
    <row r="36" spans="1:7" s="117" customFormat="1" ht="14.5" x14ac:dyDescent="0.35">
      <c r="A36" s="119">
        <v>4</v>
      </c>
      <c r="B36" s="119"/>
      <c r="C36" s="194">
        <v>74.047974558303892</v>
      </c>
      <c r="D36" s="194">
        <v>55.554705300353369</v>
      </c>
      <c r="E36" s="194">
        <v>1.3181964664310957</v>
      </c>
      <c r="F36" s="194">
        <v>110.08866431095407</v>
      </c>
    </row>
    <row r="37" spans="1:7" s="117" customFormat="1" ht="14.5" x14ac:dyDescent="0.35">
      <c r="A37" s="119">
        <v>2021</v>
      </c>
      <c r="B37" s="119">
        <v>2021</v>
      </c>
      <c r="C37" s="194">
        <v>95.864808941669594</v>
      </c>
      <c r="D37" s="194">
        <v>34.325441844219355</v>
      </c>
      <c r="E37" s="194">
        <v>1.1644526720223545</v>
      </c>
      <c r="F37" s="194">
        <v>79.692560251484466</v>
      </c>
    </row>
    <row r="38" spans="1:7" s="117" customFormat="1" ht="14.5" x14ac:dyDescent="0.35">
      <c r="A38" s="119">
        <v>2</v>
      </c>
      <c r="B38" s="119"/>
      <c r="C38" s="194">
        <v>102.44125301204819</v>
      </c>
      <c r="D38" s="194">
        <v>54.351818244406196</v>
      </c>
      <c r="E38" s="194">
        <v>3.7347070567986234</v>
      </c>
      <c r="F38" s="194">
        <v>121.68599104991395</v>
      </c>
    </row>
    <row r="39" spans="1:7" s="117" customFormat="1" ht="14.5" x14ac:dyDescent="0.35">
      <c r="A39" s="119">
        <v>3</v>
      </c>
      <c r="B39" s="119"/>
      <c r="C39" s="194">
        <v>54.149212326447675</v>
      </c>
      <c r="D39" s="194">
        <v>53.224303420250585</v>
      </c>
      <c r="E39" s="194">
        <v>2.0220846596681339</v>
      </c>
      <c r="F39" s="194">
        <v>-318.20762885201492</v>
      </c>
    </row>
    <row r="40" spans="1:7" s="117" customFormat="1" ht="14.5" x14ac:dyDescent="0.35">
      <c r="A40" s="119">
        <v>4</v>
      </c>
      <c r="B40" s="119"/>
      <c r="C40" s="194">
        <v>34.221270777479901</v>
      </c>
      <c r="D40" s="194">
        <v>46.525057640750681</v>
      </c>
      <c r="E40" s="194">
        <v>3.0310442359249339</v>
      </c>
      <c r="F40" s="194">
        <v>117.75003083109921</v>
      </c>
    </row>
    <row r="41" spans="1:7" s="117" customFormat="1" ht="14.5" x14ac:dyDescent="0.35">
      <c r="A41" s="119">
        <v>2022</v>
      </c>
      <c r="B41" s="119">
        <v>2022</v>
      </c>
      <c r="C41" s="194">
        <v>88.457999999999998</v>
      </c>
      <c r="D41" s="194">
        <v>59.723999999999997</v>
      </c>
      <c r="E41" s="194">
        <v>0.75900000000000001</v>
      </c>
      <c r="F41" s="194">
        <v>112.13800000000001</v>
      </c>
    </row>
    <row r="42" spans="1:7" s="117" customFormat="1" ht="14.5" x14ac:dyDescent="0.35">
      <c r="A42" s="119"/>
      <c r="B42" s="119"/>
      <c r="C42" s="194"/>
      <c r="D42" s="194"/>
      <c r="E42" s="194"/>
      <c r="F42" s="194"/>
    </row>
    <row r="43" spans="1:7" s="117" customFormat="1" ht="14.5" x14ac:dyDescent="0.35">
      <c r="A43" s="119"/>
      <c r="B43" s="119"/>
      <c r="C43" s="194"/>
      <c r="D43" s="194"/>
      <c r="E43" s="194"/>
      <c r="F43" s="194"/>
    </row>
    <row r="44" spans="1:7" ht="14.5" x14ac:dyDescent="0.35">
      <c r="A44" s="119" t="s">
        <v>309</v>
      </c>
      <c r="B44" s="119"/>
      <c r="C44" s="193"/>
      <c r="D44" s="193"/>
      <c r="E44" s="96"/>
      <c r="F44" s="96"/>
      <c r="G44" s="96"/>
    </row>
  </sheetData>
  <conditionalFormatting sqref="A22:A25 A1:B1 A42:B43 A32:A41 A3:B3 B2">
    <cfRule type="cellIs" dxfId="7" priority="7" stopIfTrue="1" operator="lessThan">
      <formula>0</formula>
    </cfRule>
  </conditionalFormatting>
  <conditionalFormatting sqref="A5:B5 B9 A13:B13 B17 B21 B25 B29 B33 B37 B41">
    <cfRule type="cellIs" dxfId="6" priority="5" stopIfTrue="1" operator="lessThan">
      <formula>0</formula>
    </cfRule>
  </conditionalFormatting>
  <conditionalFormatting sqref="A11 A19">
    <cfRule type="cellIs" dxfId="5" priority="4" stopIfTrue="1" operator="lessThan">
      <formula>0</formula>
    </cfRule>
  </conditionalFormatting>
  <conditionalFormatting sqref="A30">
    <cfRule type="cellIs" dxfId="4" priority="3" stopIfTrue="1" operator="lessThan">
      <formula>0</formula>
    </cfRule>
  </conditionalFormatting>
  <conditionalFormatting sqref="A31">
    <cfRule type="cellIs" dxfId="3" priority="2" stopIfTrue="1" operator="lessThan">
      <formula>0</formula>
    </cfRule>
  </conditionalFormatting>
  <conditionalFormatting sqref="A2">
    <cfRule type="cellIs" dxfId="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51" zoomScaleNormal="51" workbookViewId="0">
      <pane xSplit="1" ySplit="5" topLeftCell="B6" activePane="bottomRight" state="frozen"/>
      <selection pane="topRight" activeCell="F1" sqref="F1"/>
      <selection pane="bottomLeft" activeCell="A9" sqref="A9"/>
      <selection pane="bottomRight"/>
    </sheetView>
  </sheetViews>
  <sheetFormatPr defaultRowHeight="14.5" x14ac:dyDescent="0.35"/>
  <cols>
    <col min="1" max="11" width="8.7265625" style="63"/>
    <col min="12" max="12" width="17.1796875" style="63" bestFit="1" customWidth="1"/>
    <col min="13" max="13" width="18.1796875" style="63" bestFit="1" customWidth="1"/>
    <col min="14" max="14" width="18.1796875" style="63" customWidth="1"/>
    <col min="15" max="15" width="18.1796875" style="63" bestFit="1" customWidth="1"/>
    <col min="16" max="16" width="18.1796875" style="63" customWidth="1"/>
    <col min="17" max="17" width="18.1796875" style="63" bestFit="1" customWidth="1"/>
    <col min="18" max="18" width="18.1796875" style="63" customWidth="1"/>
    <col min="19" max="19" width="19.6328125" style="63" bestFit="1" customWidth="1"/>
    <col min="20" max="16384" width="8.7265625" style="63"/>
  </cols>
  <sheetData>
    <row r="1" spans="1:19" ht="26" x14ac:dyDescent="0.6">
      <c r="A1" s="198" t="s">
        <v>315</v>
      </c>
    </row>
    <row r="4" spans="1:19" x14ac:dyDescent="0.35">
      <c r="B4" s="63" t="s">
        <v>318</v>
      </c>
      <c r="J4" s="63" t="s">
        <v>319</v>
      </c>
      <c r="L4" s="63" t="s">
        <v>317</v>
      </c>
    </row>
    <row r="5" spans="1:19" x14ac:dyDescent="0.35">
      <c r="B5" s="63" t="s">
        <v>250</v>
      </c>
      <c r="C5" s="63" t="s">
        <v>249</v>
      </c>
      <c r="D5" s="63" t="s">
        <v>246</v>
      </c>
      <c r="E5" s="63" t="s">
        <v>251</v>
      </c>
      <c r="F5" s="63" t="s">
        <v>248</v>
      </c>
      <c r="G5" s="63" t="s">
        <v>247</v>
      </c>
      <c r="H5" s="63" t="s">
        <v>245</v>
      </c>
      <c r="I5" s="63" t="s">
        <v>62</v>
      </c>
      <c r="J5" s="24" t="s">
        <v>252</v>
      </c>
      <c r="K5" s="24"/>
      <c r="L5" s="63" t="s">
        <v>251</v>
      </c>
      <c r="M5" s="63" t="s">
        <v>250</v>
      </c>
      <c r="N5" s="63" t="s">
        <v>249</v>
      </c>
      <c r="O5" s="63" t="s">
        <v>248</v>
      </c>
      <c r="P5" s="63" t="s">
        <v>247</v>
      </c>
      <c r="Q5" s="63" t="s">
        <v>246</v>
      </c>
      <c r="R5" s="63" t="s">
        <v>245</v>
      </c>
      <c r="S5" s="63" t="s">
        <v>314</v>
      </c>
    </row>
    <row r="6" spans="1:19" x14ac:dyDescent="0.35">
      <c r="A6" s="63" t="s">
        <v>63</v>
      </c>
      <c r="B6" s="24">
        <v>0.26396539567947536</v>
      </c>
      <c r="C6" s="24">
        <v>9.4708928210680748E-2</v>
      </c>
      <c r="D6" s="24">
        <v>6.5568454202759391E-2</v>
      </c>
      <c r="E6" s="24">
        <v>5.169599075152792E-2</v>
      </c>
      <c r="F6" s="24">
        <v>1.0319203309896219E-2</v>
      </c>
      <c r="G6" s="24">
        <v>6.8351866524104608E-3</v>
      </c>
      <c r="H6" s="24">
        <v>0.13163992402343624</v>
      </c>
      <c r="I6" s="24">
        <v>0.37526691716981364</v>
      </c>
      <c r="J6" s="24">
        <v>6.3099897818089085E-2</v>
      </c>
      <c r="K6" s="24"/>
      <c r="L6" s="63">
        <v>4580786889</v>
      </c>
      <c r="M6" s="63">
        <v>23390000000</v>
      </c>
      <c r="N6" s="63">
        <v>8392167561</v>
      </c>
      <c r="O6" s="63">
        <v>914385633</v>
      </c>
      <c r="P6" s="63">
        <v>605666570</v>
      </c>
      <c r="Q6" s="63">
        <v>5810027257</v>
      </c>
      <c r="R6" s="63">
        <v>11664626778</v>
      </c>
      <c r="S6" s="63">
        <v>88610099592</v>
      </c>
    </row>
    <row r="7" spans="1:19" x14ac:dyDescent="0.35">
      <c r="A7" s="63" t="s">
        <v>64</v>
      </c>
      <c r="B7" s="24">
        <v>0.21345247562210745</v>
      </c>
      <c r="C7" s="24">
        <v>7.3046743518672116E-2</v>
      </c>
      <c r="D7" s="24">
        <v>6.5304742903137217E-2</v>
      </c>
      <c r="E7" s="24">
        <v>5.8155766190868728E-2</v>
      </c>
      <c r="F7" s="24">
        <v>1.3066919286708504E-2</v>
      </c>
      <c r="G7" s="24">
        <v>8.1560779016271907E-3</v>
      </c>
      <c r="H7" s="24">
        <v>0.14485028704233385</v>
      </c>
      <c r="I7" s="24">
        <v>0.42396698753454493</v>
      </c>
      <c r="J7" s="24">
        <v>8.3131936267676995E-2</v>
      </c>
      <c r="K7" s="24"/>
      <c r="L7" s="63">
        <v>5853380136</v>
      </c>
      <c r="M7" s="63">
        <v>21483999999</v>
      </c>
      <c r="N7" s="63">
        <v>7352157585</v>
      </c>
      <c r="O7" s="63">
        <v>1315185936</v>
      </c>
      <c r="P7" s="63">
        <v>820909559</v>
      </c>
      <c r="Q7" s="63">
        <v>6572924921</v>
      </c>
      <c r="R7" s="63">
        <v>14579187042</v>
      </c>
      <c r="S7" s="63">
        <v>100650039014</v>
      </c>
    </row>
    <row r="8" spans="1:19" x14ac:dyDescent="0.35">
      <c r="A8" s="63" t="s">
        <v>65</v>
      </c>
      <c r="B8" s="24">
        <v>0.23136750384170826</v>
      </c>
      <c r="C8" s="24">
        <v>3.2362757635207129E-2</v>
      </c>
      <c r="D8" s="24">
        <v>6.3307207979242164E-2</v>
      </c>
      <c r="E8" s="24">
        <v>5.6179817306908991E-2</v>
      </c>
      <c r="F8" s="24">
        <v>1.0466605533511761E-2</v>
      </c>
      <c r="G8" s="24">
        <v>9.4540176378784552E-3</v>
      </c>
      <c r="H8" s="24">
        <v>0.14898144370310434</v>
      </c>
      <c r="I8" s="24">
        <v>0.44788064636243891</v>
      </c>
      <c r="J8" s="24">
        <v>9.3033900697183813E-2</v>
      </c>
      <c r="K8" s="24"/>
      <c r="L8" s="63">
        <v>6592221616</v>
      </c>
      <c r="M8" s="63">
        <v>27149000000</v>
      </c>
      <c r="N8" s="63">
        <v>3797493133</v>
      </c>
      <c r="O8" s="63">
        <v>1228166743</v>
      </c>
      <c r="P8" s="63">
        <v>1109348204</v>
      </c>
      <c r="Q8" s="63">
        <v>7428560022</v>
      </c>
      <c r="R8" s="63">
        <v>17481699668</v>
      </c>
      <c r="S8" s="63">
        <v>117341456986</v>
      </c>
    </row>
    <row r="9" spans="1:19" x14ac:dyDescent="0.35">
      <c r="A9" s="63" t="s">
        <v>66</v>
      </c>
      <c r="B9" s="24">
        <v>0.18757806987628145</v>
      </c>
      <c r="C9" s="24">
        <v>7.6932160186346424E-2</v>
      </c>
      <c r="D9" s="24">
        <v>6.0569323018974143E-2</v>
      </c>
      <c r="E9" s="24">
        <v>5.2000953836911917E-2</v>
      </c>
      <c r="F9" s="24">
        <v>1.2466313212697333E-2</v>
      </c>
      <c r="G9" s="24">
        <v>8.1031406720965208E-3</v>
      </c>
      <c r="H9" s="24">
        <v>0.15060223885867802</v>
      </c>
      <c r="I9" s="24">
        <v>0.4517478003380142</v>
      </c>
      <c r="J9" s="24">
        <v>0.12052526347417837</v>
      </c>
      <c r="K9" s="24"/>
      <c r="L9" s="63">
        <v>7147917769</v>
      </c>
      <c r="M9" s="63">
        <v>25784000481</v>
      </c>
      <c r="N9" s="63">
        <v>10574897463</v>
      </c>
      <c r="O9" s="63">
        <v>1713587447</v>
      </c>
      <c r="P9" s="63">
        <v>1113836938</v>
      </c>
      <c r="Q9" s="63">
        <v>8325703825</v>
      </c>
      <c r="R9" s="63">
        <v>20701397566</v>
      </c>
      <c r="S9" s="63">
        <v>137457435712</v>
      </c>
    </row>
    <row r="10" spans="1:19" x14ac:dyDescent="0.35">
      <c r="A10" s="63" t="s">
        <v>67</v>
      </c>
      <c r="B10" s="24">
        <v>0.17847202159112865</v>
      </c>
      <c r="C10" s="24">
        <v>3.6932980064813943E-2</v>
      </c>
      <c r="D10" s="24">
        <v>8.0302928240546231E-2</v>
      </c>
      <c r="E10" s="24">
        <v>5.414689525017001E-2</v>
      </c>
      <c r="F10" s="24">
        <v>1.4540537976061052E-2</v>
      </c>
      <c r="G10" s="24">
        <v>7.948696330881003E-3</v>
      </c>
      <c r="H10" s="24">
        <v>0.15428392038146863</v>
      </c>
      <c r="I10" s="24">
        <v>0.47337202016493046</v>
      </c>
      <c r="J10" s="24">
        <v>7.950436252923257E-2</v>
      </c>
      <c r="K10" s="24"/>
      <c r="L10" s="63">
        <v>7751349564</v>
      </c>
      <c r="M10" s="63">
        <v>25549000000</v>
      </c>
      <c r="N10" s="63">
        <v>5287107185</v>
      </c>
      <c r="O10" s="63">
        <v>2081537495</v>
      </c>
      <c r="P10" s="63">
        <v>1137888397</v>
      </c>
      <c r="Q10" s="63">
        <v>11495692688</v>
      </c>
      <c r="R10" s="63">
        <v>22086374361</v>
      </c>
      <c r="S10" s="63">
        <v>143154090889</v>
      </c>
    </row>
    <row r="11" spans="1:19" x14ac:dyDescent="0.35">
      <c r="A11" s="63" t="s">
        <v>68</v>
      </c>
      <c r="B11" s="24">
        <v>0.14478458204020481</v>
      </c>
      <c r="C11" s="24">
        <v>4.5685999819311762E-2</v>
      </c>
      <c r="D11" s="24">
        <v>8.453105109415561E-2</v>
      </c>
      <c r="E11" s="24">
        <v>5.1573577983336519E-2</v>
      </c>
      <c r="F11" s="24">
        <v>1.2895110240476475E-2</v>
      </c>
      <c r="G11" s="24">
        <v>6.4028781964534922E-3</v>
      </c>
      <c r="H11" s="24">
        <v>0.14786883859761873</v>
      </c>
      <c r="I11" s="24">
        <v>0.50625796202844264</v>
      </c>
      <c r="J11" s="24">
        <v>9.6470873844635721E-2</v>
      </c>
      <c r="K11" s="24"/>
      <c r="L11" s="63">
        <v>8442154413</v>
      </c>
      <c r="M11" s="63">
        <v>23700000000</v>
      </c>
      <c r="N11" s="63">
        <v>7478408132</v>
      </c>
      <c r="O11" s="63">
        <v>2110819456</v>
      </c>
      <c r="P11" s="63">
        <v>1048096497</v>
      </c>
      <c r="Q11" s="63">
        <v>13837011391</v>
      </c>
      <c r="R11" s="63">
        <v>24204866467</v>
      </c>
      <c r="S11" s="63">
        <v>163691462627</v>
      </c>
    </row>
    <row r="12" spans="1:19" x14ac:dyDescent="0.35">
      <c r="A12" s="63" t="s">
        <v>69</v>
      </c>
      <c r="B12" s="24">
        <v>0.13315283200854244</v>
      </c>
      <c r="C12" s="24">
        <v>4.5842583618022265E-2</v>
      </c>
      <c r="D12" s="24">
        <v>0.11592632658306037</v>
      </c>
      <c r="E12" s="24">
        <v>4.3966253587234952E-2</v>
      </c>
      <c r="F12" s="24">
        <v>1.0858731575032369E-2</v>
      </c>
      <c r="G12" s="24">
        <v>7.2919031412601761E-3</v>
      </c>
      <c r="H12" s="24">
        <v>0.14787530447110261</v>
      </c>
      <c r="I12" s="24">
        <v>0.49508606501574481</v>
      </c>
      <c r="J12" s="24">
        <v>0.13841867323135215</v>
      </c>
      <c r="K12" s="24"/>
      <c r="L12" s="63">
        <v>9191943386</v>
      </c>
      <c r="M12" s="63">
        <v>27838016516</v>
      </c>
      <c r="N12" s="63">
        <v>9584224238</v>
      </c>
      <c r="O12" s="63">
        <v>2270214943</v>
      </c>
      <c r="P12" s="63">
        <v>1524504714</v>
      </c>
      <c r="Q12" s="63">
        <v>24236502862</v>
      </c>
      <c r="R12" s="63">
        <v>30916016626</v>
      </c>
      <c r="S12" s="63">
        <v>209068151958</v>
      </c>
    </row>
    <row r="13" spans="1:19" x14ac:dyDescent="0.35">
      <c r="A13" s="63" t="s">
        <v>70</v>
      </c>
      <c r="B13" s="24">
        <v>0.12069712118330492</v>
      </c>
      <c r="C13" s="24">
        <v>4.0036192871044672E-2</v>
      </c>
      <c r="D13" s="24">
        <v>0.11948370099392312</v>
      </c>
      <c r="E13" s="24">
        <v>6.1901794899483581E-2</v>
      </c>
      <c r="F13" s="24">
        <v>1.4209317212402227E-2</v>
      </c>
      <c r="G13" s="24">
        <v>6.1783871517764799E-3</v>
      </c>
      <c r="H13" s="24">
        <v>0.12559535356446527</v>
      </c>
      <c r="I13" s="24">
        <v>0.51189813212359969</v>
      </c>
      <c r="J13" s="24">
        <v>0.1397053426816787</v>
      </c>
      <c r="K13" s="24"/>
      <c r="L13" s="63">
        <v>15014753718</v>
      </c>
      <c r="M13" s="63">
        <v>29276009718</v>
      </c>
      <c r="N13" s="63">
        <v>9711084739</v>
      </c>
      <c r="O13" s="63">
        <v>3446578549</v>
      </c>
      <c r="P13" s="63">
        <v>1498615050</v>
      </c>
      <c r="Q13" s="63">
        <v>28981685372</v>
      </c>
      <c r="R13" s="63">
        <v>30464113439</v>
      </c>
      <c r="S13" s="63">
        <v>242557647034</v>
      </c>
    </row>
    <row r="14" spans="1:19" x14ac:dyDescent="0.35">
      <c r="A14" s="63" t="s">
        <v>71</v>
      </c>
      <c r="B14" s="24">
        <v>0.14105835612666565</v>
      </c>
      <c r="C14" s="24">
        <v>3.6194267714871824E-2</v>
      </c>
      <c r="D14" s="24">
        <v>9.7311722617593993E-2</v>
      </c>
      <c r="E14" s="24">
        <v>6.3227516628741667E-2</v>
      </c>
      <c r="F14" s="24">
        <v>1.4253444981236671E-2</v>
      </c>
      <c r="G14" s="24">
        <v>5.7112437004779183E-3</v>
      </c>
      <c r="H14" s="24">
        <v>0.13198958513693962</v>
      </c>
      <c r="I14" s="24">
        <v>0.51025386309347265</v>
      </c>
      <c r="J14" s="24">
        <v>0.11706153051453572</v>
      </c>
      <c r="K14" s="24"/>
      <c r="L14" s="63">
        <v>19562389524</v>
      </c>
      <c r="M14" s="63">
        <v>43642999999</v>
      </c>
      <c r="N14" s="63">
        <v>11198389583</v>
      </c>
      <c r="O14" s="63">
        <v>4409969862</v>
      </c>
      <c r="P14" s="63">
        <v>1767040363</v>
      </c>
      <c r="Q14" s="63">
        <v>30107932821</v>
      </c>
      <c r="R14" s="63">
        <v>40837151532</v>
      </c>
      <c r="S14" s="63">
        <v>309396771644</v>
      </c>
    </row>
    <row r="15" spans="1:19" x14ac:dyDescent="0.35">
      <c r="A15" s="63" t="s">
        <v>72</v>
      </c>
      <c r="B15" s="24">
        <v>0.11908224354822783</v>
      </c>
      <c r="C15" s="24">
        <v>3.5449425872734905E-2</v>
      </c>
      <c r="D15" s="24">
        <v>9.4127044140947469E-2</v>
      </c>
      <c r="E15" s="24">
        <v>5.0341856930008311E-2</v>
      </c>
      <c r="F15" s="24">
        <v>1.3172731689857112E-2</v>
      </c>
      <c r="G15" s="24">
        <v>4.9491455841739187E-3</v>
      </c>
      <c r="H15" s="24">
        <v>0.15783195404849668</v>
      </c>
      <c r="I15" s="24">
        <v>0.52504559818555374</v>
      </c>
      <c r="J15" s="24">
        <v>0.11325043485743844</v>
      </c>
      <c r="K15" s="24"/>
      <c r="L15" s="63">
        <v>13572778249</v>
      </c>
      <c r="M15" s="63">
        <v>32106024363</v>
      </c>
      <c r="N15" s="63">
        <v>9557597311</v>
      </c>
      <c r="O15" s="63">
        <v>3551529027</v>
      </c>
      <c r="P15" s="63">
        <v>1334349975</v>
      </c>
      <c r="Q15" s="63">
        <v>25377798422</v>
      </c>
      <c r="R15" s="63">
        <v>42553418637</v>
      </c>
      <c r="S15" s="63">
        <v>269612189075</v>
      </c>
    </row>
    <row r="16" spans="1:19" x14ac:dyDescent="0.35">
      <c r="A16" s="63" t="s">
        <v>73</v>
      </c>
      <c r="B16" s="24">
        <v>0.10087913738979638</v>
      </c>
      <c r="C16" s="24">
        <v>3.3586757472605304E-2</v>
      </c>
      <c r="D16" s="24">
        <v>0.10271337407321098</v>
      </c>
      <c r="E16" s="24">
        <v>5.5496567214180607E-2</v>
      </c>
      <c r="F16" s="24">
        <v>1.2524221659701795E-2</v>
      </c>
      <c r="G16" s="24">
        <v>6.2861937043714056E-3</v>
      </c>
      <c r="H16" s="24">
        <v>0.1968889547029376</v>
      </c>
      <c r="I16" s="24">
        <v>0.4916247937831959</v>
      </c>
      <c r="J16" s="24">
        <v>0.13870871836387694</v>
      </c>
      <c r="K16" s="24"/>
      <c r="L16" s="63">
        <v>15787610109</v>
      </c>
      <c r="M16" s="63">
        <v>28698000060</v>
      </c>
      <c r="N16" s="63">
        <v>9554728489</v>
      </c>
      <c r="O16" s="63">
        <v>3562878542</v>
      </c>
      <c r="P16" s="63">
        <v>1788290344</v>
      </c>
      <c r="Q16" s="63">
        <v>29219801949</v>
      </c>
      <c r="R16" s="63">
        <v>56010780624</v>
      </c>
      <c r="S16" s="63">
        <v>284479039002</v>
      </c>
    </row>
    <row r="17" spans="1:19" x14ac:dyDescent="0.35">
      <c r="A17" s="63" t="s">
        <v>74</v>
      </c>
      <c r="B17" s="24">
        <v>8.5187003321853194E-2</v>
      </c>
      <c r="C17" s="24">
        <v>3.779774901054031E-2</v>
      </c>
      <c r="D17" s="24">
        <v>0.10446730946317341</v>
      </c>
      <c r="E17" s="24">
        <v>6.5478896575002374E-2</v>
      </c>
      <c r="F17" s="24">
        <v>1.8210843096094453E-2</v>
      </c>
      <c r="G17" s="24">
        <v>8.2054259813055305E-3</v>
      </c>
      <c r="H17" s="24">
        <v>0.18040140134014218</v>
      </c>
      <c r="I17" s="24">
        <v>0.50025137121188856</v>
      </c>
      <c r="J17" s="24">
        <v>0.13807710234920928</v>
      </c>
      <c r="K17" s="24"/>
      <c r="L17" s="63">
        <v>20771199334</v>
      </c>
      <c r="M17" s="63">
        <v>27023000069</v>
      </c>
      <c r="N17" s="63">
        <v>11990192568</v>
      </c>
      <c r="O17" s="63">
        <v>5776839131</v>
      </c>
      <c r="P17" s="63">
        <v>2602923195</v>
      </c>
      <c r="Q17" s="63">
        <v>33139094002</v>
      </c>
      <c r="R17" s="63">
        <v>57226887797</v>
      </c>
      <c r="S17" s="63">
        <v>317219752019</v>
      </c>
    </row>
    <row r="18" spans="1:19" x14ac:dyDescent="0.35">
      <c r="A18" s="63" t="s">
        <v>75</v>
      </c>
      <c r="B18" s="24">
        <v>9.3122268870031985E-2</v>
      </c>
      <c r="C18" s="24">
        <v>3.0807241916326021E-2</v>
      </c>
      <c r="D18" s="24">
        <v>0.13800390764356713</v>
      </c>
      <c r="E18" s="24">
        <v>5.520082324392566E-2</v>
      </c>
      <c r="F18" s="24">
        <v>1.8919098019993266E-2</v>
      </c>
      <c r="G18" s="24">
        <v>1.0293716522248624E-2</v>
      </c>
      <c r="H18" s="24">
        <v>0.1676772650297231</v>
      </c>
      <c r="I18" s="24">
        <v>0.48597567875418424</v>
      </c>
      <c r="J18" s="24">
        <v>0.17913056883757655</v>
      </c>
      <c r="K18" s="24"/>
      <c r="L18" s="63">
        <v>21025832212</v>
      </c>
      <c r="M18" s="63">
        <v>35470000000</v>
      </c>
      <c r="N18" s="63">
        <v>11734388391</v>
      </c>
      <c r="O18" s="63">
        <v>7206229132</v>
      </c>
      <c r="P18" s="63">
        <v>3920846533</v>
      </c>
      <c r="Q18" s="63">
        <v>52565285012</v>
      </c>
      <c r="R18" s="63">
        <v>63867780100</v>
      </c>
      <c r="S18" s="63">
        <v>380897076826</v>
      </c>
    </row>
    <row r="19" spans="1:19" x14ac:dyDescent="0.35">
      <c r="A19" s="63" t="s">
        <v>76</v>
      </c>
      <c r="B19" s="24">
        <v>8.5556145073802728E-2</v>
      </c>
      <c r="C19" s="24">
        <v>2.6079731119480774E-2</v>
      </c>
      <c r="D19" s="24">
        <v>0.13289811528272144</v>
      </c>
      <c r="E19" s="24">
        <v>5.1227667904627475E-2</v>
      </c>
      <c r="F19" s="24">
        <v>2.3433056914464432E-2</v>
      </c>
      <c r="G19" s="24">
        <v>1.5388644919913567E-2</v>
      </c>
      <c r="H19" s="24">
        <v>0.17728345841145052</v>
      </c>
      <c r="I19" s="24">
        <v>0.48813318037353903</v>
      </c>
      <c r="J19" s="24">
        <v>0.18063962096155889</v>
      </c>
      <c r="K19" s="24"/>
      <c r="L19" s="63">
        <v>23923082302</v>
      </c>
      <c r="M19" s="63">
        <v>39954321244</v>
      </c>
      <c r="N19" s="63">
        <v>12179112958</v>
      </c>
      <c r="O19" s="63">
        <v>10943128432</v>
      </c>
      <c r="P19" s="63">
        <v>7186425500</v>
      </c>
      <c r="Q19" s="63">
        <v>62062800821</v>
      </c>
      <c r="R19" s="63">
        <v>82790549323</v>
      </c>
      <c r="S19" s="63">
        <v>466995342176</v>
      </c>
    </row>
    <row r="20" spans="1:19" x14ac:dyDescent="0.35">
      <c r="A20" s="63" t="s">
        <v>77</v>
      </c>
      <c r="B20" s="24">
        <v>7.6252015217436339E-2</v>
      </c>
      <c r="C20" s="24">
        <v>1.8333699948481483E-2</v>
      </c>
      <c r="D20" s="24">
        <v>0.11966377855373481</v>
      </c>
      <c r="E20" s="24">
        <v>6.149501620696364E-2</v>
      </c>
      <c r="F20" s="24">
        <v>3.0404863178939312E-2</v>
      </c>
      <c r="G20" s="24">
        <v>3.7089595449662775E-2</v>
      </c>
      <c r="H20" s="24">
        <v>0.16970062644055239</v>
      </c>
      <c r="I20" s="24">
        <v>0.48706040500422926</v>
      </c>
      <c r="J20" s="24">
        <v>0.20638434916617177</v>
      </c>
      <c r="K20" s="24"/>
      <c r="L20" s="63">
        <v>39141249029</v>
      </c>
      <c r="M20" s="63">
        <v>48534000000</v>
      </c>
      <c r="N20" s="63">
        <v>11669301995</v>
      </c>
      <c r="O20" s="63">
        <v>19352532852</v>
      </c>
      <c r="P20" s="63">
        <v>23607329202</v>
      </c>
      <c r="Q20" s="63">
        <v>76165355260</v>
      </c>
      <c r="R20" s="63">
        <v>108013541415</v>
      </c>
      <c r="S20" s="63">
        <v>636494653441</v>
      </c>
    </row>
    <row r="21" spans="1:19" x14ac:dyDescent="0.35">
      <c r="A21" s="63" t="s">
        <v>78</v>
      </c>
      <c r="B21" s="24">
        <v>0.10483862054014315</v>
      </c>
      <c r="C21" s="24">
        <v>1.4650331712859685E-2</v>
      </c>
      <c r="D21" s="24">
        <v>0.10508375603259225</v>
      </c>
      <c r="E21" s="24">
        <v>7.0956003960064989E-2</v>
      </c>
      <c r="F21" s="24">
        <v>5.1985384670167556E-2</v>
      </c>
      <c r="G21" s="24">
        <v>2.0792149634861923E-2</v>
      </c>
      <c r="H21" s="24">
        <v>0.14123265827835393</v>
      </c>
      <c r="I21" s="24">
        <v>0.49046109517095648</v>
      </c>
      <c r="J21" s="24">
        <v>0.20385366614084688</v>
      </c>
      <c r="K21" s="24"/>
      <c r="L21" s="63">
        <v>35719429570</v>
      </c>
      <c r="M21" s="63">
        <v>52776023361</v>
      </c>
      <c r="N21" s="63">
        <v>7375013566</v>
      </c>
      <c r="O21" s="63">
        <v>26169572450</v>
      </c>
      <c r="P21" s="63">
        <v>10466820044</v>
      </c>
      <c r="Q21" s="63">
        <v>52899425180</v>
      </c>
      <c r="R21" s="63">
        <v>71096872834</v>
      </c>
      <c r="S21" s="63">
        <v>503402496991</v>
      </c>
    </row>
    <row r="22" spans="1:19" x14ac:dyDescent="0.35">
      <c r="A22" s="63" t="s">
        <v>79</v>
      </c>
      <c r="B22" s="24">
        <v>8.9727872173818321E-2</v>
      </c>
      <c r="C22" s="24">
        <v>1.4256199954748043E-2</v>
      </c>
      <c r="D22" s="24">
        <v>9.7868437287294482E-2</v>
      </c>
      <c r="E22" s="24">
        <v>6.0921319249139329E-2</v>
      </c>
      <c r="F22" s="24">
        <v>6.0079551176772314E-2</v>
      </c>
      <c r="G22" s="24">
        <v>2.7695314139362083E-2</v>
      </c>
      <c r="H22" s="24">
        <v>0.13831675034403026</v>
      </c>
      <c r="I22" s="24">
        <v>0.51113455567483512</v>
      </c>
      <c r="J22" s="24">
        <v>0.17999220733670487</v>
      </c>
      <c r="K22" s="24"/>
      <c r="L22" s="63">
        <v>40401928366</v>
      </c>
      <c r="M22" s="63">
        <v>59505918596</v>
      </c>
      <c r="N22" s="63">
        <v>9454456608</v>
      </c>
      <c r="O22" s="63">
        <v>39843682849</v>
      </c>
      <c r="P22" s="63">
        <v>18367036560</v>
      </c>
      <c r="Q22" s="63">
        <v>64904595654</v>
      </c>
      <c r="R22" s="63">
        <v>91729192803</v>
      </c>
      <c r="S22" s="63">
        <v>663182098877</v>
      </c>
    </row>
    <row r="23" spans="1:19" x14ac:dyDescent="0.35">
      <c r="A23" s="63" t="s">
        <v>80</v>
      </c>
      <c r="B23" s="24">
        <v>9.6210096269851719E-2</v>
      </c>
      <c r="C23" s="24">
        <v>1.2792953553105408E-2</v>
      </c>
      <c r="D23" s="24">
        <v>9.2638157915605257E-2</v>
      </c>
      <c r="E23" s="24">
        <v>6.9814943839206084E-2</v>
      </c>
      <c r="F23" s="24">
        <v>8.3536029466381903E-2</v>
      </c>
      <c r="G23" s="24">
        <v>2.5732950128631159E-2</v>
      </c>
      <c r="H23" s="24">
        <v>0.11812790065431106</v>
      </c>
      <c r="I23" s="24">
        <v>0.50114696817290738</v>
      </c>
      <c r="J23" s="24">
        <v>0.19793089261035354</v>
      </c>
      <c r="K23" s="24"/>
      <c r="L23" s="63">
        <v>54641635561</v>
      </c>
      <c r="M23" s="63">
        <v>75300168253</v>
      </c>
      <c r="N23" s="63">
        <v>10012582799</v>
      </c>
      <c r="O23" s="63">
        <v>65380633820</v>
      </c>
      <c r="P23" s="63">
        <v>20140250862</v>
      </c>
      <c r="Q23" s="63">
        <v>72504541084</v>
      </c>
      <c r="R23" s="63">
        <v>92454442304</v>
      </c>
      <c r="S23" s="63">
        <v>782663890511</v>
      </c>
    </row>
    <row r="24" spans="1:19" x14ac:dyDescent="0.35">
      <c r="A24" s="63" t="s">
        <v>81</v>
      </c>
      <c r="B24" s="24">
        <v>8.7461784233169068E-2</v>
      </c>
      <c r="C24" s="24">
        <v>1.4224867501599715E-2</v>
      </c>
      <c r="D24" s="24">
        <v>7.4424020203448543E-2</v>
      </c>
      <c r="E24" s="24">
        <v>6.8005292338793294E-2</v>
      </c>
      <c r="F24" s="24">
        <v>7.8280559407373329E-2</v>
      </c>
      <c r="G24" s="24">
        <v>2.3628463171593915E-2</v>
      </c>
      <c r="H24" s="24">
        <v>0.11040023190356729</v>
      </c>
      <c r="I24" s="24">
        <v>0.54357478124045489</v>
      </c>
      <c r="J24" s="24">
        <v>0.21239316967744798</v>
      </c>
      <c r="K24" s="24"/>
      <c r="L24" s="63">
        <v>55247651847</v>
      </c>
      <c r="M24" s="63">
        <v>71054149450</v>
      </c>
      <c r="N24" s="63">
        <v>11556314226</v>
      </c>
      <c r="O24" s="63">
        <v>63595301833</v>
      </c>
      <c r="P24" s="63">
        <v>19195816415</v>
      </c>
      <c r="Q24" s="63">
        <v>60462240744</v>
      </c>
      <c r="R24" s="63">
        <v>89689395726</v>
      </c>
      <c r="S24" s="63">
        <v>812402240281</v>
      </c>
    </row>
    <row r="25" spans="1:19" x14ac:dyDescent="0.35">
      <c r="A25" s="63" t="s">
        <v>82</v>
      </c>
      <c r="B25" s="24">
        <v>6.9012907327275552E-2</v>
      </c>
      <c r="C25" s="24">
        <v>1.4870630775873882E-2</v>
      </c>
      <c r="D25" s="24">
        <v>8.1140114772205771E-2</v>
      </c>
      <c r="E25" s="24">
        <v>6.1363857014914626E-2</v>
      </c>
      <c r="F25" s="24">
        <v>8.8801521261681615E-2</v>
      </c>
      <c r="G25" s="24">
        <v>3.0552264076831034E-2</v>
      </c>
      <c r="H25" s="24">
        <v>0.11121589297784809</v>
      </c>
      <c r="I25" s="24">
        <v>0.54304281179336944</v>
      </c>
      <c r="J25" s="24">
        <v>0.20994556392716396</v>
      </c>
      <c r="K25" s="24"/>
      <c r="L25" s="63">
        <v>56443152531</v>
      </c>
      <c r="M25" s="63">
        <v>63478833378</v>
      </c>
      <c r="N25" s="63">
        <v>13678170212</v>
      </c>
      <c r="O25" s="63">
        <v>81680618745</v>
      </c>
      <c r="P25" s="63">
        <v>28102309492</v>
      </c>
      <c r="Q25" s="63">
        <v>74633572550</v>
      </c>
      <c r="R25" s="63">
        <v>102297605082</v>
      </c>
      <c r="S25" s="63">
        <v>919811030087</v>
      </c>
    </row>
    <row r="26" spans="1:19" x14ac:dyDescent="0.35">
      <c r="A26" s="63" t="s">
        <v>83</v>
      </c>
      <c r="B26" s="24">
        <v>7.1532465652307725E-2</v>
      </c>
      <c r="C26" s="24">
        <v>1.8174134223246249E-2</v>
      </c>
      <c r="D26" s="24">
        <v>6.5903789767941937E-2</v>
      </c>
      <c r="E26" s="24">
        <v>5.4868874726328259E-2</v>
      </c>
      <c r="F26" s="24">
        <v>7.4198663533312836E-2</v>
      </c>
      <c r="G26" s="24">
        <v>2.9386179609147522E-2</v>
      </c>
      <c r="H26" s="24">
        <v>0.1211149749873182</v>
      </c>
      <c r="I26" s="24">
        <v>0.56482091750039731</v>
      </c>
      <c r="J26" s="24">
        <v>0.22658905435591012</v>
      </c>
      <c r="K26" s="24"/>
      <c r="L26" s="63">
        <v>55183401262</v>
      </c>
      <c r="M26" s="63">
        <v>71942513402</v>
      </c>
      <c r="N26" s="63">
        <v>18278314371</v>
      </c>
      <c r="O26" s="63">
        <v>74623994811</v>
      </c>
      <c r="P26" s="63">
        <v>29554630909</v>
      </c>
      <c r="Q26" s="63">
        <v>66281572086</v>
      </c>
      <c r="R26" s="63">
        <v>121809246078</v>
      </c>
      <c r="S26" s="63">
        <v>1005732330711</v>
      </c>
    </row>
    <row r="27" spans="1:19" x14ac:dyDescent="0.35">
      <c r="A27" s="63" t="s">
        <v>84</v>
      </c>
      <c r="B27" s="24">
        <v>5.7943394489615919E-2</v>
      </c>
      <c r="C27" s="24">
        <v>1.5054604910101048E-2</v>
      </c>
      <c r="D27" s="24">
        <v>8.4295864888937269E-2</v>
      </c>
      <c r="E27" s="24">
        <v>5.0483669494077461E-2</v>
      </c>
      <c r="F27" s="24">
        <v>5.1022085957540354E-2</v>
      </c>
      <c r="G27" s="24">
        <v>2.9706987219836743E-2</v>
      </c>
      <c r="H27" s="24">
        <v>0.1157926097054062</v>
      </c>
      <c r="I27" s="24">
        <v>0.59570078333448495</v>
      </c>
      <c r="J27" s="24">
        <v>0.15079057411635005</v>
      </c>
      <c r="K27" s="24"/>
      <c r="L27" s="63">
        <v>51879257383</v>
      </c>
      <c r="M27" s="63">
        <v>59545201577</v>
      </c>
      <c r="N27" s="63">
        <v>15470779576</v>
      </c>
      <c r="O27" s="63">
        <v>52432558016</v>
      </c>
      <c r="P27" s="63">
        <v>30528217372</v>
      </c>
      <c r="Q27" s="63">
        <v>86626168714</v>
      </c>
      <c r="R27" s="63">
        <v>118993620356</v>
      </c>
      <c r="S27" s="63">
        <v>1027644343268</v>
      </c>
    </row>
    <row r="28" spans="1:19" x14ac:dyDescent="0.35">
      <c r="A28" s="63" t="s">
        <v>85</v>
      </c>
      <c r="B28" s="24">
        <v>5.9827022240880011E-2</v>
      </c>
      <c r="C28" s="24">
        <v>1.9193312259019386E-2</v>
      </c>
      <c r="D28" s="24">
        <v>7.9445076931924916E-2</v>
      </c>
      <c r="E28" s="24">
        <v>5.489497764772628E-2</v>
      </c>
      <c r="F28" s="24">
        <v>4.6996424514946365E-2</v>
      </c>
      <c r="G28" s="24">
        <v>3.5377851477780671E-2</v>
      </c>
      <c r="H28" s="24">
        <v>0.11582521769129291</v>
      </c>
      <c r="I28" s="24">
        <v>0.58844011723642942</v>
      </c>
      <c r="J28" s="24">
        <v>0.12684567862428187</v>
      </c>
      <c r="K28" s="24"/>
      <c r="L28" s="63">
        <v>61259678213</v>
      </c>
      <c r="M28" s="63">
        <v>66763559946</v>
      </c>
      <c r="N28" s="63">
        <v>21418646718</v>
      </c>
      <c r="O28" s="63">
        <v>52445341383</v>
      </c>
      <c r="P28" s="63">
        <v>39479673556</v>
      </c>
      <c r="Q28" s="63">
        <v>88656195102</v>
      </c>
      <c r="R28" s="63">
        <v>129254366588</v>
      </c>
      <c r="S28" s="63">
        <v>1115943221730</v>
      </c>
    </row>
    <row r="29" spans="1:19" x14ac:dyDescent="0.35">
      <c r="A29" s="63" t="s">
        <v>86</v>
      </c>
      <c r="B29" s="24">
        <v>5.6112742541218681E-2</v>
      </c>
      <c r="C29" s="24">
        <v>1.5444573520575322E-2</v>
      </c>
      <c r="D29" s="24">
        <v>7.4049267902789553E-2</v>
      </c>
      <c r="E29" s="24">
        <v>6.4747315881648157E-2</v>
      </c>
      <c r="F29" s="24">
        <v>5.4008726633752106E-2</v>
      </c>
      <c r="G29" s="24">
        <v>5.0871632160720368E-2</v>
      </c>
      <c r="H29" s="24">
        <v>0.11647685929208496</v>
      </c>
      <c r="I29" s="24">
        <v>0.56828888206721084</v>
      </c>
      <c r="J29" s="24">
        <v>0.13651194641721093</v>
      </c>
      <c r="K29" s="24"/>
      <c r="L29" s="63">
        <v>76631195332</v>
      </c>
      <c r="M29" s="63">
        <v>66411811451</v>
      </c>
      <c r="N29" s="63">
        <v>18279308017</v>
      </c>
      <c r="O29" s="63">
        <v>63921619359</v>
      </c>
      <c r="P29" s="63">
        <v>60208734955</v>
      </c>
      <c r="Q29" s="63">
        <v>87640450196</v>
      </c>
      <c r="R29" s="63">
        <v>137855304649</v>
      </c>
      <c r="S29" s="63">
        <v>1183542426254</v>
      </c>
    </row>
    <row r="30" spans="1:19" x14ac:dyDescent="0.35">
      <c r="A30" s="63" t="s">
        <v>87</v>
      </c>
      <c r="B30" s="24">
        <v>5.7376314421573572E-2</v>
      </c>
      <c r="C30" s="24">
        <v>1.4960356204837974E-2</v>
      </c>
      <c r="D30" s="24">
        <v>8.3192098314214383E-2</v>
      </c>
      <c r="E30" s="24">
        <v>6.7743085832280031E-2</v>
      </c>
      <c r="F30" s="24">
        <v>4.5528616319388031E-2</v>
      </c>
      <c r="G30" s="24">
        <v>5.6854336135776957E-2</v>
      </c>
      <c r="H30" s="24">
        <v>0.11788123676680136</v>
      </c>
      <c r="I30" s="24">
        <v>0.55646395600512766</v>
      </c>
      <c r="J30" s="24">
        <v>0.17292650612843996</v>
      </c>
      <c r="K30" s="24"/>
      <c r="L30" s="63">
        <v>84632212776</v>
      </c>
      <c r="M30" s="63">
        <v>71680886555</v>
      </c>
      <c r="N30" s="63">
        <v>18690144300</v>
      </c>
      <c r="O30" s="63">
        <v>56879421662</v>
      </c>
      <c r="P30" s="63">
        <v>71028773106</v>
      </c>
      <c r="Q30" s="63">
        <v>103932840958</v>
      </c>
      <c r="R30" s="63">
        <v>147270378811</v>
      </c>
      <c r="S30" s="63">
        <v>1249311449814</v>
      </c>
    </row>
    <row r="31" spans="1:19" x14ac:dyDescent="0.35">
      <c r="A31" s="63" t="s">
        <v>88</v>
      </c>
      <c r="B31" s="24">
        <v>5.187181497273196E-2</v>
      </c>
      <c r="C31" s="24">
        <v>1.2967182763259911E-2</v>
      </c>
      <c r="D31" s="24">
        <v>9.2330098749009576E-2</v>
      </c>
      <c r="E31" s="24">
        <v>5.1311078466287394E-2</v>
      </c>
      <c r="F31" s="24">
        <v>6.4729445993322879E-2</v>
      </c>
      <c r="G31" s="24">
        <v>5.6165867523878275E-2</v>
      </c>
      <c r="H31" s="24">
        <v>0.10435073749866672</v>
      </c>
      <c r="I31" s="24">
        <v>0.56627377403284329</v>
      </c>
      <c r="J31" s="24">
        <v>0.15856626540354546</v>
      </c>
      <c r="K31" s="24"/>
      <c r="L31" s="63">
        <v>66455832956</v>
      </c>
      <c r="M31" s="63">
        <v>67182074008</v>
      </c>
      <c r="N31" s="63">
        <v>16794519963</v>
      </c>
      <c r="O31" s="63">
        <v>83834707413</v>
      </c>
      <c r="P31" s="63">
        <v>72743540412</v>
      </c>
      <c r="Q31" s="63">
        <v>119581848651</v>
      </c>
      <c r="R31" s="63">
        <v>135150446791</v>
      </c>
      <c r="S31" s="63">
        <v>1295155645572</v>
      </c>
    </row>
    <row r="32" spans="1:19" x14ac:dyDescent="0.35">
      <c r="A32" s="63" t="s">
        <v>89</v>
      </c>
      <c r="B32" s="24">
        <v>7.766629610108583E-2</v>
      </c>
      <c r="C32" s="24">
        <v>1.2533163558404368E-2</v>
      </c>
      <c r="D32" s="24">
        <v>0.12562538271518678</v>
      </c>
      <c r="E32" s="24">
        <v>4.3219711460885268E-2</v>
      </c>
      <c r="F32" s="24">
        <v>7.6832671664698704E-2</v>
      </c>
      <c r="G32" s="24">
        <v>4.6574188993700388E-2</v>
      </c>
      <c r="H32" s="24">
        <v>8.6476462784964889E-2</v>
      </c>
      <c r="I32" s="24">
        <v>0.53107212272107374</v>
      </c>
      <c r="J32" s="24">
        <v>0.13224129118972633</v>
      </c>
      <c r="K32" s="24"/>
      <c r="L32" s="63">
        <v>60271124224</v>
      </c>
      <c r="M32" s="63">
        <v>108307872082</v>
      </c>
      <c r="N32" s="63">
        <v>17477855178</v>
      </c>
      <c r="O32" s="63">
        <v>107145358954</v>
      </c>
      <c r="P32" s="63">
        <v>64949039121</v>
      </c>
      <c r="Q32" s="63">
        <v>175188190559</v>
      </c>
      <c r="R32" s="63">
        <v>120593901597</v>
      </c>
      <c r="S32" s="63">
        <v>1394528611755</v>
      </c>
    </row>
    <row r="33" spans="1:19" x14ac:dyDescent="0.35">
      <c r="A33" s="63" t="s">
        <v>90</v>
      </c>
      <c r="B33" s="24">
        <v>5.9578571512529405E-2</v>
      </c>
      <c r="C33" s="24">
        <v>1.4601524817234196E-2</v>
      </c>
      <c r="D33" s="24">
        <v>0.18852787900087917</v>
      </c>
      <c r="E33" s="24">
        <v>4.9297790858746776E-2</v>
      </c>
      <c r="F33" s="24">
        <v>8.0171357326477455E-2</v>
      </c>
      <c r="G33" s="24">
        <v>3.739872889582694E-2</v>
      </c>
      <c r="H33" s="24">
        <v>9.1245932289114734E-2</v>
      </c>
      <c r="I33" s="24">
        <v>0.47917821529919136</v>
      </c>
      <c r="J33" s="63">
        <v>0.15542833665726039</v>
      </c>
      <c r="L33" s="63">
        <v>89360996023</v>
      </c>
      <c r="M33" s="63">
        <v>107996735741</v>
      </c>
      <c r="N33" s="63">
        <v>26467855423</v>
      </c>
      <c r="O33" s="63">
        <v>145324815137</v>
      </c>
      <c r="P33" s="63">
        <v>67791834196</v>
      </c>
      <c r="Q33" s="63">
        <v>341740243369</v>
      </c>
      <c r="R33" s="63">
        <v>165399447934</v>
      </c>
      <c r="S33" s="63">
        <v>1812677494597</v>
      </c>
    </row>
    <row r="35" spans="1:19" x14ac:dyDescent="0.35">
      <c r="A35" s="63" t="s">
        <v>316</v>
      </c>
    </row>
  </sheetData>
  <conditionalFormatting sqref="A1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56" zoomScaleNormal="56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N42" sqref="N42"/>
    </sheetView>
  </sheetViews>
  <sheetFormatPr defaultRowHeight="14.5" x14ac:dyDescent="0.35"/>
  <sheetData>
    <row r="1" spans="1:13" ht="26" x14ac:dyDescent="0.6">
      <c r="A1" s="198" t="s">
        <v>320</v>
      </c>
    </row>
    <row r="4" spans="1:13" x14ac:dyDescent="0.35">
      <c r="B4" t="s">
        <v>244</v>
      </c>
      <c r="C4" t="s">
        <v>243</v>
      </c>
      <c r="D4" t="s">
        <v>242</v>
      </c>
      <c r="E4" t="s">
        <v>241</v>
      </c>
      <c r="F4" t="s">
        <v>240</v>
      </c>
    </row>
    <row r="5" spans="1:13" x14ac:dyDescent="0.35">
      <c r="A5">
        <v>1980</v>
      </c>
      <c r="B5" s="24">
        <v>7.9100000000000004E-2</v>
      </c>
      <c r="C5" s="24">
        <v>1.272E-2</v>
      </c>
      <c r="D5" s="24">
        <v>3.1809999999999998E-2</v>
      </c>
      <c r="E5" s="24">
        <v>-2.5700000000000002E-3</v>
      </c>
      <c r="F5" s="24">
        <v>-2.0590000000000001E-2</v>
      </c>
      <c r="H5" s="63"/>
      <c r="I5" s="63"/>
      <c r="J5" s="63"/>
      <c r="K5" s="63"/>
      <c r="L5" s="63"/>
      <c r="M5" s="63"/>
    </row>
    <row r="6" spans="1:13" x14ac:dyDescent="0.35">
      <c r="A6">
        <v>1981</v>
      </c>
      <c r="B6" s="24">
        <v>5.0999999999999997E-2</v>
      </c>
      <c r="C6" s="24">
        <v>1.1000000000000001E-3</v>
      </c>
      <c r="D6" s="24">
        <v>4.2089999999999995E-2</v>
      </c>
      <c r="E6" s="24">
        <v>2.538E-2</v>
      </c>
      <c r="F6" s="24">
        <v>-6.9299999999999995E-3</v>
      </c>
      <c r="H6" s="63"/>
      <c r="I6" s="63"/>
      <c r="J6" s="63"/>
      <c r="K6" s="63"/>
      <c r="L6" s="63"/>
      <c r="M6" s="63"/>
    </row>
    <row r="7" spans="1:13" x14ac:dyDescent="0.35">
      <c r="A7">
        <v>1982</v>
      </c>
      <c r="B7" s="24">
        <v>0.09</v>
      </c>
      <c r="C7" s="24">
        <v>-7.8799999999999999E-3</v>
      </c>
      <c r="D7" s="24">
        <v>3.3119999999999997E-2</v>
      </c>
      <c r="E7" s="24">
        <v>-1.8030000000000001E-2</v>
      </c>
      <c r="F7" s="24">
        <v>1.9710000000000002E-2</v>
      </c>
      <c r="H7" s="63"/>
      <c r="I7" s="63"/>
      <c r="J7" s="63"/>
      <c r="K7" s="63"/>
      <c r="L7" s="63"/>
      <c r="M7" s="63"/>
    </row>
    <row r="8" spans="1:13" x14ac:dyDescent="0.35">
      <c r="A8">
        <v>1983</v>
      </c>
      <c r="B8" s="24">
        <v>0.10800000000000001</v>
      </c>
      <c r="C8" s="24">
        <v>1.555E-2</v>
      </c>
      <c r="D8" s="24">
        <v>3.5230000000000004E-2</v>
      </c>
      <c r="E8" s="24">
        <v>4.5839999999999999E-2</v>
      </c>
      <c r="F8" s="24">
        <v>4.1980000000000003E-2</v>
      </c>
      <c r="H8" s="63"/>
      <c r="I8" s="63"/>
      <c r="J8" s="63"/>
      <c r="K8" s="63"/>
      <c r="L8" s="63"/>
      <c r="M8" s="63"/>
    </row>
    <row r="9" spans="1:13" x14ac:dyDescent="0.35">
      <c r="A9">
        <v>1984</v>
      </c>
      <c r="B9" s="24">
        <v>0.152</v>
      </c>
      <c r="C9" s="24">
        <v>2.826E-2</v>
      </c>
      <c r="D9" s="24">
        <v>4.5019999999999998E-2</v>
      </c>
      <c r="E9" s="24">
        <v>7.2359999999999994E-2</v>
      </c>
      <c r="F9" s="24">
        <v>2.2409999999999999E-2</v>
      </c>
      <c r="H9" s="63"/>
      <c r="I9" s="63"/>
      <c r="J9" s="63"/>
      <c r="K9" s="63"/>
      <c r="L9" s="63"/>
      <c r="M9" s="63"/>
    </row>
    <row r="10" spans="1:13" x14ac:dyDescent="0.35">
      <c r="A10">
        <v>1985</v>
      </c>
      <c r="B10" s="24">
        <v>0.13500999999999999</v>
      </c>
      <c r="C10" s="24">
        <v>2.1920000000000002E-2</v>
      </c>
      <c r="D10" s="24">
        <v>5.2329999999999995E-2</v>
      </c>
      <c r="E10" s="24">
        <v>4.1700000000000001E-2</v>
      </c>
      <c r="F10" s="24">
        <v>4.1250000000000002E-2</v>
      </c>
      <c r="H10" s="63"/>
      <c r="I10" s="63"/>
      <c r="J10" s="63"/>
      <c r="K10" s="63"/>
      <c r="L10" s="63"/>
      <c r="M10" s="63"/>
    </row>
    <row r="11" spans="1:13" x14ac:dyDescent="0.35">
      <c r="A11">
        <v>1986</v>
      </c>
      <c r="B11" s="24">
        <v>8.5969999999999991E-2</v>
      </c>
      <c r="C11" s="24">
        <v>2.4169999999999997E-2</v>
      </c>
      <c r="D11" s="24">
        <v>3.3270000000000001E-2</v>
      </c>
      <c r="E11" s="24">
        <v>3.4620000000000005E-2</v>
      </c>
      <c r="F11" s="24">
        <v>3.1549999999999995E-2</v>
      </c>
      <c r="H11" s="63"/>
      <c r="I11" s="63"/>
      <c r="J11" s="63"/>
      <c r="K11" s="63"/>
      <c r="L11" s="63"/>
      <c r="M11" s="63"/>
    </row>
    <row r="12" spans="1:13" x14ac:dyDescent="0.35">
      <c r="A12">
        <v>1987</v>
      </c>
      <c r="B12" s="24">
        <v>0.11699999999999999</v>
      </c>
      <c r="C12" s="24">
        <v>1.4690000000000002E-2</v>
      </c>
      <c r="D12" s="24">
        <v>4.7309999999999998E-2</v>
      </c>
      <c r="E12" s="24">
        <v>3.4599999999999999E-2</v>
      </c>
      <c r="F12" s="24">
        <v>5.3960000000000001E-2</v>
      </c>
      <c r="H12" s="63"/>
      <c r="I12" s="63"/>
      <c r="J12" s="63"/>
      <c r="K12" s="63"/>
      <c r="L12" s="63"/>
      <c r="M12" s="63"/>
    </row>
    <row r="13" spans="1:13" x14ac:dyDescent="0.35">
      <c r="A13">
        <v>1988</v>
      </c>
      <c r="B13" s="24">
        <v>0.11199999999999999</v>
      </c>
      <c r="C13" s="24">
        <v>3.7360000000000004E-2</v>
      </c>
      <c r="D13" s="24">
        <v>6.7850000000000008E-2</v>
      </c>
      <c r="E13" s="24">
        <v>4.1769999999999995E-2</v>
      </c>
      <c r="F13" s="24">
        <v>5.602E-2</v>
      </c>
      <c r="H13" s="63"/>
      <c r="I13" s="63"/>
      <c r="J13" s="63"/>
      <c r="K13" s="63"/>
      <c r="L13" s="63"/>
      <c r="M13" s="63"/>
    </row>
    <row r="14" spans="1:13" x14ac:dyDescent="0.35">
      <c r="A14">
        <v>1989</v>
      </c>
      <c r="B14" s="24">
        <v>4.2000000000000003E-2</v>
      </c>
      <c r="C14" s="24">
        <v>3.9129999999999998E-2</v>
      </c>
      <c r="D14" s="24">
        <v>4.8579999999999998E-2</v>
      </c>
      <c r="E14" s="24">
        <v>3.6720000000000003E-2</v>
      </c>
      <c r="F14" s="24">
        <v>2.444E-2</v>
      </c>
      <c r="H14" s="63"/>
      <c r="I14" s="63"/>
      <c r="J14" s="63"/>
      <c r="K14" s="63"/>
      <c r="L14" s="63"/>
      <c r="M14" s="63"/>
    </row>
    <row r="15" spans="1:13" x14ac:dyDescent="0.35">
      <c r="A15">
        <v>1990</v>
      </c>
      <c r="B15" s="24">
        <v>3.8879999999999998E-2</v>
      </c>
      <c r="C15" s="24">
        <v>5.7229999999999996E-2</v>
      </c>
      <c r="D15" s="24">
        <v>4.8930000000000001E-2</v>
      </c>
      <c r="E15" s="24">
        <v>1.8859999999999998E-2</v>
      </c>
      <c r="F15" s="24">
        <v>6.3400000000000001E-3</v>
      </c>
      <c r="H15" s="63"/>
      <c r="I15" s="63"/>
      <c r="J15" s="63"/>
      <c r="K15" s="63"/>
      <c r="L15" s="63"/>
      <c r="M15" s="63"/>
    </row>
    <row r="16" spans="1:13" x14ac:dyDescent="0.35">
      <c r="A16">
        <v>1991</v>
      </c>
      <c r="B16" s="24">
        <v>9.3000000000000013E-2</v>
      </c>
      <c r="C16" s="24">
        <v>5.0110000000000002E-2</v>
      </c>
      <c r="D16" s="24">
        <v>3.4169999999999999E-2</v>
      </c>
      <c r="E16" s="24">
        <v>-1.08E-3</v>
      </c>
      <c r="F16" s="24">
        <v>-1.1859999999999999E-2</v>
      </c>
      <c r="H16" s="63"/>
      <c r="I16" s="63"/>
      <c r="J16" s="63"/>
      <c r="K16" s="63"/>
      <c r="L16" s="63"/>
      <c r="M16" s="63"/>
    </row>
    <row r="17" spans="1:13" x14ac:dyDescent="0.35">
      <c r="A17">
        <v>1992</v>
      </c>
      <c r="B17" s="24">
        <v>0.14276999999999998</v>
      </c>
      <c r="C17" s="24">
        <v>1.9199999999999998E-2</v>
      </c>
      <c r="D17" s="24">
        <v>8.4799999999999997E-3</v>
      </c>
      <c r="E17" s="24">
        <v>3.5220000000000001E-2</v>
      </c>
      <c r="F17" s="24">
        <v>3.13E-3</v>
      </c>
      <c r="H17" s="63"/>
      <c r="I17" s="63"/>
      <c r="J17" s="63"/>
      <c r="K17" s="63"/>
      <c r="L17" s="63"/>
      <c r="M17" s="63"/>
    </row>
    <row r="18" spans="1:13" x14ac:dyDescent="0.35">
      <c r="A18">
        <v>1993</v>
      </c>
      <c r="B18" s="24">
        <v>0.13879</v>
      </c>
      <c r="C18" s="24">
        <v>-9.7699999999999992E-3</v>
      </c>
      <c r="D18" s="24">
        <v>-5.1800000000000006E-3</v>
      </c>
      <c r="E18" s="24">
        <v>2.7519999999999999E-2</v>
      </c>
      <c r="F18" s="24">
        <v>2.4009999999999997E-2</v>
      </c>
      <c r="H18" s="63"/>
      <c r="I18" s="63"/>
      <c r="J18" s="63"/>
      <c r="K18" s="63"/>
      <c r="L18" s="63"/>
      <c r="M18" s="63"/>
    </row>
    <row r="19" spans="1:13" x14ac:dyDescent="0.35">
      <c r="A19">
        <v>1994</v>
      </c>
      <c r="B19" s="24">
        <v>0.13028999999999999</v>
      </c>
      <c r="C19" s="24">
        <v>2.3990000000000001E-2</v>
      </c>
      <c r="D19" s="24">
        <v>8.7600000000000004E-3</v>
      </c>
      <c r="E19" s="24">
        <v>4.0289999999999999E-2</v>
      </c>
      <c r="F19" s="24">
        <v>3.7679999999999998E-2</v>
      </c>
      <c r="H19" s="63"/>
      <c r="I19" s="63"/>
      <c r="J19" s="63"/>
      <c r="K19" s="63"/>
      <c r="L19" s="63"/>
      <c r="M19" s="63"/>
    </row>
    <row r="20" spans="1:13" x14ac:dyDescent="0.35">
      <c r="A20">
        <v>1995</v>
      </c>
      <c r="B20" s="24">
        <v>0.10969</v>
      </c>
      <c r="C20" s="24">
        <v>1.541E-2</v>
      </c>
      <c r="D20" s="24">
        <v>2.6309999999999997E-2</v>
      </c>
      <c r="E20" s="24">
        <v>2.6840000000000003E-2</v>
      </c>
      <c r="F20" s="24">
        <v>2.444E-2</v>
      </c>
      <c r="H20" s="63"/>
      <c r="I20" s="63"/>
      <c r="J20" s="63"/>
      <c r="K20" s="63"/>
      <c r="L20" s="63"/>
      <c r="M20" s="63"/>
    </row>
    <row r="21" spans="1:13" x14ac:dyDescent="0.35">
      <c r="A21">
        <v>1996</v>
      </c>
      <c r="B21" s="24">
        <v>9.9209999999999993E-2</v>
      </c>
      <c r="C21" s="24">
        <v>8.1599999999999989E-3</v>
      </c>
      <c r="D21" s="24">
        <v>3.134E-2</v>
      </c>
      <c r="E21" s="24">
        <v>3.7719999999999997E-2</v>
      </c>
      <c r="F21" s="24">
        <v>2.4279999999999999E-2</v>
      </c>
      <c r="H21" s="63"/>
      <c r="I21" s="63"/>
      <c r="J21" s="63"/>
      <c r="K21" s="63"/>
      <c r="L21" s="63"/>
      <c r="M21" s="63"/>
    </row>
    <row r="22" spans="1:13" x14ac:dyDescent="0.35">
      <c r="A22">
        <v>1997</v>
      </c>
      <c r="B22" s="24">
        <v>9.2469999999999997E-2</v>
      </c>
      <c r="C22" s="24">
        <v>1.7849999999999998E-2</v>
      </c>
      <c r="D22" s="24">
        <v>9.8099999999999993E-3</v>
      </c>
      <c r="E22" s="24">
        <v>4.4470000000000003E-2</v>
      </c>
      <c r="F22" s="24">
        <v>4.9089999999999995E-2</v>
      </c>
      <c r="H22" s="63"/>
      <c r="I22" s="63"/>
      <c r="J22" s="63"/>
      <c r="K22" s="63"/>
      <c r="L22" s="63"/>
      <c r="M22" s="63"/>
    </row>
    <row r="23" spans="1:13" x14ac:dyDescent="0.35">
      <c r="A23">
        <v>1998</v>
      </c>
      <c r="B23" s="24">
        <v>7.8560000000000005E-2</v>
      </c>
      <c r="C23" s="24">
        <v>2.0199999999999999E-2</v>
      </c>
      <c r="D23" s="24">
        <v>-1.2699999999999999E-2</v>
      </c>
      <c r="E23" s="24">
        <v>4.4809999999999996E-2</v>
      </c>
      <c r="F23" s="24">
        <v>3.1539999999999999E-2</v>
      </c>
      <c r="H23" s="63"/>
      <c r="I23" s="63"/>
      <c r="J23" s="63"/>
      <c r="K23" s="63"/>
      <c r="L23" s="63"/>
      <c r="M23" s="63"/>
    </row>
    <row r="24" spans="1:13" x14ac:dyDescent="0.35">
      <c r="A24">
        <v>1999</v>
      </c>
      <c r="B24" s="24">
        <v>7.6799999999999993E-2</v>
      </c>
      <c r="C24" s="24">
        <v>1.8870000000000001E-2</v>
      </c>
      <c r="D24" s="24">
        <v>-3.3400000000000001E-3</v>
      </c>
      <c r="E24" s="24">
        <v>4.795E-2</v>
      </c>
      <c r="F24" s="24">
        <v>2.9900000000000003E-2</v>
      </c>
      <c r="H24" s="63"/>
      <c r="I24" s="63"/>
      <c r="J24" s="63"/>
      <c r="K24" s="63"/>
      <c r="L24" s="63"/>
      <c r="M24" s="63"/>
    </row>
    <row r="25" spans="1:13" x14ac:dyDescent="0.35">
      <c r="A25">
        <v>2000</v>
      </c>
      <c r="B25" s="24">
        <v>8.471999999999999E-2</v>
      </c>
      <c r="C25" s="24">
        <v>2.904E-2</v>
      </c>
      <c r="D25" s="24">
        <v>2.7650000000000001E-2</v>
      </c>
      <c r="E25" s="24">
        <v>4.0770000000000001E-2</v>
      </c>
      <c r="F25" s="24">
        <v>3.6720000000000003E-2</v>
      </c>
      <c r="H25" s="63"/>
      <c r="I25" s="63"/>
      <c r="J25" s="63"/>
      <c r="K25" s="63"/>
      <c r="L25" s="63"/>
      <c r="M25" s="63"/>
    </row>
    <row r="26" spans="1:13" x14ac:dyDescent="0.35">
      <c r="A26">
        <v>2001</v>
      </c>
      <c r="B26" s="24">
        <v>8.3190000000000014E-2</v>
      </c>
      <c r="C26" s="24">
        <v>1.687E-2</v>
      </c>
      <c r="D26" s="24">
        <v>3.8600000000000001E-3</v>
      </c>
      <c r="E26" s="24">
        <v>9.5399999999999999E-3</v>
      </c>
      <c r="F26" s="24">
        <v>2.0729999999999998E-2</v>
      </c>
      <c r="H26" s="63"/>
      <c r="I26" s="63"/>
      <c r="J26" s="63"/>
      <c r="K26" s="63"/>
      <c r="L26" s="63"/>
      <c r="M26" s="63"/>
    </row>
    <row r="27" spans="1:13" x14ac:dyDescent="0.35">
      <c r="A27">
        <v>2002</v>
      </c>
      <c r="B27" s="24">
        <v>9.1150000000000009E-2</v>
      </c>
      <c r="C27" s="24">
        <v>-2.0100000000000001E-3</v>
      </c>
      <c r="D27" s="24">
        <v>4.2000000000000002E-4</v>
      </c>
      <c r="E27" s="24">
        <v>1.6959999999999999E-2</v>
      </c>
      <c r="F27" s="24">
        <v>2.1230000000000002E-2</v>
      </c>
      <c r="H27" s="63"/>
      <c r="I27" s="63"/>
      <c r="J27" s="63"/>
      <c r="K27" s="63"/>
      <c r="L27" s="63"/>
      <c r="M27" s="63"/>
    </row>
    <row r="28" spans="1:13" x14ac:dyDescent="0.35">
      <c r="A28">
        <v>2003</v>
      </c>
      <c r="B28" s="24">
        <v>0.10021000000000001</v>
      </c>
      <c r="C28" s="24">
        <v>-7.0299999999999998E-3</v>
      </c>
      <c r="D28" s="24">
        <v>1.5349999999999999E-2</v>
      </c>
      <c r="E28" s="24">
        <v>2.7959999999999999E-2</v>
      </c>
      <c r="F28" s="24">
        <v>3.0299999999999997E-2</v>
      </c>
      <c r="H28" s="63"/>
      <c r="I28" s="63"/>
      <c r="J28" s="63"/>
      <c r="K28" s="63"/>
      <c r="L28" s="63"/>
      <c r="M28" s="63"/>
    </row>
    <row r="29" spans="1:13" x14ac:dyDescent="0.35">
      <c r="A29">
        <v>2004</v>
      </c>
      <c r="B29" s="24">
        <v>0.10114000000000001</v>
      </c>
      <c r="C29" s="24">
        <v>1.184E-2</v>
      </c>
      <c r="D29" s="24">
        <v>2.1860000000000001E-2</v>
      </c>
      <c r="E29" s="24">
        <v>3.8519999999999999E-2</v>
      </c>
      <c r="F29" s="24">
        <v>2.3559999999999998E-2</v>
      </c>
      <c r="H29" s="63"/>
      <c r="I29" s="63"/>
      <c r="J29" s="63"/>
      <c r="K29" s="63"/>
      <c r="L29" s="63"/>
      <c r="M29" s="63"/>
    </row>
    <row r="30" spans="1:13" x14ac:dyDescent="0.35">
      <c r="A30">
        <v>2005</v>
      </c>
      <c r="B30" s="24">
        <v>0.11388999999999999</v>
      </c>
      <c r="C30" s="24">
        <v>7.26E-3</v>
      </c>
      <c r="D30" s="24">
        <v>1.804E-2</v>
      </c>
      <c r="E30" s="24">
        <v>3.483E-2</v>
      </c>
      <c r="F30" s="24">
        <v>2.5929999999999998E-2</v>
      </c>
      <c r="H30" s="63"/>
      <c r="I30" s="63"/>
      <c r="J30" s="63"/>
      <c r="K30" s="63"/>
      <c r="L30" s="63"/>
      <c r="M30" s="63"/>
    </row>
    <row r="31" spans="1:13" x14ac:dyDescent="0.35">
      <c r="A31">
        <v>2006</v>
      </c>
      <c r="B31" s="24">
        <v>0.12710000000000002</v>
      </c>
      <c r="C31" s="24">
        <v>3.814E-2</v>
      </c>
      <c r="D31" s="24">
        <v>1.3720000000000001E-2</v>
      </c>
      <c r="E31" s="24">
        <v>2.7830000000000001E-2</v>
      </c>
      <c r="F31" s="24">
        <v>2.5840000000000002E-2</v>
      </c>
      <c r="H31" s="63"/>
      <c r="I31" s="63"/>
      <c r="J31" s="63"/>
      <c r="K31" s="63"/>
      <c r="L31" s="63"/>
      <c r="M31" s="63"/>
    </row>
    <row r="32" spans="1:13" x14ac:dyDescent="0.35">
      <c r="A32">
        <v>2007</v>
      </c>
      <c r="B32" s="24">
        <v>0.14246999999999999</v>
      </c>
      <c r="C32" s="24">
        <v>2.9820000000000003E-2</v>
      </c>
      <c r="D32" s="24">
        <v>1.4839999999999999E-2</v>
      </c>
      <c r="E32" s="24">
        <v>2.0110000000000003E-2</v>
      </c>
      <c r="F32" s="24">
        <v>2.2690000000000002E-2</v>
      </c>
      <c r="H32" s="63"/>
      <c r="I32" s="63"/>
      <c r="J32" s="63"/>
      <c r="K32" s="63"/>
      <c r="L32" s="63"/>
      <c r="M32" s="63"/>
    </row>
    <row r="33" spans="1:13" x14ac:dyDescent="0.35">
      <c r="A33">
        <v>2008</v>
      </c>
      <c r="B33" s="24">
        <v>9.5920000000000005E-2</v>
      </c>
      <c r="C33" s="24">
        <v>9.5899999999999996E-3</v>
      </c>
      <c r="D33" s="24">
        <v>-1.2239999999999999E-2</v>
      </c>
      <c r="E33" s="24">
        <v>1.2199999999999999E-3</v>
      </c>
      <c r="F33" s="24">
        <v>-2.3999999999999998E-3</v>
      </c>
      <c r="H33" s="63"/>
      <c r="I33" s="63"/>
      <c r="J33" s="63"/>
      <c r="K33" s="63"/>
      <c r="L33" s="63"/>
      <c r="M33" s="63"/>
    </row>
    <row r="34" spans="1:13" x14ac:dyDescent="0.35">
      <c r="A34">
        <v>2009</v>
      </c>
      <c r="B34" s="24">
        <v>9.4460000000000002E-2</v>
      </c>
      <c r="C34" s="24">
        <v>-5.6959999999999997E-2</v>
      </c>
      <c r="D34" s="24">
        <v>-5.6929999999999994E-2</v>
      </c>
      <c r="E34" s="24">
        <v>-2.6000000000000002E-2</v>
      </c>
      <c r="F34" s="24">
        <v>-4.2470000000000001E-2</v>
      </c>
      <c r="H34" s="63"/>
      <c r="I34" s="63"/>
      <c r="J34" s="63"/>
      <c r="K34" s="63"/>
      <c r="L34" s="63"/>
      <c r="M34" s="63"/>
    </row>
    <row r="35" spans="1:13" x14ac:dyDescent="0.35">
      <c r="A35">
        <v>2010</v>
      </c>
      <c r="B35" s="24">
        <v>0.10611000000000001</v>
      </c>
      <c r="C35" s="24">
        <v>4.1849999999999998E-2</v>
      </c>
      <c r="D35" s="24">
        <v>4.0979999999999996E-2</v>
      </c>
      <c r="E35" s="24">
        <v>2.7089999999999999E-2</v>
      </c>
      <c r="F35" s="24">
        <v>2.1309999999999999E-2</v>
      </c>
      <c r="H35" s="63"/>
      <c r="I35" s="63"/>
      <c r="J35" s="63"/>
      <c r="K35" s="63"/>
      <c r="L35" s="63"/>
      <c r="M35" s="63"/>
    </row>
    <row r="36" spans="1:13" x14ac:dyDescent="0.35">
      <c r="A36">
        <v>2011</v>
      </c>
      <c r="B36" s="24">
        <v>9.5509999999999998E-2</v>
      </c>
      <c r="C36" s="24">
        <v>3.9140000000000001E-2</v>
      </c>
      <c r="D36" s="24">
        <v>2.4000000000000001E-4</v>
      </c>
      <c r="E36" s="24">
        <v>1.55E-2</v>
      </c>
      <c r="F36" s="24">
        <v>1.4579999999999999E-2</v>
      </c>
      <c r="H36" s="63"/>
      <c r="I36" s="63"/>
      <c r="J36" s="63"/>
      <c r="K36" s="63"/>
      <c r="L36" s="63"/>
      <c r="M36" s="63"/>
    </row>
    <row r="37" spans="1:13" x14ac:dyDescent="0.35">
      <c r="A37">
        <v>2012</v>
      </c>
      <c r="B37" s="24">
        <v>7.8479999999999994E-2</v>
      </c>
      <c r="C37" s="24">
        <v>4.2699999999999995E-3</v>
      </c>
      <c r="D37" s="24">
        <v>1.375E-2</v>
      </c>
      <c r="E37" s="24">
        <v>2.281E-2</v>
      </c>
      <c r="F37" s="24">
        <v>1.47E-2</v>
      </c>
      <c r="H37" s="63"/>
      <c r="I37" s="63"/>
      <c r="J37" s="63"/>
      <c r="K37" s="63"/>
      <c r="L37" s="63"/>
      <c r="M37" s="63"/>
    </row>
    <row r="38" spans="1:13" x14ac:dyDescent="0.35">
      <c r="A38">
        <v>2013</v>
      </c>
      <c r="B38" s="24">
        <v>7.7710000000000001E-2</v>
      </c>
      <c r="C38" s="24">
        <v>4.3200000000000001E-3</v>
      </c>
      <c r="D38" s="24">
        <v>2.0049999999999998E-2</v>
      </c>
      <c r="E38" s="24">
        <v>1.8420000000000002E-2</v>
      </c>
      <c r="F38" s="24">
        <v>1.89E-2</v>
      </c>
      <c r="H38" s="63"/>
      <c r="I38" s="63"/>
      <c r="J38" s="63"/>
      <c r="K38" s="63"/>
      <c r="L38" s="63"/>
      <c r="M38" s="63"/>
    </row>
    <row r="39" spans="1:13" x14ac:dyDescent="0.35">
      <c r="A39">
        <v>2014</v>
      </c>
      <c r="B39" s="24">
        <v>7.3910000000000003E-2</v>
      </c>
      <c r="C39" s="24">
        <v>2.2170000000000002E-2</v>
      </c>
      <c r="D39" s="24">
        <v>2.96E-3</v>
      </c>
      <c r="E39" s="24">
        <v>2.2879999999999998E-2</v>
      </c>
      <c r="F39" s="24">
        <v>2.9910000000000003E-2</v>
      </c>
      <c r="H39" s="63"/>
      <c r="I39" s="63"/>
      <c r="J39" s="63"/>
      <c r="K39" s="63"/>
      <c r="L39" s="63"/>
      <c r="M39" s="63"/>
    </row>
    <row r="40" spans="1:13" x14ac:dyDescent="0.35">
      <c r="A40">
        <v>2015</v>
      </c>
      <c r="B40" s="24">
        <v>7.0179999999999992E-2</v>
      </c>
      <c r="C40" s="24">
        <v>1.4870000000000001E-2</v>
      </c>
      <c r="D40" s="24">
        <v>1.5609999999999999E-2</v>
      </c>
      <c r="E40" s="24">
        <v>2.7069999999999997E-2</v>
      </c>
      <c r="F40" s="24">
        <v>2.6230000000000003E-2</v>
      </c>
      <c r="H40" s="63"/>
      <c r="I40" s="63"/>
      <c r="J40" s="63"/>
      <c r="K40" s="63"/>
      <c r="L40" s="63"/>
      <c r="M40" s="63"/>
    </row>
    <row r="41" spans="1:13" x14ac:dyDescent="0.35">
      <c r="A41">
        <v>2016</v>
      </c>
      <c r="B41" s="24">
        <v>6.8510000000000001E-2</v>
      </c>
      <c r="C41" s="24">
        <v>2.23E-2</v>
      </c>
      <c r="D41" s="24">
        <v>7.5399999999999998E-3</v>
      </c>
      <c r="E41" s="24">
        <v>1.668E-2</v>
      </c>
      <c r="F41" s="24">
        <v>2.2629999999999997E-2</v>
      </c>
      <c r="H41" s="63"/>
      <c r="I41" s="63"/>
      <c r="J41" s="63"/>
      <c r="K41" s="63"/>
      <c r="L41" s="63"/>
      <c r="M41" s="63"/>
    </row>
    <row r="42" spans="1:13" x14ac:dyDescent="0.35">
      <c r="A42">
        <v>2017</v>
      </c>
      <c r="B42" s="24">
        <v>6.9470000000000004E-2</v>
      </c>
      <c r="C42" s="24">
        <v>2.6800000000000001E-2</v>
      </c>
      <c r="D42" s="24">
        <v>1.6750000000000001E-2</v>
      </c>
      <c r="E42" s="24">
        <v>2.2550000000000001E-2</v>
      </c>
      <c r="F42" s="24">
        <v>2.1339999999999998E-2</v>
      </c>
      <c r="H42" s="63"/>
      <c r="I42" s="63"/>
      <c r="J42" s="63"/>
      <c r="K42" s="63"/>
      <c r="L42" s="63"/>
      <c r="M42" s="63"/>
    </row>
    <row r="43" spans="1:13" x14ac:dyDescent="0.35">
      <c r="A43">
        <v>2018</v>
      </c>
      <c r="B43" s="24">
        <v>6.7510000000000001E-2</v>
      </c>
      <c r="C43" s="24">
        <v>1.0860000000000002E-2</v>
      </c>
      <c r="D43" s="24">
        <v>5.8399999999999997E-3</v>
      </c>
      <c r="E43" s="24">
        <v>2.9190000000000001E-2</v>
      </c>
      <c r="F43" s="24">
        <v>1.651E-2</v>
      </c>
      <c r="H43" s="63"/>
      <c r="I43" s="63"/>
      <c r="J43" s="63"/>
      <c r="K43" s="63"/>
      <c r="L43" s="63"/>
      <c r="M43" s="63"/>
    </row>
    <row r="44" spans="1:13" x14ac:dyDescent="0.35">
      <c r="A44">
        <v>2019</v>
      </c>
      <c r="B44" s="24">
        <v>5.9509999999999993E-2</v>
      </c>
      <c r="C44" s="24">
        <v>1.0500000000000001E-2</v>
      </c>
      <c r="D44" s="24">
        <v>-2.3999999999999998E-3</v>
      </c>
      <c r="E44" s="24">
        <v>2.2890000000000001E-2</v>
      </c>
      <c r="F44" s="24">
        <v>1.6719999999999999E-2</v>
      </c>
      <c r="H44" s="63"/>
      <c r="I44" s="63"/>
      <c r="J44" s="63"/>
      <c r="K44" s="63"/>
      <c r="L44" s="63"/>
      <c r="M44" s="63"/>
    </row>
    <row r="45" spans="1:13" x14ac:dyDescent="0.35">
      <c r="A45">
        <v>2020</v>
      </c>
      <c r="B45" s="24">
        <v>2.2440000000000002E-2</v>
      </c>
      <c r="C45" s="24">
        <v>-4.5599999999999995E-2</v>
      </c>
      <c r="D45" s="24">
        <v>-4.4979999999999999E-2</v>
      </c>
      <c r="E45" s="24">
        <v>-3.4049999999999997E-2</v>
      </c>
      <c r="F45" s="24">
        <v>-9.2699999999999991E-2</v>
      </c>
      <c r="H45" s="63"/>
      <c r="I45" s="63"/>
      <c r="J45" s="63"/>
      <c r="K45" s="63"/>
      <c r="L45" s="63"/>
      <c r="M45" s="63"/>
    </row>
    <row r="46" spans="1:13" x14ac:dyDescent="0.35">
      <c r="A46">
        <v>2021</v>
      </c>
      <c r="B46" s="24">
        <v>8.0799999999999997E-2</v>
      </c>
      <c r="C46" s="24">
        <v>2.7869999999999999E-2</v>
      </c>
      <c r="D46" s="24">
        <v>1.6209999999999999E-2</v>
      </c>
      <c r="E46" s="24">
        <v>5.6769999999999994E-2</v>
      </c>
      <c r="F46" s="24">
        <v>7.4410000000000004E-2</v>
      </c>
      <c r="H46" s="63"/>
      <c r="I46" s="63"/>
      <c r="J46" s="63"/>
      <c r="K46" s="63"/>
      <c r="L46" s="63"/>
      <c r="M46" s="63"/>
    </row>
    <row r="47" spans="1:13" x14ac:dyDescent="0.35">
      <c r="A47">
        <v>2022</v>
      </c>
      <c r="B47" s="24">
        <v>4.3730000000000005E-2</v>
      </c>
      <c r="C47" s="24">
        <v>2.1010000000000001E-2</v>
      </c>
      <c r="D47" s="24">
        <v>2.392E-2</v>
      </c>
      <c r="E47" s="24">
        <v>3.7080000000000002E-2</v>
      </c>
      <c r="F47" s="24">
        <v>3.7490000000000002E-2</v>
      </c>
      <c r="H47" s="63"/>
      <c r="I47" s="63"/>
      <c r="J47" s="63"/>
      <c r="K47" s="63"/>
      <c r="L47" s="63"/>
      <c r="M47" s="63"/>
    </row>
    <row r="48" spans="1:13" x14ac:dyDescent="0.35">
      <c r="A48">
        <v>2023</v>
      </c>
      <c r="B48" s="24">
        <v>5.074E-2</v>
      </c>
      <c r="C48" s="24">
        <v>2.7210000000000002E-2</v>
      </c>
      <c r="D48" s="24">
        <v>2.315E-2</v>
      </c>
      <c r="E48" s="24">
        <v>2.2499999999999999E-2</v>
      </c>
      <c r="F48" s="24">
        <v>1.1970000000000001E-2</v>
      </c>
      <c r="H48" s="63"/>
      <c r="I48" s="63"/>
      <c r="J48" s="63"/>
      <c r="K48" s="63"/>
      <c r="L48" s="63"/>
      <c r="M48" s="63"/>
    </row>
    <row r="49" spans="1:13" x14ac:dyDescent="0.35">
      <c r="H49" s="63"/>
      <c r="I49" s="63"/>
      <c r="J49" s="63"/>
      <c r="K49" s="63"/>
      <c r="L49" s="63"/>
      <c r="M49" s="63"/>
    </row>
    <row r="50" spans="1:13" x14ac:dyDescent="0.35">
      <c r="A50" t="s">
        <v>321</v>
      </c>
      <c r="H50" s="63"/>
      <c r="I50" s="63"/>
      <c r="J50" s="63"/>
      <c r="K50" s="63"/>
      <c r="L50" s="63"/>
      <c r="M50" s="63"/>
    </row>
    <row r="51" spans="1:13" x14ac:dyDescent="0.35">
      <c r="H51" s="63"/>
      <c r="I51" s="63"/>
      <c r="J51" s="63"/>
      <c r="K51" s="63"/>
      <c r="L51" s="63"/>
      <c r="M51" s="63"/>
    </row>
    <row r="52" spans="1:13" x14ac:dyDescent="0.35">
      <c r="H52" s="63"/>
      <c r="I52" s="63"/>
      <c r="J52" s="63"/>
      <c r="K52" s="63"/>
      <c r="L52" s="63"/>
      <c r="M52" s="63"/>
    </row>
    <row r="53" spans="1:13" x14ac:dyDescent="0.35">
      <c r="H53" s="63"/>
      <c r="I53" s="63"/>
      <c r="J53" s="63"/>
      <c r="K53" s="63"/>
      <c r="L53" s="63"/>
      <c r="M53" s="63"/>
    </row>
  </sheetData>
  <conditionalFormatting sqref="A1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97"/>
  <sheetViews>
    <sheetView zoomScale="56" zoomScaleNormal="56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H2" sqref="H2"/>
    </sheetView>
  </sheetViews>
  <sheetFormatPr defaultRowHeight="14.5" x14ac:dyDescent="0.35"/>
  <cols>
    <col min="1" max="1" width="46.1796875" style="5" customWidth="1"/>
    <col min="2" max="2" width="16.453125" style="5" customWidth="1"/>
    <col min="3" max="4" width="10" style="5" customWidth="1"/>
    <col min="5" max="5" width="12.7265625" style="11" customWidth="1"/>
    <col min="6" max="6" width="10" style="5" customWidth="1"/>
    <col min="7" max="8" width="10.81640625" style="10" customWidth="1"/>
  </cols>
  <sheetData>
    <row r="1" spans="1:8" ht="26" x14ac:dyDescent="0.6">
      <c r="A1" s="1" t="s">
        <v>3</v>
      </c>
      <c r="B1" s="1"/>
      <c r="C1" s="8"/>
      <c r="D1" s="8"/>
      <c r="E1" s="9"/>
      <c r="F1" s="8"/>
    </row>
    <row r="2" spans="1:8" x14ac:dyDescent="0.35">
      <c r="A2" s="5" t="s">
        <v>1</v>
      </c>
    </row>
    <row r="3" spans="1:8" x14ac:dyDescent="0.35">
      <c r="A3" s="12"/>
      <c r="B3" s="12"/>
      <c r="C3" s="5" t="s">
        <v>6</v>
      </c>
    </row>
    <row r="4" spans="1:8" x14ac:dyDescent="0.35">
      <c r="A4" s="13" t="s">
        <v>10</v>
      </c>
      <c r="B4" s="13" t="s">
        <v>6</v>
      </c>
      <c r="C4" s="14">
        <v>0.11283191328627162</v>
      </c>
      <c r="D4" s="14"/>
      <c r="E4" s="14"/>
      <c r="F4" s="14"/>
      <c r="G4" s="14"/>
      <c r="H4" s="15"/>
    </row>
    <row r="5" spans="1:8" x14ac:dyDescent="0.35">
      <c r="A5" s="13"/>
      <c r="B5" s="13" t="s">
        <v>7</v>
      </c>
      <c r="C5" s="14">
        <v>-0.24681226182372762</v>
      </c>
      <c r="D5" s="14"/>
      <c r="E5" s="14"/>
      <c r="F5" s="14"/>
      <c r="G5" s="14"/>
      <c r="H5" s="15"/>
    </row>
    <row r="6" spans="1:8" x14ac:dyDescent="0.35">
      <c r="A6" s="13"/>
      <c r="B6" s="54" t="s">
        <v>8</v>
      </c>
      <c r="C6" s="14">
        <v>0.16386045328010423</v>
      </c>
      <c r="D6" s="14"/>
      <c r="E6" s="14"/>
      <c r="F6" s="14"/>
      <c r="G6" s="14"/>
      <c r="H6" s="15"/>
    </row>
    <row r="7" spans="1:8" x14ac:dyDescent="0.35">
      <c r="A7" s="13"/>
      <c r="B7" s="13" t="s">
        <v>9</v>
      </c>
      <c r="C7" s="14">
        <v>-2.4356663824718572E-2</v>
      </c>
      <c r="D7" s="14"/>
      <c r="E7" s="14"/>
      <c r="F7" s="14"/>
      <c r="G7" s="14"/>
      <c r="H7" s="15"/>
    </row>
    <row r="8" spans="1:8" x14ac:dyDescent="0.35">
      <c r="A8" s="13"/>
      <c r="B8" s="13" t="s">
        <v>93</v>
      </c>
      <c r="C8" s="14">
        <v>-7.701209757336569E-2</v>
      </c>
      <c r="D8" s="14"/>
      <c r="E8" s="14"/>
      <c r="F8" s="14"/>
      <c r="G8" s="14"/>
      <c r="H8" s="15"/>
    </row>
    <row r="9" spans="1:8" x14ac:dyDescent="0.35">
      <c r="A9" s="5" t="s">
        <v>11</v>
      </c>
      <c r="B9" s="13" t="s">
        <v>6</v>
      </c>
      <c r="C9" s="14">
        <v>2.0204992007515132E-2</v>
      </c>
      <c r="D9" s="14"/>
      <c r="F9" s="14"/>
      <c r="G9" s="14"/>
      <c r="H9" s="15"/>
    </row>
    <row r="10" spans="1:8" x14ac:dyDescent="0.35">
      <c r="A10" s="13"/>
      <c r="B10" s="13" t="s">
        <v>7</v>
      </c>
      <c r="C10" s="14">
        <v>-1.1499279655400207E-2</v>
      </c>
      <c r="D10" s="14"/>
      <c r="F10" s="14"/>
      <c r="G10" s="14"/>
      <c r="H10" s="15"/>
    </row>
    <row r="11" spans="1:8" x14ac:dyDescent="0.35">
      <c r="A11" s="13"/>
      <c r="B11" s="54" t="s">
        <v>8</v>
      </c>
      <c r="C11" s="14">
        <v>-3.1939233941865264E-2</v>
      </c>
      <c r="D11" s="14"/>
      <c r="F11" s="14"/>
      <c r="G11" s="14"/>
      <c r="H11" s="15"/>
    </row>
    <row r="12" spans="1:8" x14ac:dyDescent="0.35">
      <c r="A12" s="13"/>
      <c r="B12" s="13" t="s">
        <v>9</v>
      </c>
      <c r="C12" s="14">
        <v>-2.1415458763277551E-2</v>
      </c>
      <c r="D12" s="14"/>
      <c r="E12" s="14"/>
      <c r="F12" s="14"/>
      <c r="G12" s="14"/>
      <c r="H12" s="15"/>
    </row>
    <row r="13" spans="1:8" x14ac:dyDescent="0.35">
      <c r="A13" s="13"/>
      <c r="B13" s="13" t="s">
        <v>93</v>
      </c>
      <c r="C13" s="14">
        <v>-3.4548226344391253E-2</v>
      </c>
      <c r="D13" s="14"/>
      <c r="E13" s="14"/>
      <c r="F13" s="14"/>
      <c r="G13" s="14"/>
      <c r="H13" s="15"/>
    </row>
    <row r="14" spans="1:8" ht="23" x14ac:dyDescent="0.35">
      <c r="A14" s="13" t="s">
        <v>21</v>
      </c>
      <c r="B14" s="13" t="s">
        <v>6</v>
      </c>
      <c r="C14" s="14">
        <v>-1.764066084819893E-2</v>
      </c>
      <c r="D14" s="14"/>
      <c r="E14" s="14"/>
      <c r="F14" s="14"/>
      <c r="G14" s="14"/>
      <c r="H14" s="15"/>
    </row>
    <row r="15" spans="1:8" x14ac:dyDescent="0.35">
      <c r="A15" s="13"/>
      <c r="B15" s="13" t="s">
        <v>7</v>
      </c>
      <c r="C15" s="14">
        <v>-4.3303647181458294E-2</v>
      </c>
      <c r="D15" s="14"/>
      <c r="E15" s="14"/>
      <c r="F15" s="14"/>
      <c r="G15" s="14"/>
      <c r="H15" s="15"/>
    </row>
    <row r="16" spans="1:8" x14ac:dyDescent="0.35">
      <c r="A16" s="13"/>
      <c r="B16" s="54" t="s">
        <v>8</v>
      </c>
      <c r="C16" s="14">
        <v>2.4247291649002412E-2</v>
      </c>
      <c r="D16" s="14"/>
      <c r="E16" s="14"/>
      <c r="F16" s="14"/>
      <c r="G16" s="14"/>
      <c r="H16" s="15"/>
    </row>
    <row r="17" spans="1:8" x14ac:dyDescent="0.35">
      <c r="A17" s="13"/>
      <c r="B17" s="13" t="s">
        <v>9</v>
      </c>
      <c r="C17" s="14">
        <v>5.0443485252576581E-2</v>
      </c>
      <c r="D17" s="14"/>
      <c r="E17" s="14"/>
      <c r="F17" s="14"/>
      <c r="G17" s="14"/>
      <c r="H17" s="15"/>
    </row>
    <row r="18" spans="1:8" x14ac:dyDescent="0.35">
      <c r="A18" s="13"/>
      <c r="B18" s="13" t="s">
        <v>93</v>
      </c>
      <c r="C18" s="14">
        <v>-5.9208062165074682E-2</v>
      </c>
      <c r="D18" s="14"/>
      <c r="E18" s="14"/>
      <c r="F18" s="14"/>
      <c r="G18" s="14"/>
      <c r="H18" s="15"/>
    </row>
    <row r="19" spans="1:8" x14ac:dyDescent="0.35">
      <c r="A19" s="5" t="s">
        <v>13</v>
      </c>
      <c r="B19" s="13" t="s">
        <v>6</v>
      </c>
      <c r="C19" s="14">
        <v>5.6584492471007941E-3</v>
      </c>
      <c r="D19" s="14"/>
      <c r="E19" s="14"/>
      <c r="F19" s="14"/>
      <c r="G19" s="14"/>
      <c r="H19" s="15"/>
    </row>
    <row r="20" spans="1:8" x14ac:dyDescent="0.35">
      <c r="A20" s="13"/>
      <c r="B20" s="13" t="s">
        <v>7</v>
      </c>
      <c r="C20" s="14">
        <v>2.9790694048696942E-3</v>
      </c>
      <c r="D20" s="14"/>
      <c r="E20" s="14"/>
      <c r="F20" s="14"/>
      <c r="G20" s="14"/>
      <c r="H20" s="15"/>
    </row>
    <row r="21" spans="1:8" x14ac:dyDescent="0.35">
      <c r="A21" s="13"/>
      <c r="B21" s="54" t="s">
        <v>8</v>
      </c>
      <c r="C21" s="14">
        <v>-3.0995753707259821E-2</v>
      </c>
      <c r="D21" s="14"/>
      <c r="E21" s="14"/>
      <c r="F21" s="14"/>
      <c r="G21" s="14"/>
      <c r="H21" s="15"/>
    </row>
    <row r="22" spans="1:8" x14ac:dyDescent="0.35">
      <c r="A22" s="13"/>
      <c r="B22" s="13" t="s">
        <v>9</v>
      </c>
      <c r="C22" s="14">
        <v>2.0222634608991763E-2</v>
      </c>
      <c r="D22" s="14"/>
      <c r="E22" s="14"/>
      <c r="F22" s="14"/>
      <c r="G22" s="14"/>
      <c r="H22" s="15"/>
    </row>
    <row r="23" spans="1:8" x14ac:dyDescent="0.35">
      <c r="A23" s="13"/>
      <c r="B23" s="13" t="s">
        <v>93</v>
      </c>
      <c r="C23" s="14">
        <v>-1.1872267447223694E-2</v>
      </c>
      <c r="D23" s="14"/>
      <c r="E23" s="14"/>
      <c r="F23" s="14"/>
      <c r="G23" s="14"/>
      <c r="H23" s="15"/>
    </row>
    <row r="24" spans="1:8" ht="23" x14ac:dyDescent="0.35">
      <c r="A24" s="13" t="s">
        <v>22</v>
      </c>
      <c r="B24" s="13" t="s">
        <v>6</v>
      </c>
      <c r="C24" s="14">
        <v>-1.6002660433962035E-2</v>
      </c>
      <c r="D24" s="14"/>
      <c r="E24" s="14"/>
      <c r="F24" s="14"/>
      <c r="G24" s="14"/>
      <c r="H24" s="15"/>
    </row>
    <row r="25" spans="1:8" x14ac:dyDescent="0.35">
      <c r="A25" s="13"/>
      <c r="B25" s="13" t="s">
        <v>7</v>
      </c>
      <c r="C25" s="14">
        <v>-1.0850818617519575E-2</v>
      </c>
      <c r="D25" s="14"/>
      <c r="E25" s="14"/>
      <c r="F25" s="14"/>
      <c r="G25" s="14"/>
      <c r="H25" s="15"/>
    </row>
    <row r="26" spans="1:8" x14ac:dyDescent="0.35">
      <c r="A26" s="13"/>
      <c r="B26" s="54" t="s">
        <v>8</v>
      </c>
      <c r="C26" s="14">
        <v>-2.5933799516294154E-2</v>
      </c>
      <c r="D26" s="14"/>
      <c r="E26" s="14"/>
      <c r="F26" s="14"/>
      <c r="G26" s="14"/>
      <c r="H26" s="15"/>
    </row>
    <row r="27" spans="1:8" x14ac:dyDescent="0.35">
      <c r="A27" s="13"/>
      <c r="B27" s="13" t="s">
        <v>9</v>
      </c>
      <c r="C27" s="14">
        <v>-7.5991590798275555E-3</v>
      </c>
      <c r="D27" s="14"/>
      <c r="E27" s="14"/>
      <c r="F27" s="14"/>
      <c r="G27" s="14"/>
      <c r="H27" s="15"/>
    </row>
    <row r="28" spans="1:8" x14ac:dyDescent="0.35">
      <c r="A28" s="13"/>
      <c r="B28" s="13" t="s">
        <v>93</v>
      </c>
      <c r="C28" s="14">
        <v>-2.3617940168541685E-2</v>
      </c>
      <c r="D28" s="14"/>
      <c r="E28" s="14"/>
      <c r="F28" s="14"/>
      <c r="G28" s="14"/>
      <c r="H28" s="15"/>
    </row>
    <row r="29" spans="1:8" x14ac:dyDescent="0.35">
      <c r="A29" s="5" t="s">
        <v>14</v>
      </c>
      <c r="B29" s="13" t="s">
        <v>6</v>
      </c>
      <c r="C29" s="14">
        <v>3.2112555618217353E-2</v>
      </c>
      <c r="D29" s="14"/>
      <c r="E29" s="14"/>
      <c r="F29" s="14"/>
      <c r="G29" s="14"/>
      <c r="H29" s="15"/>
    </row>
    <row r="30" spans="1:8" x14ac:dyDescent="0.35">
      <c r="A30" s="13"/>
      <c r="B30" s="13" t="s">
        <v>7</v>
      </c>
      <c r="C30" s="14">
        <v>-4.44256453473727E-2</v>
      </c>
      <c r="D30" s="14"/>
      <c r="E30" s="14"/>
      <c r="F30" s="14"/>
      <c r="G30" s="14"/>
      <c r="H30" s="15"/>
    </row>
    <row r="31" spans="1:8" x14ac:dyDescent="0.35">
      <c r="A31" s="13"/>
      <c r="B31" s="54" t="s">
        <v>8</v>
      </c>
      <c r="C31" s="14">
        <v>3.8992332646909933E-2</v>
      </c>
      <c r="D31" s="14"/>
      <c r="E31" s="14"/>
      <c r="F31" s="14"/>
      <c r="G31" s="14"/>
      <c r="H31" s="15"/>
    </row>
    <row r="32" spans="1:8" x14ac:dyDescent="0.35">
      <c r="A32" s="13"/>
      <c r="B32" s="13" t="s">
        <v>9</v>
      </c>
      <c r="C32" s="14">
        <v>3.0558739852876382E-2</v>
      </c>
      <c r="D32" s="14"/>
      <c r="E32" s="14"/>
      <c r="F32" s="14"/>
      <c r="G32" s="14"/>
      <c r="H32" s="15"/>
    </row>
    <row r="33" spans="1:8" x14ac:dyDescent="0.35">
      <c r="A33" s="13"/>
      <c r="B33" s="13" t="s">
        <v>93</v>
      </c>
      <c r="C33" s="14">
        <v>-1.5375159572326713E-2</v>
      </c>
      <c r="D33" s="14"/>
      <c r="E33" s="14"/>
      <c r="F33" s="14"/>
      <c r="G33" s="14"/>
      <c r="H33" s="15"/>
    </row>
    <row r="34" spans="1:8" x14ac:dyDescent="0.35">
      <c r="A34" s="5" t="s">
        <v>15</v>
      </c>
      <c r="B34" s="13" t="s">
        <v>6</v>
      </c>
      <c r="C34" s="14">
        <v>6.6731572255615434E-2</v>
      </c>
      <c r="D34" s="14"/>
      <c r="E34" s="14"/>
      <c r="F34" s="14"/>
      <c r="G34" s="14"/>
      <c r="H34" s="15"/>
    </row>
    <row r="35" spans="1:8" x14ac:dyDescent="0.35">
      <c r="A35" s="13"/>
      <c r="B35" s="13" t="s">
        <v>7</v>
      </c>
      <c r="C35" s="14">
        <v>-1.6474932319003655E-2</v>
      </c>
      <c r="D35" s="14"/>
      <c r="E35" s="14"/>
      <c r="F35" s="14"/>
      <c r="G35" s="14"/>
      <c r="H35" s="15"/>
    </row>
    <row r="36" spans="1:8" x14ac:dyDescent="0.35">
      <c r="A36" s="13"/>
      <c r="B36" s="54" t="s">
        <v>8</v>
      </c>
      <c r="C36" s="14">
        <v>2.8685795880442955E-2</v>
      </c>
      <c r="D36" s="14"/>
      <c r="E36" s="14"/>
      <c r="F36" s="14"/>
      <c r="G36" s="14"/>
      <c r="H36" s="15"/>
    </row>
    <row r="37" spans="1:8" x14ac:dyDescent="0.35">
      <c r="A37" s="13"/>
      <c r="B37" s="13" t="s">
        <v>9</v>
      </c>
      <c r="C37" s="14">
        <v>1.7952201015140279E-2</v>
      </c>
      <c r="D37" s="14"/>
      <c r="E37" s="14"/>
      <c r="F37" s="14"/>
      <c r="G37" s="14"/>
      <c r="H37" s="15"/>
    </row>
    <row r="38" spans="1:8" x14ac:dyDescent="0.35">
      <c r="A38" s="13"/>
      <c r="B38" s="13" t="s">
        <v>93</v>
      </c>
      <c r="C38" s="14">
        <v>2.3647821230015964E-2</v>
      </c>
      <c r="D38" s="14"/>
      <c r="E38" s="14"/>
      <c r="F38" s="14"/>
      <c r="G38" s="14"/>
      <c r="H38" s="15"/>
    </row>
    <row r="39" spans="1:8" x14ac:dyDescent="0.35">
      <c r="A39" s="16" t="s">
        <v>16</v>
      </c>
      <c r="B39" s="13" t="s">
        <v>6</v>
      </c>
      <c r="C39" s="14">
        <v>-5.2696971686693184E-3</v>
      </c>
      <c r="D39" s="14"/>
      <c r="E39" s="14"/>
      <c r="F39" s="14"/>
      <c r="G39" s="14"/>
      <c r="H39" s="18"/>
    </row>
    <row r="40" spans="1:8" x14ac:dyDescent="0.35">
      <c r="A40" s="13"/>
      <c r="B40" s="13" t="s">
        <v>7</v>
      </c>
      <c r="C40" s="14">
        <v>1.1591214666741179E-2</v>
      </c>
      <c r="D40" s="14"/>
      <c r="E40" s="14"/>
      <c r="F40" s="14"/>
      <c r="G40" s="14"/>
      <c r="H40" s="15"/>
    </row>
    <row r="41" spans="1:8" x14ac:dyDescent="0.35">
      <c r="A41" s="13"/>
      <c r="B41" s="54" t="s">
        <v>8</v>
      </c>
      <c r="C41" s="14">
        <v>-7.2576980327166973E-3</v>
      </c>
      <c r="D41" s="14"/>
      <c r="E41" s="14"/>
      <c r="F41" s="14"/>
      <c r="G41" s="14"/>
      <c r="H41" s="15"/>
    </row>
    <row r="42" spans="1:8" x14ac:dyDescent="0.35">
      <c r="A42" s="13"/>
      <c r="B42" s="13" t="s">
        <v>9</v>
      </c>
      <c r="C42" s="14">
        <v>1.8231436687077052E-2</v>
      </c>
      <c r="D42" s="14"/>
      <c r="E42" s="14"/>
      <c r="F42" s="14"/>
      <c r="G42" s="14"/>
      <c r="H42" s="15"/>
    </row>
    <row r="43" spans="1:8" x14ac:dyDescent="0.35">
      <c r="A43" s="13"/>
      <c r="B43" s="13" t="s">
        <v>93</v>
      </c>
      <c r="C43" s="14">
        <v>2.3585943356115413E-2</v>
      </c>
      <c r="D43" s="14"/>
      <c r="E43" s="14"/>
      <c r="F43" s="14"/>
      <c r="G43" s="14"/>
      <c r="H43" s="15"/>
    </row>
    <row r="44" spans="1:8" x14ac:dyDescent="0.35">
      <c r="A44" s="13" t="s">
        <v>18</v>
      </c>
      <c r="B44" s="13" t="s">
        <v>6</v>
      </c>
      <c r="C44" s="14">
        <v>2.6634615612682655E-2</v>
      </c>
      <c r="D44" s="14"/>
      <c r="E44" s="14"/>
      <c r="F44" s="14"/>
      <c r="G44" s="14"/>
      <c r="H44" s="15"/>
    </row>
    <row r="45" spans="1:8" x14ac:dyDescent="0.35">
      <c r="A45" s="13"/>
      <c r="B45" s="13" t="s">
        <v>7</v>
      </c>
      <c r="C45" s="14">
        <v>3.3478292110649122E-3</v>
      </c>
      <c r="D45" s="14"/>
      <c r="E45" s="14"/>
      <c r="F45" s="14"/>
      <c r="G45" s="14"/>
      <c r="H45" s="15"/>
    </row>
    <row r="46" spans="1:8" x14ac:dyDescent="0.35">
      <c r="A46" s="13"/>
      <c r="B46" s="54" t="s">
        <v>8</v>
      </c>
      <c r="C46" s="14">
        <v>2.512548241401924E-2</v>
      </c>
      <c r="D46" s="14"/>
      <c r="E46" s="14"/>
      <c r="F46" s="14"/>
      <c r="G46" s="14"/>
      <c r="H46" s="15"/>
    </row>
    <row r="47" spans="1:8" x14ac:dyDescent="0.35">
      <c r="A47" s="13"/>
      <c r="B47" s="13" t="s">
        <v>9</v>
      </c>
      <c r="C47" s="14">
        <v>8.2402772221572551E-3</v>
      </c>
      <c r="D47" s="14"/>
      <c r="E47" s="14"/>
      <c r="F47" s="14"/>
      <c r="G47" s="14"/>
      <c r="H47" s="15"/>
    </row>
    <row r="48" spans="1:8" x14ac:dyDescent="0.35">
      <c r="A48" s="13"/>
      <c r="B48" s="13" t="s">
        <v>93</v>
      </c>
      <c r="C48" s="14">
        <v>5.9085599037156378E-4</v>
      </c>
      <c r="D48" s="14"/>
      <c r="E48" s="14"/>
      <c r="F48" s="14"/>
      <c r="G48" s="14"/>
      <c r="H48" s="15"/>
    </row>
    <row r="49" spans="1:101" x14ac:dyDescent="0.35">
      <c r="A49" s="13" t="s">
        <v>17</v>
      </c>
      <c r="B49" s="13" t="s">
        <v>6</v>
      </c>
      <c r="C49" s="14">
        <v>-4.5331465333344756E-3</v>
      </c>
      <c r="D49" s="14"/>
      <c r="E49" s="14"/>
      <c r="F49" s="14"/>
      <c r="G49" s="14"/>
      <c r="H49" s="19"/>
    </row>
    <row r="50" spans="1:101" x14ac:dyDescent="0.35">
      <c r="A50" s="13"/>
      <c r="B50" s="13" t="s">
        <v>7</v>
      </c>
      <c r="C50" s="14">
        <v>2.7784774805910128E-3</v>
      </c>
      <c r="D50" s="14"/>
      <c r="E50" s="14"/>
      <c r="F50" s="14"/>
      <c r="G50" s="14"/>
      <c r="H50" s="15"/>
    </row>
    <row r="51" spans="1:101" x14ac:dyDescent="0.35">
      <c r="A51" s="13"/>
      <c r="B51" s="54" t="s">
        <v>8</v>
      </c>
      <c r="C51" s="14">
        <v>-3.4724340425678069E-3</v>
      </c>
      <c r="D51" s="14"/>
      <c r="E51" s="14"/>
      <c r="F51" s="14"/>
      <c r="G51" s="14"/>
      <c r="H51" s="15"/>
    </row>
    <row r="52" spans="1:101" x14ac:dyDescent="0.35">
      <c r="A52" s="13"/>
      <c r="B52" s="13" t="s">
        <v>9</v>
      </c>
      <c r="C52" s="14">
        <v>1.4091142291357883E-2</v>
      </c>
      <c r="D52" s="14"/>
      <c r="E52" s="14"/>
      <c r="F52" s="14"/>
      <c r="G52" s="14"/>
      <c r="H52" s="15"/>
    </row>
    <row r="53" spans="1:101" x14ac:dyDescent="0.35">
      <c r="A53" s="13"/>
      <c r="B53" s="13" t="s">
        <v>93</v>
      </c>
      <c r="C53" s="14">
        <v>-1.3733604455369641E-2</v>
      </c>
      <c r="D53" s="14"/>
      <c r="E53" s="14"/>
      <c r="F53" s="14"/>
      <c r="G53" s="14"/>
      <c r="H53" s="15"/>
    </row>
    <row r="54" spans="1:101" x14ac:dyDescent="0.35">
      <c r="A54" s="13" t="s">
        <v>94</v>
      </c>
      <c r="B54" s="13"/>
      <c r="C54" s="14"/>
      <c r="D54" s="14"/>
      <c r="E54" s="14"/>
      <c r="F54" s="14"/>
      <c r="G54" s="14"/>
      <c r="H54" s="15"/>
    </row>
    <row r="55" spans="1:101" x14ac:dyDescent="0.35">
      <c r="A55" s="20" t="s">
        <v>19</v>
      </c>
      <c r="B55" s="13" t="s">
        <v>6</v>
      </c>
      <c r="C55" s="14">
        <v>1.4188629777179163E-2</v>
      </c>
      <c r="D55" s="14"/>
      <c r="E55" s="14"/>
      <c r="F55" s="14"/>
      <c r="G55" s="14"/>
      <c r="H55" s="22"/>
    </row>
    <row r="56" spans="1:101" x14ac:dyDescent="0.35">
      <c r="A56" s="13"/>
      <c r="B56" s="13" t="s">
        <v>7</v>
      </c>
      <c r="C56" s="14">
        <v>-1.8612471999240099E-2</v>
      </c>
      <c r="D56" s="14"/>
      <c r="E56" s="14"/>
      <c r="F56" s="14"/>
      <c r="G56" s="14"/>
      <c r="H56" s="15"/>
    </row>
    <row r="57" spans="1:101" x14ac:dyDescent="0.35">
      <c r="A57" s="13"/>
      <c r="B57" s="54" t="s">
        <v>8</v>
      </c>
      <c r="C57" s="14">
        <v>1.3732410174492449E-2</v>
      </c>
      <c r="D57" s="14"/>
      <c r="E57" s="14"/>
      <c r="F57" s="14"/>
      <c r="G57" s="14"/>
      <c r="H57" s="15"/>
    </row>
    <row r="58" spans="1:101" x14ac:dyDescent="0.35">
      <c r="A58" s="13"/>
      <c r="B58" s="13" t="s">
        <v>9</v>
      </c>
      <c r="C58" s="14">
        <v>1.764910235542283E-2</v>
      </c>
      <c r="D58" s="14"/>
      <c r="E58" s="14"/>
      <c r="F58" s="14"/>
      <c r="G58" s="14"/>
      <c r="H58" s="15"/>
    </row>
    <row r="59" spans="1:101" x14ac:dyDescent="0.35">
      <c r="A59" s="13"/>
      <c r="B59" s="13" t="s">
        <v>93</v>
      </c>
      <c r="C59" s="14">
        <v>-7.750140561322505E-3</v>
      </c>
      <c r="D59" s="14"/>
      <c r="E59" s="14"/>
      <c r="F59" s="14"/>
      <c r="G59" s="14"/>
      <c r="H59" s="15"/>
    </row>
    <row r="60" spans="1:101" s="5" customFormat="1" ht="16" customHeight="1" x14ac:dyDescent="0.35">
      <c r="C60" s="15"/>
      <c r="D60" s="15"/>
      <c r="E60" s="15"/>
      <c r="F60" s="15"/>
      <c r="G60" s="15"/>
      <c r="H60" s="15"/>
      <c r="I60" s="17"/>
      <c r="J60" s="17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</row>
    <row r="61" spans="1:101" s="5" customFormat="1" ht="16" customHeight="1" x14ac:dyDescent="0.35">
      <c r="C61" s="15"/>
      <c r="D61" s="15"/>
      <c r="E61" s="15"/>
      <c r="F61" s="15"/>
      <c r="G61" s="15"/>
      <c r="H61" s="15"/>
      <c r="I61" s="17"/>
      <c r="J61" s="17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</row>
    <row r="62" spans="1:101" s="5" customFormat="1" ht="16" customHeight="1" x14ac:dyDescent="0.35">
      <c r="C62" s="15"/>
      <c r="D62" s="15"/>
      <c r="E62" s="15"/>
      <c r="F62" s="15"/>
      <c r="G62" s="15"/>
      <c r="H62" s="15"/>
      <c r="I62" s="17"/>
      <c r="J62" s="17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</row>
    <row r="63" spans="1:101" s="5" customFormat="1" ht="16" customHeight="1" x14ac:dyDescent="0.35">
      <c r="C63" s="15"/>
      <c r="D63" s="15"/>
      <c r="E63" s="15"/>
      <c r="F63" s="15"/>
      <c r="G63" s="15"/>
      <c r="H63" s="15"/>
      <c r="I63" s="17"/>
      <c r="J63" s="17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</row>
    <row r="64" spans="1:101" s="5" customFormat="1" ht="16" customHeight="1" x14ac:dyDescent="0.35">
      <c r="C64" s="15"/>
      <c r="D64" s="15"/>
      <c r="E64" s="15"/>
      <c r="F64" s="15"/>
      <c r="G64" s="15"/>
      <c r="H64" s="15"/>
      <c r="I64" s="17"/>
      <c r="J64" s="17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</row>
    <row r="65" spans="1:101" s="5" customFormat="1" ht="16" customHeight="1" x14ac:dyDescent="0.35">
      <c r="C65" s="15"/>
      <c r="D65" s="15"/>
      <c r="E65" s="15"/>
      <c r="F65" s="15"/>
      <c r="G65" s="15"/>
      <c r="H65" s="15"/>
      <c r="I65" s="17"/>
      <c r="J65" s="17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</row>
    <row r="66" spans="1:101" s="5" customFormat="1" ht="16" customHeight="1" x14ac:dyDescent="0.35">
      <c r="C66" s="15"/>
      <c r="D66" s="15"/>
      <c r="E66" s="15"/>
      <c r="F66" s="15"/>
      <c r="G66" s="15"/>
      <c r="H66" s="15"/>
      <c r="I66" s="17"/>
      <c r="J66" s="17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</row>
    <row r="67" spans="1:101" s="10" customFormat="1" ht="16" customHeight="1" x14ac:dyDescent="0.35">
      <c r="C67" s="18"/>
      <c r="D67" s="18"/>
      <c r="E67" s="18"/>
      <c r="F67" s="18"/>
      <c r="G67" s="18"/>
      <c r="H67" s="18"/>
      <c r="I67" s="17"/>
      <c r="J67" s="17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</row>
    <row r="68" spans="1:101" s="5" customFormat="1" ht="16" customHeight="1" x14ac:dyDescent="0.35">
      <c r="C68" s="19"/>
      <c r="D68" s="19"/>
      <c r="E68" s="19"/>
      <c r="F68" s="19"/>
      <c r="G68" s="19"/>
      <c r="H68" s="19"/>
      <c r="I68" s="17"/>
      <c r="J68" s="17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</row>
    <row r="69" spans="1:101" s="5" customFormat="1" ht="16" customHeight="1" x14ac:dyDescent="0.35">
      <c r="C69" s="15"/>
      <c r="D69" s="15"/>
      <c r="E69" s="15"/>
      <c r="F69" s="15"/>
      <c r="G69" s="15"/>
      <c r="H69" s="15"/>
      <c r="I69" s="17"/>
      <c r="J69" s="17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</row>
    <row r="70" spans="1:101" s="20" customFormat="1" ht="22" customHeight="1" x14ac:dyDescent="0.35">
      <c r="C70" s="22"/>
      <c r="D70" s="22"/>
      <c r="E70" s="22"/>
      <c r="F70" s="22"/>
      <c r="G70" s="22"/>
      <c r="H70" s="22"/>
      <c r="I70" s="17"/>
      <c r="J70" s="17"/>
      <c r="K70" s="29"/>
      <c r="L70" s="29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</row>
    <row r="71" spans="1:101" s="5" customFormat="1" ht="16" customHeight="1" x14ac:dyDescent="0.35">
      <c r="C71" s="15"/>
      <c r="D71" s="15"/>
      <c r="E71" s="15"/>
      <c r="F71" s="15"/>
      <c r="G71" s="15"/>
      <c r="H71" s="15"/>
      <c r="I71" s="17"/>
      <c r="J71" s="17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</row>
    <row r="72" spans="1:101" s="20" customFormat="1" ht="22" customHeight="1" x14ac:dyDescent="0.35">
      <c r="C72" s="22"/>
      <c r="D72" s="22"/>
      <c r="E72" s="22"/>
      <c r="F72" s="22"/>
      <c r="G72" s="22"/>
      <c r="H72" s="22"/>
      <c r="I72" s="17"/>
      <c r="J72" s="17"/>
      <c r="K72" s="29"/>
      <c r="L72" s="29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</row>
    <row r="73" spans="1:101" x14ac:dyDescent="0.35">
      <c r="G73" s="30"/>
      <c r="H73" s="30"/>
    </row>
    <row r="74" spans="1:101" x14ac:dyDescent="0.35">
      <c r="A74" s="31"/>
      <c r="B74" s="31"/>
      <c r="C74" s="31"/>
      <c r="D74" s="31"/>
      <c r="E74" s="32"/>
      <c r="F74" s="31"/>
      <c r="G74" s="33"/>
      <c r="H74" s="33"/>
    </row>
    <row r="75" spans="1:101" x14ac:dyDescent="0.35">
      <c r="A75"/>
      <c r="B75"/>
      <c r="C75"/>
      <c r="D75"/>
      <c r="E75" s="24"/>
      <c r="F75"/>
      <c r="G75"/>
      <c r="H75"/>
    </row>
    <row r="76" spans="1:101" x14ac:dyDescent="0.35">
      <c r="A76"/>
      <c r="B76"/>
      <c r="C76"/>
      <c r="D76"/>
      <c r="E76" s="24"/>
      <c r="F76"/>
      <c r="G76"/>
      <c r="H76"/>
    </row>
    <row r="77" spans="1:101" x14ac:dyDescent="0.35">
      <c r="A77" s="8"/>
      <c r="B77" s="8"/>
      <c r="C77" s="8"/>
      <c r="D77" s="8"/>
      <c r="E77" s="9"/>
      <c r="F77" s="8"/>
    </row>
    <row r="78" spans="1:101" x14ac:dyDescent="0.35">
      <c r="G78" s="25"/>
      <c r="H78" s="25"/>
    </row>
    <row r="79" spans="1:101" x14ac:dyDescent="0.35">
      <c r="G79" s="26"/>
      <c r="H79" s="26"/>
    </row>
    <row r="80" spans="1:101" x14ac:dyDescent="0.35">
      <c r="A80" s="27"/>
      <c r="B80" s="27"/>
      <c r="C80" s="27"/>
      <c r="D80" s="27"/>
      <c r="E80" s="28"/>
      <c r="F80" s="27"/>
    </row>
    <row r="81" spans="1:8" x14ac:dyDescent="0.35">
      <c r="G81" s="34"/>
      <c r="H81" s="34"/>
    </row>
    <row r="82" spans="1:8" x14ac:dyDescent="0.35">
      <c r="G82" s="34"/>
      <c r="H82" s="34"/>
    </row>
    <row r="83" spans="1:8" x14ac:dyDescent="0.35">
      <c r="G83" s="34"/>
      <c r="H83" s="34"/>
    </row>
    <row r="84" spans="1:8" x14ac:dyDescent="0.35">
      <c r="G84" s="34"/>
      <c r="H84" s="34"/>
    </row>
    <row r="85" spans="1:8" x14ac:dyDescent="0.35">
      <c r="G85" s="34"/>
      <c r="H85" s="34"/>
    </row>
    <row r="86" spans="1:8" x14ac:dyDescent="0.35">
      <c r="G86" s="34"/>
      <c r="H86" s="34"/>
    </row>
    <row r="87" spans="1:8" x14ac:dyDescent="0.35">
      <c r="G87" s="34"/>
      <c r="H87" s="34"/>
    </row>
    <row r="88" spans="1:8" x14ac:dyDescent="0.35">
      <c r="G88" s="34"/>
      <c r="H88" s="34"/>
    </row>
    <row r="89" spans="1:8" x14ac:dyDescent="0.35">
      <c r="G89" s="34"/>
      <c r="H89" s="34"/>
    </row>
    <row r="90" spans="1:8" x14ac:dyDescent="0.35">
      <c r="G90" s="34"/>
      <c r="H90" s="34"/>
    </row>
    <row r="91" spans="1:8" x14ac:dyDescent="0.35">
      <c r="G91" s="34"/>
      <c r="H91" s="34"/>
    </row>
    <row r="92" spans="1:8" x14ac:dyDescent="0.35">
      <c r="A92" s="20"/>
      <c r="B92" s="20"/>
      <c r="C92" s="20"/>
      <c r="D92" s="20"/>
      <c r="E92" s="21"/>
      <c r="F92" s="20"/>
      <c r="G92" s="35"/>
      <c r="H92" s="35"/>
    </row>
    <row r="93" spans="1:8" x14ac:dyDescent="0.35">
      <c r="G93" s="36"/>
      <c r="H93" s="36"/>
    </row>
    <row r="94" spans="1:8" x14ac:dyDescent="0.35">
      <c r="G94" s="37"/>
      <c r="H94" s="37"/>
    </row>
    <row r="95" spans="1:8" x14ac:dyDescent="0.35">
      <c r="G95" s="38"/>
      <c r="H95" s="38"/>
    </row>
    <row r="96" spans="1:8" x14ac:dyDescent="0.35">
      <c r="G96" s="38"/>
      <c r="H96" s="38"/>
    </row>
    <row r="97" spans="7:8" x14ac:dyDescent="0.35">
      <c r="G97" s="38"/>
      <c r="H97" s="3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="72" zoomScaleNormal="72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3" max="3" width="11.08984375" style="63" bestFit="1" customWidth="1"/>
    <col min="4" max="4" width="9.08984375" style="63" bestFit="1" customWidth="1"/>
    <col min="5" max="7" width="12.6328125" style="63" customWidth="1"/>
    <col min="8" max="13" width="9.08984375" style="63" customWidth="1"/>
    <col min="14" max="15" width="9.08984375" style="63" bestFit="1" customWidth="1"/>
  </cols>
  <sheetData>
    <row r="1" spans="1:15" ht="26" x14ac:dyDescent="0.6">
      <c r="A1" s="1" t="s">
        <v>253</v>
      </c>
    </row>
    <row r="2" spans="1:15" x14ac:dyDescent="0.35">
      <c r="A2" t="s">
        <v>254</v>
      </c>
    </row>
    <row r="4" spans="1:15" x14ac:dyDescent="0.35">
      <c r="C4" s="63" t="s">
        <v>129</v>
      </c>
      <c r="D4" s="63" t="s">
        <v>128</v>
      </c>
      <c r="E4" s="63" t="s">
        <v>127</v>
      </c>
      <c r="F4" s="63" t="s">
        <v>126</v>
      </c>
      <c r="G4" s="63" t="s">
        <v>125</v>
      </c>
    </row>
    <row r="5" spans="1:15" x14ac:dyDescent="0.35">
      <c r="A5">
        <v>2000</v>
      </c>
      <c r="B5">
        <v>1</v>
      </c>
      <c r="C5" s="64">
        <v>16.461333333333332</v>
      </c>
      <c r="D5" s="64">
        <v>0.84966666666666668</v>
      </c>
      <c r="E5" s="64">
        <v>2.3500000000000021E-2</v>
      </c>
      <c r="F5" s="24">
        <v>0.94962839039680025</v>
      </c>
      <c r="G5" s="64">
        <v>17.334499999999998</v>
      </c>
      <c r="H5" s="64"/>
      <c r="I5" s="64"/>
      <c r="J5" s="64"/>
      <c r="K5" s="64"/>
      <c r="L5" s="64"/>
      <c r="M5" s="64"/>
      <c r="N5" s="64"/>
      <c r="O5" s="64"/>
    </row>
    <row r="6" spans="1:15" x14ac:dyDescent="0.35">
      <c r="B6">
        <v>2</v>
      </c>
      <c r="C6" s="64">
        <v>16.9315</v>
      </c>
      <c r="D6" s="64">
        <v>0.86916666666666664</v>
      </c>
      <c r="E6" s="64">
        <v>9.5166666666666733E-2</v>
      </c>
      <c r="F6" s="24">
        <v>0.94611408614668224</v>
      </c>
      <c r="G6" s="64">
        <v>17.895833333333332</v>
      </c>
      <c r="H6" s="64"/>
      <c r="I6" s="24"/>
      <c r="J6" s="64"/>
      <c r="K6" s="64"/>
      <c r="L6" s="64"/>
      <c r="M6" s="64"/>
      <c r="N6" s="64"/>
      <c r="O6" s="64"/>
    </row>
    <row r="7" spans="1:15" x14ac:dyDescent="0.35">
      <c r="A7">
        <v>2001</v>
      </c>
      <c r="B7">
        <v>1</v>
      </c>
      <c r="C7" s="64">
        <v>16.281833333333335</v>
      </c>
      <c r="D7" s="64">
        <v>0.83499999999999996</v>
      </c>
      <c r="E7" s="64">
        <v>0.14516666666666667</v>
      </c>
      <c r="F7" s="24">
        <v>0.94321824431313472</v>
      </c>
      <c r="G7" s="64">
        <v>17.262000000000004</v>
      </c>
      <c r="H7" s="64"/>
      <c r="I7" s="24"/>
      <c r="J7" s="64"/>
      <c r="K7" s="64"/>
      <c r="L7" s="64"/>
      <c r="M7" s="64"/>
      <c r="N7" s="64"/>
      <c r="O7" s="64"/>
    </row>
    <row r="8" spans="1:15" x14ac:dyDescent="0.35">
      <c r="B8">
        <v>2</v>
      </c>
      <c r="C8" s="64">
        <v>17.177833333333332</v>
      </c>
      <c r="D8" s="64">
        <v>0.72199999999999998</v>
      </c>
      <c r="E8" s="64">
        <v>-2.3833333333333373E-2</v>
      </c>
      <c r="F8" s="24">
        <v>0.96094390989781442</v>
      </c>
      <c r="G8" s="64">
        <v>17.876000000000001</v>
      </c>
      <c r="H8" s="64"/>
      <c r="I8" s="24"/>
      <c r="J8" s="64"/>
      <c r="K8" s="64"/>
      <c r="L8" s="64"/>
      <c r="M8" s="64"/>
      <c r="N8" s="64"/>
      <c r="O8" s="64"/>
    </row>
    <row r="9" spans="1:15" x14ac:dyDescent="0.35">
      <c r="A9">
        <v>2002</v>
      </c>
      <c r="B9">
        <v>1</v>
      </c>
      <c r="C9" s="64">
        <v>16.917833333333331</v>
      </c>
      <c r="D9" s="64">
        <v>0.8866666666666666</v>
      </c>
      <c r="E9" s="64">
        <v>0.15366666666666662</v>
      </c>
      <c r="F9" s="24">
        <v>0.94206906792638445</v>
      </c>
      <c r="G9" s="64">
        <v>17.958166666666664</v>
      </c>
      <c r="H9" s="64"/>
      <c r="I9" s="24"/>
      <c r="J9" s="64"/>
      <c r="K9" s="64"/>
      <c r="L9" s="64"/>
      <c r="M9" s="64"/>
      <c r="N9" s="64"/>
      <c r="O9" s="64"/>
    </row>
    <row r="10" spans="1:15" x14ac:dyDescent="0.35">
      <c r="B10">
        <v>2</v>
      </c>
      <c r="C10" s="64">
        <v>17.982500000000002</v>
      </c>
      <c r="D10" s="64">
        <v>0.97550000000000003</v>
      </c>
      <c r="E10" s="64">
        <v>1.6666666666653729E-4</v>
      </c>
      <c r="F10" s="24">
        <v>0.94853581130383569</v>
      </c>
      <c r="G10" s="64">
        <v>18.958166666666667</v>
      </c>
      <c r="H10" s="64"/>
      <c r="I10" s="24"/>
      <c r="J10" s="64"/>
      <c r="K10" s="64"/>
      <c r="L10" s="64"/>
      <c r="M10" s="64"/>
      <c r="N10" s="64"/>
      <c r="O10" s="64"/>
    </row>
    <row r="11" spans="1:15" x14ac:dyDescent="0.35">
      <c r="A11">
        <v>2003</v>
      </c>
      <c r="B11">
        <v>1</v>
      </c>
      <c r="C11" s="64">
        <v>17.913666666666668</v>
      </c>
      <c r="D11" s="64">
        <v>0.9</v>
      </c>
      <c r="E11" s="64">
        <v>-3.8833333333333386E-2</v>
      </c>
      <c r="F11" s="24">
        <v>0.95413186091310176</v>
      </c>
      <c r="G11" s="64">
        <v>18.774833333333333</v>
      </c>
      <c r="H11" s="64"/>
      <c r="I11" s="24"/>
      <c r="J11" s="64"/>
      <c r="K11" s="64"/>
      <c r="L11" s="64"/>
      <c r="M11" s="64"/>
      <c r="N11" s="64"/>
      <c r="O11" s="64"/>
    </row>
    <row r="12" spans="1:15" x14ac:dyDescent="0.35">
      <c r="B12">
        <v>2</v>
      </c>
      <c r="C12" s="64">
        <v>19.199333333333332</v>
      </c>
      <c r="D12" s="64">
        <v>1.0251666666666668</v>
      </c>
      <c r="E12" s="64">
        <v>-0.52733333333333332</v>
      </c>
      <c r="F12" s="24">
        <v>0.97472563735901108</v>
      </c>
      <c r="G12" s="64">
        <v>19.697166666666664</v>
      </c>
      <c r="H12" s="64"/>
      <c r="I12" s="24"/>
      <c r="J12" s="64"/>
      <c r="K12" s="64"/>
      <c r="L12" s="64"/>
      <c r="M12" s="64"/>
      <c r="N12" s="64"/>
      <c r="O12" s="64"/>
    </row>
    <row r="13" spans="1:15" x14ac:dyDescent="0.35">
      <c r="A13">
        <v>2004</v>
      </c>
      <c r="B13">
        <v>1</v>
      </c>
      <c r="C13" s="64">
        <v>19.114999999999998</v>
      </c>
      <c r="D13" s="64">
        <v>0.90383333333333338</v>
      </c>
      <c r="E13" s="64">
        <v>-0.29049999999999998</v>
      </c>
      <c r="F13" s="24">
        <v>0.9689110416490665</v>
      </c>
      <c r="G13" s="64">
        <v>19.728333333333332</v>
      </c>
      <c r="H13" s="64"/>
      <c r="I13" s="24"/>
      <c r="J13" s="64"/>
      <c r="K13" s="64"/>
      <c r="L13" s="64"/>
      <c r="M13" s="64"/>
      <c r="N13" s="64"/>
      <c r="O13" s="64"/>
    </row>
    <row r="14" spans="1:15" x14ac:dyDescent="0.35">
      <c r="B14">
        <v>2</v>
      </c>
      <c r="C14" s="64">
        <v>19.743833333333331</v>
      </c>
      <c r="D14" s="64">
        <v>1.0048333333333335</v>
      </c>
      <c r="E14" s="64">
        <v>-0.44733333333333325</v>
      </c>
      <c r="F14" s="24">
        <v>0.97253874950742147</v>
      </c>
      <c r="G14" s="64">
        <v>20.301333333333332</v>
      </c>
      <c r="H14" s="64"/>
      <c r="I14" s="24"/>
      <c r="J14" s="64"/>
      <c r="K14" s="64"/>
      <c r="L14" s="64"/>
      <c r="M14" s="64"/>
      <c r="N14" s="64"/>
      <c r="O14" s="64"/>
    </row>
    <row r="15" spans="1:15" x14ac:dyDescent="0.35">
      <c r="A15">
        <v>2005</v>
      </c>
      <c r="B15">
        <v>1</v>
      </c>
      <c r="C15" s="64">
        <v>19.157499999999999</v>
      </c>
      <c r="D15" s="64">
        <v>0.98783333333333334</v>
      </c>
      <c r="E15" s="64">
        <v>-0.3055000000000001</v>
      </c>
      <c r="F15" s="24">
        <v>0.96560791001268476</v>
      </c>
      <c r="G15" s="64">
        <v>19.839833333333335</v>
      </c>
      <c r="H15" s="64"/>
      <c r="I15" s="24"/>
      <c r="J15" s="64"/>
      <c r="K15" s="64"/>
      <c r="L15" s="64"/>
      <c r="M15" s="64"/>
      <c r="N15" s="64"/>
      <c r="O15" s="64"/>
    </row>
    <row r="16" spans="1:15" x14ac:dyDescent="0.35">
      <c r="B16">
        <v>2</v>
      </c>
      <c r="C16" s="64">
        <v>19.706499999999998</v>
      </c>
      <c r="D16" s="64">
        <v>0.96850000000000003</v>
      </c>
      <c r="E16" s="64">
        <v>-0.30866666666666664</v>
      </c>
      <c r="F16" s="24">
        <v>0.96760176107628615</v>
      </c>
      <c r="G16" s="64">
        <v>20.36633333333333</v>
      </c>
      <c r="H16" s="64"/>
      <c r="I16" s="24"/>
      <c r="J16" s="64"/>
      <c r="K16" s="64"/>
      <c r="L16" s="64"/>
      <c r="M16" s="64"/>
      <c r="N16" s="64"/>
      <c r="O16" s="64"/>
    </row>
    <row r="17" spans="1:15" x14ac:dyDescent="0.35">
      <c r="A17">
        <v>2006</v>
      </c>
      <c r="B17">
        <v>1</v>
      </c>
      <c r="C17" s="64">
        <v>19.949000000000002</v>
      </c>
      <c r="D17" s="64">
        <v>0.81416666666666659</v>
      </c>
      <c r="E17" s="64">
        <v>-0.32566666666666666</v>
      </c>
      <c r="F17" s="24">
        <v>0.97609785932721715</v>
      </c>
      <c r="G17" s="64">
        <v>20.4375</v>
      </c>
      <c r="H17" s="64"/>
      <c r="I17" s="24"/>
      <c r="J17" s="64"/>
      <c r="K17" s="64"/>
      <c r="L17" s="64"/>
      <c r="M17" s="64"/>
      <c r="N17" s="64"/>
      <c r="O17" s="64"/>
    </row>
    <row r="18" spans="1:15" x14ac:dyDescent="0.35">
      <c r="B18">
        <v>2</v>
      </c>
      <c r="C18" s="64">
        <v>20.65</v>
      </c>
      <c r="D18" s="64">
        <v>0.88649999999999995</v>
      </c>
      <c r="E18" s="64">
        <v>-0.33833333333333326</v>
      </c>
      <c r="F18" s="24">
        <v>0.97414084551336988</v>
      </c>
      <c r="G18" s="64">
        <v>21.198166666666665</v>
      </c>
      <c r="H18" s="64"/>
      <c r="I18" s="24"/>
      <c r="J18" s="64"/>
      <c r="K18" s="64"/>
      <c r="L18" s="64"/>
      <c r="M18" s="64"/>
      <c r="N18" s="64"/>
      <c r="O18" s="64"/>
    </row>
    <row r="19" spans="1:15" x14ac:dyDescent="0.35">
      <c r="A19">
        <v>2007</v>
      </c>
      <c r="B19">
        <v>1</v>
      </c>
      <c r="C19" s="64">
        <v>20.761833333333332</v>
      </c>
      <c r="D19" s="64">
        <v>0.81299999999999994</v>
      </c>
      <c r="E19" s="64">
        <v>-0.19633333333333336</v>
      </c>
      <c r="F19" s="24">
        <v>0.9711548206531484</v>
      </c>
      <c r="G19" s="64">
        <v>21.378499999999999</v>
      </c>
      <c r="H19" s="64"/>
      <c r="I19" s="24"/>
      <c r="J19" s="64"/>
      <c r="K19" s="64"/>
      <c r="L19" s="64"/>
      <c r="M19" s="64"/>
      <c r="N19" s="64"/>
      <c r="O19" s="64"/>
    </row>
    <row r="20" spans="1:15" x14ac:dyDescent="0.35">
      <c r="B20">
        <v>2</v>
      </c>
      <c r="C20" s="64">
        <v>21.394500000000001</v>
      </c>
      <c r="D20" s="64">
        <v>0.94383333333333341</v>
      </c>
      <c r="E20" s="64">
        <v>-0.32833333333333348</v>
      </c>
      <c r="F20" s="24">
        <v>0.97203543843707407</v>
      </c>
      <c r="G20" s="64">
        <v>22.01</v>
      </c>
      <c r="H20" s="64"/>
      <c r="I20" s="24"/>
      <c r="J20" s="64"/>
      <c r="K20" s="64"/>
      <c r="L20" s="64"/>
      <c r="M20" s="64"/>
      <c r="N20" s="64"/>
      <c r="O20" s="64"/>
    </row>
    <row r="21" spans="1:15" x14ac:dyDescent="0.35">
      <c r="A21">
        <v>2008</v>
      </c>
      <c r="B21">
        <v>1</v>
      </c>
      <c r="C21" s="64">
        <v>20.560500000000001</v>
      </c>
      <c r="D21" s="64">
        <v>0.90083333333333337</v>
      </c>
      <c r="E21" s="64">
        <v>-0.31083333333333341</v>
      </c>
      <c r="F21" s="24">
        <v>0.97210467837639769</v>
      </c>
      <c r="G21" s="64">
        <v>21.150500000000001</v>
      </c>
      <c r="H21" s="64"/>
      <c r="I21" s="24"/>
      <c r="J21" s="64"/>
      <c r="K21" s="64"/>
      <c r="L21" s="64"/>
      <c r="M21" s="64"/>
      <c r="N21" s="64"/>
      <c r="O21" s="64"/>
    </row>
    <row r="22" spans="1:15" x14ac:dyDescent="0.35">
      <c r="B22">
        <v>2</v>
      </c>
      <c r="C22" s="64">
        <v>20.734999999999999</v>
      </c>
      <c r="D22" s="64">
        <v>0.85216666666666663</v>
      </c>
      <c r="E22" s="64">
        <v>-0.28849999999999998</v>
      </c>
      <c r="F22" s="24">
        <v>0.97353511956930017</v>
      </c>
      <c r="G22" s="64">
        <v>21.298666666666666</v>
      </c>
      <c r="H22" s="64"/>
      <c r="I22" s="24"/>
      <c r="J22" s="64"/>
      <c r="K22" s="64"/>
      <c r="L22" s="64"/>
      <c r="M22" s="64"/>
      <c r="N22" s="64"/>
      <c r="O22" s="64"/>
    </row>
    <row r="23" spans="1:15" x14ac:dyDescent="0.35">
      <c r="A23">
        <v>2009</v>
      </c>
      <c r="B23">
        <v>1</v>
      </c>
      <c r="C23" s="64">
        <v>19.295500000000001</v>
      </c>
      <c r="D23" s="64">
        <v>0.71350000000000002</v>
      </c>
      <c r="E23" s="64">
        <v>-7.4833333333333307E-2</v>
      </c>
      <c r="F23" s="24">
        <v>0.96796120563521593</v>
      </c>
      <c r="G23" s="64">
        <v>19.934166666666666</v>
      </c>
      <c r="H23" s="64"/>
      <c r="I23" s="24"/>
      <c r="J23" s="64"/>
      <c r="K23" s="64"/>
      <c r="L23" s="64"/>
      <c r="M23" s="64"/>
      <c r="N23" s="64"/>
      <c r="O23" s="64"/>
    </row>
    <row r="24" spans="1:15" x14ac:dyDescent="0.35">
      <c r="B24">
        <v>2</v>
      </c>
      <c r="C24" s="64">
        <v>20.886666666666667</v>
      </c>
      <c r="D24" s="64">
        <v>0.6971666666666666</v>
      </c>
      <c r="E24" s="64">
        <v>-0.21799999999999997</v>
      </c>
      <c r="F24" s="24">
        <v>0.97757322828503446</v>
      </c>
      <c r="G24" s="64">
        <v>21.365833333333335</v>
      </c>
      <c r="H24" s="64"/>
      <c r="I24" s="24"/>
      <c r="J24" s="64"/>
      <c r="K24" s="64"/>
      <c r="L24" s="64"/>
      <c r="M24" s="64"/>
      <c r="N24" s="64"/>
      <c r="O24" s="64"/>
    </row>
    <row r="25" spans="1:15" x14ac:dyDescent="0.35">
      <c r="A25">
        <v>2010</v>
      </c>
      <c r="B25">
        <v>1</v>
      </c>
      <c r="C25" s="64">
        <v>20.77</v>
      </c>
      <c r="D25" s="64">
        <v>0.58866666666666667</v>
      </c>
      <c r="E25" s="64">
        <v>-0.14916666666666667</v>
      </c>
      <c r="F25" s="24">
        <v>0.97927815365755921</v>
      </c>
      <c r="G25" s="64">
        <v>21.209499999999998</v>
      </c>
      <c r="H25" s="64"/>
      <c r="I25" s="24"/>
      <c r="J25" s="64"/>
      <c r="K25" s="64"/>
      <c r="L25" s="64"/>
      <c r="M25" s="64"/>
      <c r="N25" s="64"/>
      <c r="O25" s="64"/>
    </row>
    <row r="26" spans="1:15" x14ac:dyDescent="0.35">
      <c r="B26">
        <v>2</v>
      </c>
      <c r="C26" s="64">
        <v>21.106166666666667</v>
      </c>
      <c r="D26" s="64">
        <v>0.80200000000000005</v>
      </c>
      <c r="E26" s="64">
        <v>-0.2633333333333332</v>
      </c>
      <c r="F26" s="24">
        <v>0.97511338348643628</v>
      </c>
      <c r="G26" s="64">
        <v>21.644833333333334</v>
      </c>
      <c r="H26" s="64"/>
      <c r="I26" s="24"/>
      <c r="J26" s="64"/>
      <c r="K26" s="64"/>
      <c r="L26" s="64"/>
      <c r="M26" s="64"/>
      <c r="N26" s="64"/>
      <c r="O26" s="64"/>
    </row>
    <row r="27" spans="1:15" x14ac:dyDescent="0.35">
      <c r="A27">
        <v>2011</v>
      </c>
      <c r="B27">
        <v>1</v>
      </c>
      <c r="C27" s="64">
        <v>20.904833333333332</v>
      </c>
      <c r="D27" s="64">
        <v>0.86566666666666658</v>
      </c>
      <c r="E27" s="64">
        <v>-0.22133333333333338</v>
      </c>
      <c r="F27" s="24">
        <v>0.97009938512703509</v>
      </c>
      <c r="G27" s="64">
        <v>21.549166666666665</v>
      </c>
      <c r="H27" s="64"/>
      <c r="I27" s="24"/>
      <c r="J27" s="64"/>
      <c r="K27" s="64"/>
      <c r="L27" s="64"/>
      <c r="M27" s="64"/>
      <c r="N27" s="64"/>
      <c r="O27" s="64"/>
    </row>
    <row r="28" spans="1:15" x14ac:dyDescent="0.35">
      <c r="B28">
        <v>2</v>
      </c>
      <c r="C28" s="64">
        <v>21.052833333333332</v>
      </c>
      <c r="D28" s="64">
        <v>0.93300000000000005</v>
      </c>
      <c r="E28" s="64">
        <v>-0.29099999999999993</v>
      </c>
      <c r="F28" s="24">
        <v>0.97040770075824512</v>
      </c>
      <c r="G28" s="64">
        <v>21.694833333333332</v>
      </c>
      <c r="H28" s="64"/>
      <c r="I28" s="24"/>
      <c r="J28" s="64"/>
      <c r="K28" s="64"/>
      <c r="L28" s="64"/>
      <c r="M28" s="64"/>
      <c r="N28" s="64"/>
      <c r="O28" s="64"/>
    </row>
    <row r="29" spans="1:15" x14ac:dyDescent="0.35">
      <c r="A29">
        <v>2012</v>
      </c>
      <c r="B29">
        <v>1</v>
      </c>
      <c r="C29" s="64">
        <v>20.31883333333333</v>
      </c>
      <c r="D29" s="64">
        <v>0.872</v>
      </c>
      <c r="E29" s="64">
        <v>-0.21016666666666639</v>
      </c>
      <c r="F29" s="24">
        <v>0.96845508563439353</v>
      </c>
      <c r="G29" s="64">
        <v>20.980666666666664</v>
      </c>
      <c r="H29" s="64"/>
      <c r="I29" s="24"/>
      <c r="J29" s="64"/>
      <c r="K29" s="64"/>
      <c r="L29" s="64"/>
      <c r="M29" s="64"/>
      <c r="N29" s="64"/>
      <c r="O29" s="64"/>
    </row>
    <row r="30" spans="1:15" x14ac:dyDescent="0.35">
      <c r="B30">
        <v>2</v>
      </c>
      <c r="C30" s="64">
        <v>20.933833333333332</v>
      </c>
      <c r="D30" s="64">
        <v>0.86183333333333334</v>
      </c>
      <c r="E30" s="64">
        <v>-0.62799999999999989</v>
      </c>
      <c r="F30" s="24">
        <v>0.98895327779789932</v>
      </c>
      <c r="G30" s="64">
        <v>21.167666666666666</v>
      </c>
      <c r="H30" s="64"/>
      <c r="I30" s="24"/>
      <c r="J30" s="64"/>
      <c r="K30" s="64"/>
      <c r="L30" s="64"/>
      <c r="M30" s="64"/>
      <c r="N30" s="64"/>
      <c r="O30" s="64"/>
    </row>
    <row r="31" spans="1:15" x14ac:dyDescent="0.35">
      <c r="A31">
        <v>2013</v>
      </c>
      <c r="B31">
        <v>1</v>
      </c>
      <c r="C31" s="64">
        <v>20.245833333333334</v>
      </c>
      <c r="D31" s="64">
        <v>0.89900000000000002</v>
      </c>
      <c r="E31" s="64">
        <v>-0.4976666666666667</v>
      </c>
      <c r="F31" s="24">
        <v>0.98056230475529327</v>
      </c>
      <c r="G31" s="64">
        <v>20.647166666666667</v>
      </c>
      <c r="H31" s="64"/>
      <c r="I31" s="24"/>
      <c r="J31" s="64"/>
      <c r="K31" s="64"/>
      <c r="L31" s="64"/>
      <c r="M31" s="64"/>
      <c r="N31" s="64"/>
      <c r="O31" s="64"/>
    </row>
    <row r="32" spans="1:15" x14ac:dyDescent="0.35">
      <c r="B32">
        <v>2</v>
      </c>
      <c r="C32" s="64">
        <v>20.562666666666669</v>
      </c>
      <c r="D32" s="64">
        <v>0.98199999999999998</v>
      </c>
      <c r="E32" s="64">
        <v>-0.25249999999999984</v>
      </c>
      <c r="F32" s="24">
        <v>0.96573857365384774</v>
      </c>
      <c r="G32" s="64">
        <v>21.292166666666667</v>
      </c>
      <c r="H32" s="64"/>
      <c r="I32" s="24"/>
      <c r="J32" s="64"/>
      <c r="K32" s="64"/>
      <c r="L32" s="64"/>
      <c r="M32" s="64"/>
      <c r="N32" s="64"/>
      <c r="O32" s="64"/>
    </row>
    <row r="33" spans="1:15" x14ac:dyDescent="0.35">
      <c r="A33">
        <v>2014</v>
      </c>
      <c r="B33">
        <v>1</v>
      </c>
      <c r="C33" s="64">
        <v>19.954499999999999</v>
      </c>
      <c r="D33" s="64">
        <v>1.0596666666666668</v>
      </c>
      <c r="E33" s="64">
        <v>-0.23816666666666675</v>
      </c>
      <c r="F33" s="24">
        <v>0.96045918367346939</v>
      </c>
      <c r="G33" s="64">
        <v>20.776</v>
      </c>
      <c r="H33" s="64"/>
      <c r="I33" s="24"/>
      <c r="J33" s="64"/>
      <c r="K33" s="64"/>
      <c r="L33" s="64"/>
      <c r="M33" s="64"/>
      <c r="N33" s="64"/>
      <c r="O33" s="64"/>
    </row>
    <row r="34" spans="1:15" x14ac:dyDescent="0.35">
      <c r="B34">
        <v>2</v>
      </c>
      <c r="C34" s="64">
        <v>20.112333333333332</v>
      </c>
      <c r="D34" s="64">
        <v>1.3343333333333331</v>
      </c>
      <c r="E34" s="64">
        <v>-0.20499999999999996</v>
      </c>
      <c r="F34" s="24">
        <v>0.94683405256963504</v>
      </c>
      <c r="G34" s="64">
        <v>21.241666666666667</v>
      </c>
      <c r="H34" s="64"/>
      <c r="I34" s="24"/>
      <c r="J34" s="64"/>
      <c r="K34" s="64"/>
      <c r="L34" s="64"/>
      <c r="M34" s="64"/>
      <c r="N34" s="64"/>
      <c r="O34" s="64"/>
    </row>
    <row r="35" spans="1:15" x14ac:dyDescent="0.35">
      <c r="A35">
        <v>2015</v>
      </c>
      <c r="B35">
        <v>1</v>
      </c>
      <c r="C35" s="64">
        <v>19.461500000000001</v>
      </c>
      <c r="D35" s="64">
        <v>1.349</v>
      </c>
      <c r="E35" s="64">
        <v>-2.849999999999997E-2</v>
      </c>
      <c r="F35" s="24">
        <v>0.93645943605042825</v>
      </c>
      <c r="G35" s="64">
        <v>20.782</v>
      </c>
      <c r="H35" s="64"/>
      <c r="I35" s="24"/>
      <c r="J35" s="64"/>
      <c r="K35" s="64"/>
      <c r="L35" s="64"/>
      <c r="M35" s="64"/>
      <c r="N35" s="64"/>
      <c r="O35" s="64"/>
    </row>
    <row r="36" spans="1:15" x14ac:dyDescent="0.35">
      <c r="B36">
        <v>2</v>
      </c>
      <c r="C36" s="64">
        <v>19.477333333333331</v>
      </c>
      <c r="D36" s="64">
        <v>1.4438333333333333</v>
      </c>
      <c r="E36" s="64">
        <v>-0.22983333333333333</v>
      </c>
      <c r="F36" s="24">
        <v>0.94132809227695968</v>
      </c>
      <c r="G36" s="64">
        <v>20.691333333333333</v>
      </c>
      <c r="H36" s="64"/>
      <c r="I36" s="24"/>
      <c r="J36" s="64"/>
      <c r="K36" s="64"/>
      <c r="L36" s="64"/>
      <c r="M36" s="64"/>
      <c r="N36" s="64"/>
      <c r="O36" s="64"/>
    </row>
    <row r="37" spans="1:15" x14ac:dyDescent="0.35">
      <c r="A37">
        <v>2016</v>
      </c>
      <c r="B37">
        <v>1</v>
      </c>
      <c r="C37" s="64">
        <v>19.341833333333334</v>
      </c>
      <c r="D37" s="64">
        <v>1.4498333333333333</v>
      </c>
      <c r="E37" s="64">
        <v>-0.4385</v>
      </c>
      <c r="F37" s="24">
        <v>0.95031076245301715</v>
      </c>
      <c r="G37" s="64">
        <v>20.353166666666667</v>
      </c>
      <c r="H37" s="64"/>
      <c r="I37" s="24"/>
      <c r="J37" s="64"/>
      <c r="K37" s="64"/>
      <c r="L37" s="64"/>
      <c r="M37" s="64"/>
      <c r="N37" s="64"/>
      <c r="O37" s="64"/>
    </row>
    <row r="38" spans="1:15" x14ac:dyDescent="0.35">
      <c r="B38">
        <v>2</v>
      </c>
      <c r="C38" s="64">
        <v>19.658333333333331</v>
      </c>
      <c r="D38" s="64">
        <v>1.7291666666666667</v>
      </c>
      <c r="E38" s="64">
        <v>-0.56050000000000011</v>
      </c>
      <c r="F38" s="24">
        <v>0.94388694163025555</v>
      </c>
      <c r="G38" s="64">
        <v>20.826999999999998</v>
      </c>
      <c r="H38" s="64"/>
      <c r="I38" s="24"/>
      <c r="J38" s="64"/>
      <c r="K38" s="64"/>
      <c r="L38" s="64"/>
      <c r="M38" s="64"/>
      <c r="N38" s="64"/>
      <c r="O38" s="64"/>
    </row>
    <row r="39" spans="1:15" x14ac:dyDescent="0.35">
      <c r="A39">
        <v>2017</v>
      </c>
      <c r="B39">
        <v>1</v>
      </c>
      <c r="C39" s="64">
        <v>19.360833333333332</v>
      </c>
      <c r="D39" s="64">
        <v>1.6688333333333332</v>
      </c>
      <c r="E39" s="64">
        <v>-0.45166666666666666</v>
      </c>
      <c r="F39" s="24">
        <v>0.94085107072277852</v>
      </c>
      <c r="G39" s="64">
        <v>20.577999999999996</v>
      </c>
      <c r="H39" s="64"/>
      <c r="I39" s="24"/>
      <c r="J39" s="64"/>
      <c r="K39" s="64"/>
      <c r="L39" s="64"/>
      <c r="M39" s="64"/>
      <c r="N39" s="64"/>
      <c r="O39" s="64"/>
    </row>
    <row r="40" spans="1:15" x14ac:dyDescent="0.35">
      <c r="B40">
        <v>2</v>
      </c>
      <c r="C40" s="64">
        <v>19.682166666666667</v>
      </c>
      <c r="D40" s="64">
        <v>1.8601666666666667</v>
      </c>
      <c r="E40" s="64">
        <v>-0.65383333333333316</v>
      </c>
      <c r="F40" s="24">
        <v>0.94224892484700518</v>
      </c>
      <c r="G40" s="64">
        <v>20.888500000000001</v>
      </c>
      <c r="H40" s="64"/>
      <c r="I40" s="24"/>
      <c r="J40" s="64"/>
      <c r="K40" s="64"/>
      <c r="L40" s="64"/>
      <c r="M40" s="64"/>
      <c r="N40" s="64"/>
      <c r="O40" s="64"/>
    </row>
    <row r="41" spans="1:15" x14ac:dyDescent="0.35">
      <c r="A41">
        <v>2018</v>
      </c>
      <c r="B41">
        <v>1</v>
      </c>
      <c r="C41" s="64">
        <v>19.337499999999999</v>
      </c>
      <c r="D41" s="64">
        <v>1.8405</v>
      </c>
      <c r="E41" s="64">
        <v>-0.39883333333333315</v>
      </c>
      <c r="F41" s="24">
        <v>0.93061961098857027</v>
      </c>
      <c r="G41" s="64">
        <v>20.779166666666665</v>
      </c>
      <c r="H41" s="64"/>
      <c r="I41" s="24"/>
      <c r="J41" s="64"/>
      <c r="K41" s="64"/>
      <c r="L41" s="64"/>
      <c r="M41" s="64"/>
      <c r="N41" s="64"/>
      <c r="O41" s="64"/>
    </row>
    <row r="42" spans="1:15" x14ac:dyDescent="0.35">
      <c r="B42">
        <v>2</v>
      </c>
      <c r="C42" s="64">
        <v>19.5185</v>
      </c>
      <c r="D42" s="64">
        <v>2.0261666666666667</v>
      </c>
      <c r="E42" s="64">
        <v>-0.38433333333333319</v>
      </c>
      <c r="F42" s="24">
        <v>0.92240985491721939</v>
      </c>
      <c r="G42" s="64">
        <v>21.16033333333333</v>
      </c>
      <c r="H42" s="64"/>
      <c r="I42" s="24"/>
      <c r="J42" s="64"/>
      <c r="K42" s="64"/>
      <c r="L42" s="64"/>
      <c r="M42" s="64"/>
      <c r="N42" s="64"/>
      <c r="O42" s="64"/>
    </row>
    <row r="43" spans="1:15" x14ac:dyDescent="0.35">
      <c r="A43">
        <v>2019</v>
      </c>
      <c r="B43">
        <v>1</v>
      </c>
      <c r="C43" s="64">
        <v>19.010833333333331</v>
      </c>
      <c r="D43" s="64">
        <v>1.9678333333333333</v>
      </c>
      <c r="E43" s="64">
        <v>-0.39</v>
      </c>
      <c r="F43" s="24">
        <v>0.92336398665932706</v>
      </c>
      <c r="G43" s="64">
        <v>20.588666666666665</v>
      </c>
      <c r="H43" s="64"/>
      <c r="I43" s="24"/>
      <c r="J43" s="64"/>
      <c r="K43" s="64"/>
      <c r="L43" s="64"/>
      <c r="M43" s="64"/>
      <c r="N43" s="64"/>
      <c r="O43" s="64"/>
    </row>
    <row r="44" spans="1:15" x14ac:dyDescent="0.35">
      <c r="B44">
        <v>2</v>
      </c>
      <c r="C44" s="64">
        <v>19.069166666666668</v>
      </c>
      <c r="D44" s="64">
        <v>2.0485000000000002</v>
      </c>
      <c r="E44" s="64">
        <v>-0.47216666666666673</v>
      </c>
      <c r="F44" s="24">
        <v>0.9236476068231172</v>
      </c>
      <c r="G44" s="64">
        <v>20.645500000000002</v>
      </c>
      <c r="H44" s="64"/>
      <c r="I44" s="24"/>
      <c r="J44" s="64"/>
      <c r="K44" s="64"/>
      <c r="L44" s="64"/>
      <c r="M44" s="64"/>
      <c r="N44" s="64"/>
      <c r="O44" s="64"/>
    </row>
    <row r="45" spans="1:15" x14ac:dyDescent="0.35">
      <c r="A45">
        <v>2020</v>
      </c>
      <c r="B45">
        <v>1</v>
      </c>
      <c r="C45" s="64">
        <v>17.463000000000001</v>
      </c>
      <c r="D45" s="64">
        <v>1.8421666666666667</v>
      </c>
      <c r="E45" s="64">
        <v>-0.3115</v>
      </c>
      <c r="F45" s="24">
        <v>0.91941173373580654</v>
      </c>
      <c r="G45" s="64">
        <v>18.99366666666667</v>
      </c>
      <c r="H45" s="64"/>
      <c r="I45" s="24"/>
      <c r="J45" s="64"/>
      <c r="K45" s="64"/>
      <c r="L45" s="64"/>
      <c r="M45" s="64"/>
      <c r="N45" s="64"/>
      <c r="O45" s="64"/>
    </row>
    <row r="46" spans="1:15" x14ac:dyDescent="0.35">
      <c r="B46">
        <v>2</v>
      </c>
      <c r="C46" s="64">
        <v>18.402333333333331</v>
      </c>
      <c r="D46" s="64">
        <v>2.2023333333333337</v>
      </c>
      <c r="E46" s="64">
        <v>-0.32483333333333331</v>
      </c>
      <c r="F46" s="24">
        <v>0.9074203436911874</v>
      </c>
      <c r="G46" s="64">
        <v>20.279833333333332</v>
      </c>
      <c r="H46" s="64"/>
      <c r="I46" s="24"/>
      <c r="J46" s="64"/>
      <c r="K46" s="64"/>
      <c r="L46" s="64"/>
      <c r="M46" s="64"/>
      <c r="N46" s="64"/>
      <c r="O46" s="64"/>
    </row>
    <row r="47" spans="1:15" x14ac:dyDescent="0.35">
      <c r="A47">
        <v>2021</v>
      </c>
      <c r="B47">
        <v>1</v>
      </c>
      <c r="C47" s="64">
        <v>18.190166666666666</v>
      </c>
      <c r="D47" s="64">
        <v>2.1021666666666663</v>
      </c>
      <c r="E47" s="64">
        <v>-0.34483333333333333</v>
      </c>
      <c r="F47" s="24">
        <v>0.91190207628357778</v>
      </c>
      <c r="G47" s="64">
        <v>19.947499999999998</v>
      </c>
      <c r="H47" s="64"/>
      <c r="I47" s="24"/>
      <c r="J47" s="64"/>
      <c r="K47" s="64"/>
      <c r="L47" s="64"/>
      <c r="M47" s="64"/>
      <c r="N47" s="64"/>
      <c r="O47" s="64"/>
    </row>
    <row r="48" spans="1:15" x14ac:dyDescent="0.35">
      <c r="B48">
        <v>2</v>
      </c>
      <c r="C48" s="64">
        <v>18.084833333333332</v>
      </c>
      <c r="D48" s="64">
        <v>2.3431666666666664</v>
      </c>
      <c r="E48" s="64">
        <v>-0.24983333333333335</v>
      </c>
      <c r="F48" s="24">
        <v>0.89625750605026899</v>
      </c>
      <c r="G48" s="64">
        <v>20.178166666666662</v>
      </c>
      <c r="H48" s="64"/>
      <c r="I48" s="24"/>
      <c r="J48" s="64"/>
      <c r="K48" s="64"/>
      <c r="L48" s="64"/>
      <c r="M48" s="64"/>
      <c r="N48" s="64"/>
      <c r="O48" s="64"/>
    </row>
    <row r="49" spans="1:15" x14ac:dyDescent="0.35">
      <c r="A49" s="65" t="s">
        <v>122</v>
      </c>
      <c r="B49">
        <v>1</v>
      </c>
      <c r="C49" s="64">
        <v>17.814333333333334</v>
      </c>
      <c r="D49" s="64">
        <v>1.9764999999999999</v>
      </c>
      <c r="E49" s="64">
        <v>-0.11449999999999982</v>
      </c>
      <c r="F49" s="24">
        <v>0.905368547663013</v>
      </c>
      <c r="G49" s="64">
        <v>19.676333333333336</v>
      </c>
      <c r="H49" s="64"/>
      <c r="I49" s="24"/>
      <c r="J49" s="64"/>
      <c r="K49" s="64"/>
      <c r="L49" s="64"/>
      <c r="M49" s="64"/>
      <c r="N49" s="64"/>
      <c r="O49" s="64"/>
    </row>
    <row r="50" spans="1:15" x14ac:dyDescent="0.35">
      <c r="A50" s="55">
        <v>44743</v>
      </c>
      <c r="B50">
        <v>2</v>
      </c>
      <c r="C50" s="64">
        <v>18.312999999999999</v>
      </c>
      <c r="D50" s="64">
        <v>2.2309999999999999</v>
      </c>
      <c r="E50" s="64">
        <v>-0.16900000000000004</v>
      </c>
      <c r="F50" s="24">
        <v>0.89879754601227002</v>
      </c>
      <c r="G50" s="64">
        <v>20.374999999999996</v>
      </c>
      <c r="H50" s="64"/>
      <c r="I50" s="24"/>
      <c r="J50" s="64"/>
      <c r="K50" s="64"/>
      <c r="L50" s="64"/>
      <c r="M50" s="64"/>
      <c r="N50" s="64"/>
      <c r="O50" s="64"/>
    </row>
    <row r="52" spans="1:15" x14ac:dyDescent="0.35">
      <c r="A52" t="s">
        <v>255</v>
      </c>
    </row>
    <row r="53" spans="1:15" x14ac:dyDescent="0.35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x14ac:dyDescent="0.35"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x14ac:dyDescent="0.35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x14ac:dyDescent="0.35">
      <c r="C56" s="7"/>
      <c r="D56" s="7"/>
      <c r="E56" s="7"/>
      <c r="F56" s="7"/>
      <c r="G56" s="7"/>
      <c r="H56" s="7"/>
      <c r="I56" s="7"/>
      <c r="J56" s="7"/>
      <c r="K56" s="7"/>
      <c r="L56" s="7"/>
      <c r="N56" s="7"/>
      <c r="O56" s="7"/>
    </row>
    <row r="57" spans="1:15" x14ac:dyDescent="0.3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3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65" spans="6:6" x14ac:dyDescent="0.35">
      <c r="F65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44"/>
  <sheetViews>
    <sheetView zoomScale="50" zoomScaleNormal="50" workbookViewId="0">
      <pane xSplit="1" ySplit="6" topLeftCell="B7" activePane="bottomRight" state="frozen"/>
      <selection pane="topRight" activeCell="B1" sqref="B1"/>
      <selection pane="bottomLeft" activeCell="A9" sqref="A9"/>
      <selection pane="bottomRight"/>
    </sheetView>
  </sheetViews>
  <sheetFormatPr defaultRowHeight="14.5" x14ac:dyDescent="0.35"/>
  <cols>
    <col min="27" max="27" width="13.6328125" bestFit="1" customWidth="1"/>
  </cols>
  <sheetData>
    <row r="1" spans="1:112" ht="26" x14ac:dyDescent="0.6">
      <c r="A1" s="1" t="s">
        <v>259</v>
      </c>
      <c r="AA1" s="45"/>
    </row>
    <row r="2" spans="1:112" x14ac:dyDescent="0.35">
      <c r="A2" t="s">
        <v>260</v>
      </c>
    </row>
    <row r="4" spans="1:112" s="5" customFormat="1" ht="16" customHeight="1" x14ac:dyDescent="0.35">
      <c r="A4" s="8" t="s">
        <v>30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AA4" s="10"/>
      <c r="AB4" s="10"/>
      <c r="AC4" s="10"/>
      <c r="AD4" s="10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BD4" s="10"/>
      <c r="BE4" s="10"/>
      <c r="BF4" s="10"/>
      <c r="BG4" s="10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</row>
    <row r="5" spans="1:112" s="5" customFormat="1" ht="16" customHeight="1" x14ac:dyDescent="0.35">
      <c r="B5" s="25" t="s">
        <v>32</v>
      </c>
      <c r="C5" s="25" t="s">
        <v>33</v>
      </c>
      <c r="D5" s="25" t="s">
        <v>34</v>
      </c>
      <c r="E5" s="25" t="s">
        <v>35</v>
      </c>
      <c r="F5" s="25" t="s">
        <v>36</v>
      </c>
      <c r="G5" s="25" t="s">
        <v>37</v>
      </c>
      <c r="H5" s="25" t="s">
        <v>38</v>
      </c>
      <c r="I5" s="25" t="s">
        <v>39</v>
      </c>
      <c r="J5" s="25" t="s">
        <v>40</v>
      </c>
      <c r="K5" s="25" t="s">
        <v>41</v>
      </c>
      <c r="L5" s="25" t="s">
        <v>42</v>
      </c>
      <c r="M5" s="25" t="s">
        <v>43</v>
      </c>
      <c r="N5" s="25" t="s">
        <v>44</v>
      </c>
      <c r="O5" s="25" t="s">
        <v>45</v>
      </c>
      <c r="P5" s="25" t="s">
        <v>46</v>
      </c>
      <c r="Q5" s="25" t="s">
        <v>47</v>
      </c>
      <c r="R5" s="25" t="s">
        <v>48</v>
      </c>
      <c r="S5" s="25" t="s">
        <v>49</v>
      </c>
      <c r="T5" s="25" t="s">
        <v>50</v>
      </c>
      <c r="U5" s="25" t="s">
        <v>51</v>
      </c>
      <c r="V5" s="25" t="s">
        <v>52</v>
      </c>
      <c r="W5" s="25" t="s">
        <v>53</v>
      </c>
      <c r="X5" s="25" t="s">
        <v>54</v>
      </c>
      <c r="Y5" s="25" t="s">
        <v>55</v>
      </c>
      <c r="Z5" s="25" t="s">
        <v>56</v>
      </c>
      <c r="AA5" s="25" t="s">
        <v>57</v>
      </c>
      <c r="AB5" s="25" t="s">
        <v>58</v>
      </c>
      <c r="AC5" s="46" t="s">
        <v>59</v>
      </c>
      <c r="AD5" s="25" t="s">
        <v>60</v>
      </c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</row>
    <row r="6" spans="1:112" s="5" customFormat="1" ht="16" customHeight="1" x14ac:dyDescent="0.35">
      <c r="B6" s="26" t="s">
        <v>63</v>
      </c>
      <c r="C6" s="26" t="s">
        <v>64</v>
      </c>
      <c r="D6" s="26" t="s">
        <v>65</v>
      </c>
      <c r="E6" s="26" t="s">
        <v>66</v>
      </c>
      <c r="F6" s="26" t="s">
        <v>67</v>
      </c>
      <c r="G6" s="26" t="s">
        <v>68</v>
      </c>
      <c r="H6" s="26" t="s">
        <v>69</v>
      </c>
      <c r="I6" s="26" t="s">
        <v>70</v>
      </c>
      <c r="J6" s="26" t="s">
        <v>71</v>
      </c>
      <c r="K6" s="26" t="s">
        <v>72</v>
      </c>
      <c r="L6" s="26" t="s">
        <v>73</v>
      </c>
      <c r="M6" s="26" t="s">
        <v>74</v>
      </c>
      <c r="N6" s="26" t="s">
        <v>75</v>
      </c>
      <c r="O6" s="26" t="s">
        <v>76</v>
      </c>
      <c r="P6" s="26" t="s">
        <v>77</v>
      </c>
      <c r="Q6" s="26" t="s">
        <v>78</v>
      </c>
      <c r="R6" s="26" t="s">
        <v>79</v>
      </c>
      <c r="S6" s="26" t="s">
        <v>80</v>
      </c>
      <c r="T6" s="26" t="s">
        <v>81</v>
      </c>
      <c r="U6" s="26" t="s">
        <v>82</v>
      </c>
      <c r="V6" s="26" t="s">
        <v>83</v>
      </c>
      <c r="W6" s="26" t="s">
        <v>84</v>
      </c>
      <c r="X6" s="26" t="s">
        <v>85</v>
      </c>
      <c r="Y6" s="26" t="s">
        <v>86</v>
      </c>
      <c r="Z6" s="26" t="s">
        <v>87</v>
      </c>
      <c r="AA6" s="26" t="s">
        <v>88</v>
      </c>
      <c r="AB6" s="26" t="s">
        <v>89</v>
      </c>
      <c r="AC6" s="26" t="s">
        <v>90</v>
      </c>
      <c r="AD6" s="26" t="s">
        <v>91</v>
      </c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</row>
    <row r="7" spans="1:112" s="5" customFormat="1" ht="16" customHeight="1" x14ac:dyDescent="0.35">
      <c r="A7" s="5" t="s">
        <v>10</v>
      </c>
      <c r="B7" s="50">
        <v>101.26565913718454</v>
      </c>
      <c r="C7" s="50">
        <v>83.476119222145144</v>
      </c>
      <c r="D7" s="50">
        <v>103.50133935299972</v>
      </c>
      <c r="E7" s="50">
        <v>104.67593211822917</v>
      </c>
      <c r="F7" s="50">
        <v>97.725351730390585</v>
      </c>
      <c r="G7" s="50">
        <v>103.58101991448596</v>
      </c>
      <c r="H7" s="50">
        <v>110.2754107581099</v>
      </c>
      <c r="I7" s="50">
        <v>106.12755101616355</v>
      </c>
      <c r="J7" s="50">
        <v>112.37477689898571</v>
      </c>
      <c r="K7" s="50">
        <v>115.36816932105005</v>
      </c>
      <c r="L7" s="50">
        <v>113.04603912364921</v>
      </c>
      <c r="M7" s="50">
        <v>117.71025557051267</v>
      </c>
      <c r="N7" s="50">
        <v>111.26608557065636</v>
      </c>
      <c r="O7" s="50">
        <v>113.71565453499116</v>
      </c>
      <c r="P7" s="50">
        <v>133.02718453536514</v>
      </c>
      <c r="Q7" s="50">
        <v>136.31376373992435</v>
      </c>
      <c r="R7" s="50">
        <v>132.09462770717633</v>
      </c>
      <c r="S7" s="50">
        <v>136.67492400910783</v>
      </c>
      <c r="T7" s="50">
        <v>138.47428398339105</v>
      </c>
      <c r="U7" s="50">
        <v>146.36379034838589</v>
      </c>
      <c r="V7" s="50">
        <v>164.35517127654799</v>
      </c>
      <c r="W7" s="50">
        <v>154.1315200040271</v>
      </c>
      <c r="X7" s="50">
        <v>137.60215755494548</v>
      </c>
      <c r="Y7" s="50">
        <v>192.651486504594</v>
      </c>
      <c r="Z7" s="50">
        <v>172.38826258168243</v>
      </c>
      <c r="AA7" s="50">
        <v>163.18866438400184</v>
      </c>
      <c r="AB7" s="50">
        <v>184.30914552172652</v>
      </c>
      <c r="AC7" s="50">
        <v>234.20679147745975</v>
      </c>
      <c r="AD7" s="50">
        <v>184.8803389017948</v>
      </c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</row>
    <row r="8" spans="1:112" s="5" customFormat="1" ht="16" customHeight="1" x14ac:dyDescent="0.35">
      <c r="A8" s="5" t="s">
        <v>11</v>
      </c>
      <c r="B8" s="50">
        <v>607.01786803324603</v>
      </c>
      <c r="C8" s="50">
        <v>587.2480339164922</v>
      </c>
      <c r="D8" s="50">
        <v>580.22882279734927</v>
      </c>
      <c r="E8" s="50">
        <v>592.23731705467776</v>
      </c>
      <c r="F8" s="50">
        <v>593.90656679560016</v>
      </c>
      <c r="G8" s="50">
        <v>582.34138339961828</v>
      </c>
      <c r="H8" s="50">
        <v>578.98167816338378</v>
      </c>
      <c r="I8" s="50">
        <v>580.74807329622354</v>
      </c>
      <c r="J8" s="50">
        <v>580.09927932335438</v>
      </c>
      <c r="K8" s="50">
        <v>599.73798153477128</v>
      </c>
      <c r="L8" s="50">
        <v>605.67666793713624</v>
      </c>
      <c r="M8" s="50">
        <v>619.86458094879799</v>
      </c>
      <c r="N8" s="50">
        <v>609.68499088686042</v>
      </c>
      <c r="O8" s="50">
        <v>609.59301207768556</v>
      </c>
      <c r="P8" s="50">
        <v>588.41553865390131</v>
      </c>
      <c r="Q8" s="50">
        <v>553.99868575432379</v>
      </c>
      <c r="R8" s="50">
        <v>544.933319198709</v>
      </c>
      <c r="S8" s="50">
        <v>586.55938977168375</v>
      </c>
      <c r="T8" s="50">
        <v>572.57929055574607</v>
      </c>
      <c r="U8" s="50">
        <v>566.03068620660997</v>
      </c>
      <c r="V8" s="50">
        <v>555.92182418024072</v>
      </c>
      <c r="W8" s="50">
        <v>594.38669130087442</v>
      </c>
      <c r="X8" s="50">
        <v>590.62416602412816</v>
      </c>
      <c r="Y8" s="50">
        <v>575.85737518714791</v>
      </c>
      <c r="Z8" s="50">
        <v>595.0336040055895</v>
      </c>
      <c r="AA8" s="50">
        <v>580.27746647982815</v>
      </c>
      <c r="AB8" s="50">
        <v>384.87854229871408</v>
      </c>
      <c r="AC8" s="50">
        <v>585.4087548805303</v>
      </c>
      <c r="AD8" s="50">
        <v>529.25839821080001</v>
      </c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</row>
    <row r="9" spans="1:112" s="5" customFormat="1" ht="16" customHeight="1" x14ac:dyDescent="0.35">
      <c r="A9" s="5" t="s">
        <v>12</v>
      </c>
      <c r="B9" s="50">
        <v>529.3064309369679</v>
      </c>
      <c r="C9" s="50">
        <v>572.84501586281397</v>
      </c>
      <c r="D9" s="50">
        <v>577.21775669243357</v>
      </c>
      <c r="E9" s="50">
        <v>599.61791297755894</v>
      </c>
      <c r="F9" s="50">
        <v>599.35020165374681</v>
      </c>
      <c r="G9" s="50">
        <v>591.66400875133797</v>
      </c>
      <c r="H9" s="50">
        <v>639.52533161533995</v>
      </c>
      <c r="I9" s="50">
        <v>669.78381756327622</v>
      </c>
      <c r="J9" s="50">
        <v>685.33249009061365</v>
      </c>
      <c r="K9" s="50">
        <v>678.07248372643937</v>
      </c>
      <c r="L9" s="50">
        <v>704.12619784508934</v>
      </c>
      <c r="M9" s="50">
        <v>751.58951602016361</v>
      </c>
      <c r="N9" s="50">
        <v>793.67165085200986</v>
      </c>
      <c r="O9" s="50">
        <v>840.53297141699466</v>
      </c>
      <c r="P9" s="50">
        <v>891.60970151292565</v>
      </c>
      <c r="Q9" s="50">
        <v>754.32689151966451</v>
      </c>
      <c r="R9" s="50">
        <v>821.51593402223682</v>
      </c>
      <c r="S9" s="50">
        <v>838.65824871033556</v>
      </c>
      <c r="T9" s="50">
        <v>857.23121798624402</v>
      </c>
      <c r="U9" s="50">
        <v>868.52273280750717</v>
      </c>
      <c r="V9" s="50">
        <v>864.49563197117288</v>
      </c>
      <c r="W9" s="50">
        <v>841.53102130922889</v>
      </c>
      <c r="X9" s="50">
        <v>872.66770091783235</v>
      </c>
      <c r="Y9" s="50">
        <v>862.23360747109029</v>
      </c>
      <c r="Z9" s="50">
        <v>866.53053225821952</v>
      </c>
      <c r="AA9" s="50">
        <v>879.19743722135991</v>
      </c>
      <c r="AB9" s="50">
        <v>578.86094845223397</v>
      </c>
      <c r="AC9" s="50">
        <v>819.57600336554503</v>
      </c>
      <c r="AD9" s="50">
        <v>793.65993231820801</v>
      </c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</row>
    <row r="10" spans="1:112" s="5" customFormat="1" ht="16" customHeight="1" x14ac:dyDescent="0.35">
      <c r="A10" s="13" t="s">
        <v>92</v>
      </c>
      <c r="B10" s="50">
        <v>225.44626172844795</v>
      </c>
      <c r="C10" s="50">
        <v>232.39565080305826</v>
      </c>
      <c r="D10" s="50">
        <v>243.78432247508954</v>
      </c>
      <c r="E10" s="50">
        <v>260.56507840471744</v>
      </c>
      <c r="F10" s="50">
        <v>242.5508749994365</v>
      </c>
      <c r="G10" s="50">
        <v>239.36017077525327</v>
      </c>
      <c r="H10" s="50">
        <v>249.08404996434382</v>
      </c>
      <c r="I10" s="50">
        <v>248.64740029197677</v>
      </c>
      <c r="J10" s="50">
        <v>257.65155182810491</v>
      </c>
      <c r="K10" s="50">
        <v>271.07751687106776</v>
      </c>
      <c r="L10" s="50">
        <v>289.29887569386153</v>
      </c>
      <c r="M10" s="50">
        <v>314.43906533561869</v>
      </c>
      <c r="N10" s="50">
        <v>336.14635457666839</v>
      </c>
      <c r="O10" s="50">
        <v>365.80344906201975</v>
      </c>
      <c r="P10" s="50">
        <v>375.75485340373615</v>
      </c>
      <c r="Q10" s="50">
        <v>390.03037032272579</v>
      </c>
      <c r="R10" s="50">
        <v>398.21865986919448</v>
      </c>
      <c r="S10" s="50">
        <v>402.11424274494846</v>
      </c>
      <c r="T10" s="50">
        <v>404.99153597554255</v>
      </c>
      <c r="U10" s="50">
        <v>417.81252558837474</v>
      </c>
      <c r="V10" s="50">
        <v>416.95292111413869</v>
      </c>
      <c r="W10" s="50">
        <v>410.76140786600024</v>
      </c>
      <c r="X10" s="50">
        <v>408.77169085015964</v>
      </c>
      <c r="Y10" s="50">
        <v>396.09698690365684</v>
      </c>
      <c r="Z10" s="50">
        <v>392.67492780002658</v>
      </c>
      <c r="AA10" s="50">
        <v>383.52449293414361</v>
      </c>
      <c r="AB10" s="50">
        <v>290.72069875449256</v>
      </c>
      <c r="AC10" s="50">
        <v>332.85834309812287</v>
      </c>
      <c r="AD10" s="50">
        <v>318.14365309053568</v>
      </c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</row>
    <row r="11" spans="1:112" s="5" customFormat="1" ht="16" customHeight="1" x14ac:dyDescent="0.35">
      <c r="A11" s="5" t="s">
        <v>62</v>
      </c>
      <c r="B11" s="50">
        <v>1689.9242267266388</v>
      </c>
      <c r="C11" s="50">
        <v>1765.9325328865973</v>
      </c>
      <c r="D11" s="50">
        <v>1852.4725912172787</v>
      </c>
      <c r="E11" s="50">
        <v>1900.8829806130441</v>
      </c>
      <c r="F11" s="50">
        <v>1963.759954160563</v>
      </c>
      <c r="G11" s="50">
        <v>2042.0305176635541</v>
      </c>
      <c r="H11" s="50">
        <v>2132.8020765055348</v>
      </c>
      <c r="I11" s="50">
        <v>2223.8013476520305</v>
      </c>
      <c r="J11" s="50">
        <v>2326.5203591782156</v>
      </c>
      <c r="K11" s="50">
        <v>2407.7240530343461</v>
      </c>
      <c r="L11" s="50">
        <v>2508.3801916956527</v>
      </c>
      <c r="M11" s="50">
        <v>2639.1528015671001</v>
      </c>
      <c r="N11" s="50">
        <v>2798.7803508851553</v>
      </c>
      <c r="O11" s="50">
        <v>2944.270347234487</v>
      </c>
      <c r="P11" s="50">
        <v>3085.4985248242938</v>
      </c>
      <c r="Q11" s="50">
        <v>3096.6128393521458</v>
      </c>
      <c r="R11" s="50">
        <v>3164.6996714683628</v>
      </c>
      <c r="S11" s="50">
        <v>3286.3592130827715</v>
      </c>
      <c r="T11" s="50">
        <v>3395.0067107995687</v>
      </c>
      <c r="U11" s="50">
        <v>3483.016197829701</v>
      </c>
      <c r="V11" s="50">
        <v>3558.0271224367361</v>
      </c>
      <c r="W11" s="50">
        <v>3629.5757999353573</v>
      </c>
      <c r="X11" s="50">
        <v>3703.9956118417954</v>
      </c>
      <c r="Y11" s="50">
        <v>3753.407645100719</v>
      </c>
      <c r="Z11" s="50">
        <v>3816.8053986709242</v>
      </c>
      <c r="AA11" s="50">
        <v>3895.2254261820126</v>
      </c>
      <c r="AB11" s="50">
        <v>3477.1394912985297</v>
      </c>
      <c r="AC11" s="50">
        <v>3943.3681261620072</v>
      </c>
      <c r="AD11" s="50">
        <v>4095.6760429450032</v>
      </c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</row>
    <row r="12" spans="1:112" s="5" customFormat="1" ht="16" customHeight="1" x14ac:dyDescent="0.35">
      <c r="A12" s="20" t="s">
        <v>19</v>
      </c>
      <c r="B12" s="50">
        <v>3040.460028834028</v>
      </c>
      <c r="C12" s="50">
        <v>3143.3079193435456</v>
      </c>
      <c r="D12" s="50">
        <v>3270.4295173906285</v>
      </c>
      <c r="E12" s="50">
        <v>3378.9433242787572</v>
      </c>
      <c r="F12" s="50">
        <v>3403.2006373667482</v>
      </c>
      <c r="G12" s="50">
        <v>3468.2665051455251</v>
      </c>
      <c r="H12" s="50">
        <v>3626.4552153319496</v>
      </c>
      <c r="I12" s="50">
        <v>3742.6472059850144</v>
      </c>
      <c r="J12" s="50">
        <v>3882.9063659543526</v>
      </c>
      <c r="K12" s="50">
        <v>3996.835102421941</v>
      </c>
      <c r="L12" s="50">
        <v>4157.6964474506694</v>
      </c>
      <c r="M12" s="50">
        <v>4392.4888900879951</v>
      </c>
      <c r="N12" s="50">
        <v>4621.6305855248329</v>
      </c>
      <c r="O12" s="50">
        <v>4869.3407270344087</v>
      </c>
      <c r="P12" s="50">
        <v>5083.6281393311347</v>
      </c>
      <c r="Q12" s="50">
        <v>4979.3110542095365</v>
      </c>
      <c r="R12" s="50">
        <v>5116.4408915172171</v>
      </c>
      <c r="S12" s="50">
        <v>5289.4050302889764</v>
      </c>
      <c r="T12" s="50">
        <v>5415.6531451533065</v>
      </c>
      <c r="U12" s="50">
        <v>5542.5177244035576</v>
      </c>
      <c r="V12" s="50">
        <v>5623.8477580944927</v>
      </c>
      <c r="W12" s="50">
        <v>5675.2251119654193</v>
      </c>
      <c r="X12" s="50">
        <v>5758.2774705951279</v>
      </c>
      <c r="Y12" s="50">
        <v>5816.9471883812175</v>
      </c>
      <c r="Z12" s="50">
        <v>5870.649697038898</v>
      </c>
      <c r="AA12" s="50">
        <v>5928.0263761461047</v>
      </c>
      <c r="AB12" s="50">
        <v>4968.0430125204575</v>
      </c>
      <c r="AC12" s="50">
        <v>5894.6421976867769</v>
      </c>
      <c r="AD12" s="50">
        <v>5921.6183654663409</v>
      </c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</row>
    <row r="13" spans="1:112" s="5" customFormat="1" ht="16" customHeight="1" x14ac:dyDescent="0.3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47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</row>
    <row r="14" spans="1:112" s="5" customFormat="1" ht="16" customHeight="1" x14ac:dyDescent="0.3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</row>
    <row r="15" spans="1:112" s="5" customFormat="1" ht="16" customHeight="1" x14ac:dyDescent="0.3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</row>
    <row r="16" spans="1:112" s="5" customFormat="1" ht="16" customHeight="1" x14ac:dyDescent="0.3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</row>
    <row r="17" spans="1:184" s="5" customFormat="1" ht="16" customHeight="1" x14ac:dyDescent="0.3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</row>
    <row r="18" spans="1:184" s="5" customFormat="1" ht="16" customHeight="1" x14ac:dyDescent="0.3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</row>
    <row r="19" spans="1:184" s="5" customFormat="1" ht="16" customHeight="1" x14ac:dyDescent="0.35">
      <c r="A19" s="2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</row>
    <row r="20" spans="1:184" s="5" customFormat="1" ht="16" customHeight="1" x14ac:dyDescent="0.3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47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</row>
    <row r="21" spans="1:184" s="5" customFormat="1" ht="16" customHeight="1" x14ac:dyDescent="0.3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47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</row>
    <row r="22" spans="1:184" s="5" customFormat="1" ht="16" customHeight="1" x14ac:dyDescent="0.3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</row>
    <row r="23" spans="1:184" s="5" customFormat="1" ht="16" customHeight="1" x14ac:dyDescent="0.3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</row>
    <row r="24" spans="1:184" s="5" customFormat="1" ht="16" customHeight="1" x14ac:dyDescent="0.3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</row>
    <row r="25" spans="1:184" s="5" customFormat="1" ht="16" customHeight="1" x14ac:dyDescent="0.3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</row>
    <row r="26" spans="1:184" s="5" customFormat="1" ht="16" customHeight="1" x14ac:dyDescent="0.3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</row>
    <row r="27" spans="1:184" s="5" customFormat="1" ht="16" customHeight="1" x14ac:dyDescent="0.35">
      <c r="A27" s="2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</row>
    <row r="28" spans="1:184" s="5" customFormat="1" ht="16" customHeight="1" x14ac:dyDescent="0.3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47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</row>
    <row r="29" spans="1:184" s="5" customFormat="1" ht="16" customHeight="1" x14ac:dyDescent="0.3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8"/>
      <c r="S29" s="18"/>
      <c r="T29" s="18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53"/>
      <c r="AF29" s="53"/>
      <c r="AG29" s="53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8"/>
      <c r="AW29" s="18"/>
      <c r="AX29" s="18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8"/>
      <c r="BZ29" s="18"/>
      <c r="CA29" s="18"/>
      <c r="CB29" s="15"/>
      <c r="CC29" s="15"/>
      <c r="CD29" s="15"/>
      <c r="CE29" s="15"/>
      <c r="CF29" s="15"/>
      <c r="CG29" s="15"/>
      <c r="CH29" s="15"/>
      <c r="CI29" s="15"/>
      <c r="CJ29" s="15"/>
      <c r="CK29" s="17"/>
      <c r="CL29" s="17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</row>
    <row r="30" spans="1:184" s="5" customFormat="1" ht="16" customHeight="1" x14ac:dyDescent="0.3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8"/>
      <c r="S30" s="18"/>
      <c r="T30" s="18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53"/>
      <c r="AF30" s="53"/>
      <c r="AG30" s="53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8"/>
      <c r="AW30" s="18"/>
      <c r="AX30" s="18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8"/>
      <c r="BZ30" s="18"/>
      <c r="CA30" s="18"/>
      <c r="CB30" s="15"/>
      <c r="CC30" s="15"/>
      <c r="CD30" s="15"/>
      <c r="CE30" s="15"/>
      <c r="CF30" s="15"/>
      <c r="CG30" s="15"/>
      <c r="CH30" s="15"/>
      <c r="CI30" s="15"/>
      <c r="CJ30" s="15"/>
      <c r="CK30" s="17"/>
      <c r="CL30" s="17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</row>
    <row r="31" spans="1:184" s="5" customFormat="1" ht="16" customHeight="1" x14ac:dyDescent="0.3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8"/>
      <c r="S31" s="18"/>
      <c r="T31" s="18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53"/>
      <c r="AF31" s="53"/>
      <c r="AG31" s="53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8"/>
      <c r="AW31" s="18"/>
      <c r="AX31" s="18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8"/>
      <c r="BZ31" s="18"/>
      <c r="CA31" s="18"/>
      <c r="CB31" s="15"/>
      <c r="CC31" s="15"/>
      <c r="CD31" s="15"/>
      <c r="CE31" s="15"/>
      <c r="CF31" s="15"/>
      <c r="CG31" s="15"/>
      <c r="CH31" s="15"/>
      <c r="CI31" s="15"/>
      <c r="CJ31" s="15"/>
      <c r="CK31" s="17"/>
      <c r="CL31" s="17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</row>
    <row r="32" spans="1:184" s="10" customFormat="1" ht="18" customHeight="1" x14ac:dyDescent="0.3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</row>
    <row r="33" spans="1:184" s="5" customFormat="1" ht="18" customHeight="1" x14ac:dyDescent="0.35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3"/>
      <c r="AF33" s="53"/>
      <c r="AG33" s="53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30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</row>
    <row r="34" spans="1:184" s="20" customFormat="1" ht="22" customHeigh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44"/>
      <c r="S34" s="44"/>
      <c r="T34" s="44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53"/>
      <c r="AF34" s="53"/>
      <c r="AG34" s="53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44"/>
      <c r="AW34" s="44"/>
      <c r="AX34" s="44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44"/>
      <c r="BZ34" s="44"/>
      <c r="CA34" s="44"/>
      <c r="CB34" s="22"/>
      <c r="CC34" s="22"/>
      <c r="CD34" s="22"/>
      <c r="CE34" s="22"/>
      <c r="CF34" s="22"/>
      <c r="CG34" s="22"/>
      <c r="CH34" s="22"/>
      <c r="CI34" s="22"/>
      <c r="CJ34" s="22"/>
      <c r="CK34" s="17"/>
      <c r="CL34" s="17"/>
      <c r="CM34" s="29"/>
      <c r="CN34" s="29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</row>
    <row r="35" spans="1:184" s="23" customFormat="1" ht="16" customHeight="1" x14ac:dyDescent="0.3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17"/>
      <c r="CL35" s="17"/>
      <c r="CM35" s="29"/>
      <c r="CN35" s="29"/>
    </row>
    <row r="37" spans="1:184" s="10" customFormat="1" ht="18" customHeight="1" x14ac:dyDescent="0.3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</row>
    <row r="38" spans="1:184" s="10" customFormat="1" ht="18" customHeight="1" x14ac:dyDescent="0.3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</row>
    <row r="39" spans="1:184" s="10" customFormat="1" ht="18" customHeight="1" x14ac:dyDescent="0.3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</row>
    <row r="40" spans="1:184" s="10" customFormat="1" ht="18" customHeight="1" x14ac:dyDescent="0.3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</row>
    <row r="41" spans="1:184" s="5" customFormat="1" ht="18" customHeight="1" x14ac:dyDescent="0.3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30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</row>
    <row r="42" spans="1:184" s="51" customFormat="1" ht="18" customHeight="1" x14ac:dyDescent="0.35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29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</row>
    <row r="43" spans="1:184" s="52" customFormat="1" ht="18" customHeight="1" x14ac:dyDescent="0.35">
      <c r="A43" s="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M43" s="29"/>
    </row>
    <row r="44" spans="1:184" s="52" customFormat="1" ht="18" customHeight="1" x14ac:dyDescent="0.35">
      <c r="A44" s="20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M44" s="2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zoomScale="63" zoomScaleNormal="63" workbookViewId="0"/>
  </sheetViews>
  <sheetFormatPr defaultRowHeight="14.5" x14ac:dyDescent="0.35"/>
  <cols>
    <col min="1" max="30" width="12" bestFit="1" customWidth="1"/>
  </cols>
  <sheetData>
    <row r="1" spans="1:30" ht="26" x14ac:dyDescent="0.6">
      <c r="A1" s="1" t="s">
        <v>262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 x14ac:dyDescent="0.35">
      <c r="A2" s="59" t="s">
        <v>257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4" spans="1:30" x14ac:dyDescent="0.35">
      <c r="B4" t="s">
        <v>261</v>
      </c>
    </row>
    <row r="5" spans="1:30" x14ac:dyDescent="0.35">
      <c r="A5" s="55">
        <v>43831</v>
      </c>
      <c r="B5" s="59">
        <v>225.54103719477692</v>
      </c>
    </row>
    <row r="6" spans="1:30" x14ac:dyDescent="0.35">
      <c r="A6" s="55">
        <v>43862</v>
      </c>
      <c r="B6" s="59">
        <v>226.28310379956898</v>
      </c>
    </row>
    <row r="7" spans="1:30" x14ac:dyDescent="0.35">
      <c r="A7" s="55">
        <v>43891</v>
      </c>
      <c r="B7" s="59">
        <v>211.8270809194415</v>
      </c>
    </row>
    <row r="8" spans="1:30" x14ac:dyDescent="0.35">
      <c r="A8" s="55">
        <v>43922</v>
      </c>
      <c r="B8" s="59">
        <v>113.59344883153349</v>
      </c>
    </row>
    <row r="9" spans="1:30" x14ac:dyDescent="0.35">
      <c r="A9" s="55">
        <v>43952</v>
      </c>
      <c r="B9" s="59">
        <v>159.4660920826087</v>
      </c>
    </row>
    <row r="10" spans="1:30" x14ac:dyDescent="0.35">
      <c r="A10" s="55">
        <v>43983</v>
      </c>
      <c r="B10" s="59">
        <v>189.2540599437838</v>
      </c>
    </row>
    <row r="11" spans="1:30" x14ac:dyDescent="0.35">
      <c r="A11" s="55">
        <v>44013</v>
      </c>
      <c r="B11" s="59">
        <v>200.19779858271076</v>
      </c>
    </row>
    <row r="12" spans="1:30" x14ac:dyDescent="0.35">
      <c r="A12" s="55">
        <v>44044</v>
      </c>
      <c r="B12" s="59">
        <v>207.6035912992545</v>
      </c>
    </row>
    <row r="13" spans="1:30" x14ac:dyDescent="0.35">
      <c r="A13" s="55">
        <v>44075</v>
      </c>
      <c r="B13" s="59">
        <v>218.08907468936172</v>
      </c>
    </row>
    <row r="14" spans="1:30" x14ac:dyDescent="0.35">
      <c r="A14" s="55">
        <v>44105</v>
      </c>
      <c r="B14" s="59">
        <v>223.63666765217394</v>
      </c>
    </row>
    <row r="15" spans="1:30" x14ac:dyDescent="0.35">
      <c r="A15" s="55">
        <v>44136</v>
      </c>
      <c r="B15" s="59">
        <v>225.51891413149525</v>
      </c>
    </row>
    <row r="16" spans="1:30" x14ac:dyDescent="0.35">
      <c r="A16" s="55">
        <v>44166</v>
      </c>
      <c r="B16" s="59">
        <v>225.25047451059319</v>
      </c>
    </row>
    <row r="17" spans="1:2" x14ac:dyDescent="0.35">
      <c r="A17" s="55">
        <v>44197</v>
      </c>
      <c r="B17" s="59">
        <v>222.77815680801689</v>
      </c>
    </row>
    <row r="18" spans="1:2" x14ac:dyDescent="0.35">
      <c r="A18" s="55">
        <v>44228</v>
      </c>
      <c r="B18" s="59">
        <v>227.93292896226416</v>
      </c>
    </row>
    <row r="19" spans="1:2" x14ac:dyDescent="0.35">
      <c r="A19" s="55">
        <v>44256</v>
      </c>
      <c r="B19" s="59">
        <v>240.26832957544227</v>
      </c>
    </row>
    <row r="20" spans="1:2" x14ac:dyDescent="0.35">
      <c r="A20" s="55">
        <v>44287</v>
      </c>
      <c r="B20" s="59">
        <v>237.18946433505687</v>
      </c>
    </row>
    <row r="21" spans="1:2" x14ac:dyDescent="0.35">
      <c r="A21" s="55">
        <v>44317</v>
      </c>
      <c r="B21" s="59">
        <v>231.88691358884299</v>
      </c>
    </row>
    <row r="22" spans="1:2" x14ac:dyDescent="0.35">
      <c r="A22" s="55">
        <v>44348</v>
      </c>
      <c r="B22" s="59">
        <v>232.1569952103093</v>
      </c>
    </row>
    <row r="23" spans="1:2" x14ac:dyDescent="0.35">
      <c r="A23" s="55">
        <v>44378</v>
      </c>
      <c r="B23" s="59">
        <v>200.8779645137615</v>
      </c>
    </row>
    <row r="24" spans="1:2" x14ac:dyDescent="0.35">
      <c r="A24" s="55">
        <v>44409</v>
      </c>
      <c r="B24" s="59">
        <v>218.38056691370559</v>
      </c>
    </row>
    <row r="25" spans="1:2" x14ac:dyDescent="0.35">
      <c r="A25" s="55">
        <v>44440</v>
      </c>
      <c r="B25" s="59">
        <v>226.15892529685917</v>
      </c>
    </row>
    <row r="26" spans="1:2" x14ac:dyDescent="0.35">
      <c r="A26" s="55">
        <v>44470</v>
      </c>
      <c r="B26" s="59">
        <v>212.17473551717174</v>
      </c>
    </row>
    <row r="27" spans="1:2" x14ac:dyDescent="0.35">
      <c r="A27" s="55">
        <v>44501</v>
      </c>
      <c r="B27" s="59">
        <v>228.702396138833</v>
      </c>
    </row>
    <row r="28" spans="1:2" x14ac:dyDescent="0.35">
      <c r="A28" s="55">
        <v>44531</v>
      </c>
      <c r="B28" s="59">
        <v>232.08680339399999</v>
      </c>
    </row>
    <row r="29" spans="1:2" x14ac:dyDescent="0.35">
      <c r="A29" s="55">
        <v>44562</v>
      </c>
      <c r="B29" s="59">
        <v>240.80343277245507</v>
      </c>
    </row>
    <row r="30" spans="1:2" x14ac:dyDescent="0.35">
      <c r="A30" s="55">
        <v>44593</v>
      </c>
      <c r="B30" s="59">
        <v>239.09014591269843</v>
      </c>
    </row>
    <row r="31" spans="1:2" x14ac:dyDescent="0.35">
      <c r="A31" s="55">
        <v>44621</v>
      </c>
      <c r="B31" s="59">
        <v>244.78083939685661</v>
      </c>
    </row>
    <row r="32" spans="1:2" x14ac:dyDescent="0.35">
      <c r="A32" s="55">
        <v>44652</v>
      </c>
      <c r="B32" s="59">
        <v>234.81534107421871</v>
      </c>
    </row>
    <row r="33" spans="1:2" x14ac:dyDescent="0.35">
      <c r="A33" s="55">
        <v>44682</v>
      </c>
      <c r="B33" s="59">
        <v>240.27274046944717</v>
      </c>
    </row>
    <row r="34" spans="1:2" x14ac:dyDescent="0.35">
      <c r="A34" s="55">
        <v>44713</v>
      </c>
      <c r="B34" s="59">
        <v>237.30047099999999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45" zoomScaleNormal="45" workbookViewId="0"/>
  </sheetViews>
  <sheetFormatPr defaultRowHeight="14.5" x14ac:dyDescent="0.35"/>
  <cols>
    <col min="1" max="1" width="31.90625" bestFit="1" customWidth="1"/>
  </cols>
  <sheetData>
    <row r="1" spans="1:13" ht="26" x14ac:dyDescent="0.6">
      <c r="A1" s="1" t="s">
        <v>256</v>
      </c>
    </row>
    <row r="2" spans="1:13" x14ac:dyDescent="0.35">
      <c r="A2" t="s">
        <v>257</v>
      </c>
    </row>
    <row r="4" spans="1:13" x14ac:dyDescent="0.35">
      <c r="B4" t="s">
        <v>4</v>
      </c>
      <c r="C4" t="s">
        <v>117</v>
      </c>
      <c r="D4" t="s">
        <v>5</v>
      </c>
      <c r="E4" t="s">
        <v>116</v>
      </c>
      <c r="F4" t="s">
        <v>115</v>
      </c>
      <c r="G4" t="s">
        <v>114</v>
      </c>
      <c r="H4" t="s">
        <v>113</v>
      </c>
      <c r="I4" t="s">
        <v>8</v>
      </c>
      <c r="J4" t="s">
        <v>9</v>
      </c>
      <c r="K4" t="s">
        <v>93</v>
      </c>
    </row>
    <row r="5" spans="1:13" x14ac:dyDescent="0.35">
      <c r="A5" t="s">
        <v>112</v>
      </c>
      <c r="B5" s="60">
        <v>160.71140917890571</v>
      </c>
      <c r="C5" s="60">
        <v>138.44689988235291</v>
      </c>
      <c r="D5" s="60">
        <v>155.05311194992896</v>
      </c>
      <c r="E5" s="60">
        <v>167.15507919293287</v>
      </c>
      <c r="F5" s="60">
        <v>166.65995030457566</v>
      </c>
      <c r="G5" s="60">
        <v>171.34245250086059</v>
      </c>
      <c r="H5" s="60">
        <v>164.25694505181173</v>
      </c>
      <c r="I5" s="60">
        <v>169.17549731501344</v>
      </c>
      <c r="J5" s="60">
        <v>174.7215885498679</v>
      </c>
      <c r="K5" s="60">
        <v>175.29418799999999</v>
      </c>
      <c r="L5" s="59"/>
      <c r="M5" s="60"/>
    </row>
    <row r="6" spans="1:13" x14ac:dyDescent="0.35">
      <c r="A6" t="s">
        <v>111</v>
      </c>
      <c r="B6" s="60">
        <v>106.51183670842335</v>
      </c>
      <c r="C6" s="60">
        <v>76.874034647058807</v>
      </c>
      <c r="D6" s="60">
        <v>104.60570282279829</v>
      </c>
      <c r="E6" s="60">
        <v>112.55699701660777</v>
      </c>
      <c r="F6" s="60">
        <v>128.09615930946561</v>
      </c>
      <c r="G6" s="60">
        <v>130.72825057831326</v>
      </c>
      <c r="H6" s="60">
        <v>128.88760673552318</v>
      </c>
      <c r="I6" s="60">
        <v>127.73652264410191</v>
      </c>
      <c r="J6" s="60">
        <v>144.11744571036988</v>
      </c>
      <c r="K6" s="60">
        <v>136.12956700000001</v>
      </c>
      <c r="L6" s="59"/>
      <c r="M6" s="60"/>
    </row>
    <row r="7" spans="1:13" x14ac:dyDescent="0.35">
      <c r="A7" t="s">
        <v>110</v>
      </c>
      <c r="B7" s="60">
        <v>92.74494037940967</v>
      </c>
      <c r="C7" s="60">
        <v>81.093183588235277</v>
      </c>
      <c r="D7" s="60">
        <v>91.702600016690326</v>
      </c>
      <c r="E7" s="60">
        <v>95.774073863957597</v>
      </c>
      <c r="F7" s="60">
        <v>96.134033250087342</v>
      </c>
      <c r="G7" s="60">
        <v>97.159186344922546</v>
      </c>
      <c r="H7" s="60">
        <v>91.413913028107004</v>
      </c>
      <c r="I7" s="60">
        <v>95.169054964142106</v>
      </c>
      <c r="J7" s="60">
        <v>103.3070411832893</v>
      </c>
      <c r="K7" s="60">
        <v>108.835526</v>
      </c>
      <c r="L7" s="59"/>
      <c r="M7" s="60"/>
    </row>
    <row r="8" spans="1:13" x14ac:dyDescent="0.35">
      <c r="A8" t="s">
        <v>109</v>
      </c>
      <c r="B8" s="60">
        <v>98.810521903167768</v>
      </c>
      <c r="C8" s="60">
        <v>42.798451117647055</v>
      </c>
      <c r="D8" s="60">
        <v>92.056134224431815</v>
      </c>
      <c r="E8" s="60">
        <v>105.65900733144876</v>
      </c>
      <c r="F8" s="60">
        <v>104.87112782291304</v>
      </c>
      <c r="G8" s="60">
        <v>106.234626616179</v>
      </c>
      <c r="H8" s="60">
        <v>70.593500431425667</v>
      </c>
      <c r="I8" s="60">
        <v>80.172169771447727</v>
      </c>
      <c r="J8" s="60">
        <v>96.180197781704081</v>
      </c>
      <c r="K8" s="60">
        <v>91.783884999999998</v>
      </c>
      <c r="L8" s="59"/>
      <c r="M8" s="60"/>
    </row>
    <row r="9" spans="1:13" x14ac:dyDescent="0.35">
      <c r="A9" t="s">
        <v>107</v>
      </c>
      <c r="B9" s="60">
        <v>34.540080685385178</v>
      </c>
      <c r="C9" s="60">
        <v>23.012449058823528</v>
      </c>
      <c r="D9" s="60">
        <v>32.986305369318181</v>
      </c>
      <c r="E9" s="60">
        <v>34.550396831802118</v>
      </c>
      <c r="F9" s="60">
        <v>34.829346616136917</v>
      </c>
      <c r="G9" s="60">
        <v>35.422299438554219</v>
      </c>
      <c r="H9" s="60">
        <v>34.844213806975951</v>
      </c>
      <c r="I9" s="60">
        <v>34.538381251340489</v>
      </c>
      <c r="J9" s="60">
        <v>36.264932104029064</v>
      </c>
      <c r="K9" s="60">
        <v>37.487732999999999</v>
      </c>
      <c r="L9" s="59"/>
      <c r="M9" s="60"/>
    </row>
    <row r="10" spans="1:13" x14ac:dyDescent="0.35">
      <c r="A10" t="s">
        <v>106</v>
      </c>
      <c r="B10" s="60">
        <v>39.161139134629238</v>
      </c>
      <c r="C10" s="60">
        <v>18.254654588235294</v>
      </c>
      <c r="D10" s="60">
        <v>27.339414174715905</v>
      </c>
      <c r="E10" s="60">
        <v>24.953414326148408</v>
      </c>
      <c r="F10" s="60">
        <v>25.477054573873559</v>
      </c>
      <c r="G10" s="60">
        <v>26.701191148364892</v>
      </c>
      <c r="H10" s="60">
        <v>24.261604346088724</v>
      </c>
      <c r="I10" s="60">
        <v>28.64738699865952</v>
      </c>
      <c r="J10" s="60">
        <v>30.058033733157199</v>
      </c>
      <c r="K10" s="60">
        <v>30.238681</v>
      </c>
      <c r="L10" s="59"/>
      <c r="M10" s="60"/>
    </row>
    <row r="11" spans="1:13" ht="29" x14ac:dyDescent="0.35">
      <c r="A11" s="40" t="s">
        <v>108</v>
      </c>
      <c r="B11" s="60">
        <v>30.871761108711308</v>
      </c>
      <c r="C11" s="60">
        <v>25.91601676470588</v>
      </c>
      <c r="D11" s="60">
        <v>31.163737366122156</v>
      </c>
      <c r="E11" s="60">
        <v>30.731504735689043</v>
      </c>
      <c r="F11" s="60">
        <v>31.697400167656308</v>
      </c>
      <c r="G11" s="60">
        <v>32.63818599036145</v>
      </c>
      <c r="H11" s="60">
        <v>30.519036737216389</v>
      </c>
      <c r="I11" s="60">
        <v>33.105106464812337</v>
      </c>
      <c r="J11" s="60">
        <v>32.909436928335538</v>
      </c>
      <c r="K11" s="60">
        <v>29.031887999999999</v>
      </c>
      <c r="L11" s="59"/>
      <c r="M11" s="60"/>
    </row>
    <row r="12" spans="1:13" ht="43.5" x14ac:dyDescent="0.35">
      <c r="A12" s="40" t="s">
        <v>103</v>
      </c>
      <c r="B12" s="60">
        <v>19.99485853491721</v>
      </c>
      <c r="C12" s="60">
        <v>8.8407201176470576</v>
      </c>
      <c r="D12" s="60">
        <v>16.231463883167613</v>
      </c>
      <c r="E12" s="60">
        <v>20.019510304946998</v>
      </c>
      <c r="F12" s="60">
        <v>21.12750142752358</v>
      </c>
      <c r="G12" s="60">
        <v>20.740252924956973</v>
      </c>
      <c r="H12" s="60">
        <v>21.536358661361326</v>
      </c>
      <c r="I12" s="60">
        <v>22.255573388739951</v>
      </c>
      <c r="J12" s="60">
        <v>21.770423890026422</v>
      </c>
      <c r="K12" s="60">
        <v>21.510594999999999</v>
      </c>
      <c r="L12" s="59"/>
      <c r="M12" s="60"/>
    </row>
    <row r="13" spans="1:13" ht="43.5" x14ac:dyDescent="0.35">
      <c r="A13" s="40" t="s">
        <v>105</v>
      </c>
      <c r="B13" s="60">
        <v>17.987072766018724</v>
      </c>
      <c r="C13" s="60">
        <v>9.466338705882352</v>
      </c>
      <c r="D13" s="60">
        <v>18.707352614701705</v>
      </c>
      <c r="E13" s="60">
        <v>20.210942112720847</v>
      </c>
      <c r="F13" s="60">
        <v>20.350713683199444</v>
      </c>
      <c r="G13" s="60">
        <v>19.716274917383824</v>
      </c>
      <c r="H13" s="60">
        <v>19.249759555367422</v>
      </c>
      <c r="I13" s="60">
        <v>19.480337573726548</v>
      </c>
      <c r="J13" s="60">
        <v>20.156380610303831</v>
      </c>
      <c r="K13" s="60">
        <v>19.648567</v>
      </c>
      <c r="L13" s="59"/>
      <c r="M13" s="60"/>
    </row>
    <row r="14" spans="1:13" ht="29" x14ac:dyDescent="0.35">
      <c r="A14" s="40" t="s">
        <v>102</v>
      </c>
      <c r="B14" s="60">
        <v>15.285513289056878</v>
      </c>
      <c r="C14" s="60">
        <v>11.330423117647058</v>
      </c>
      <c r="D14" s="60">
        <v>15.335411380681817</v>
      </c>
      <c r="E14" s="60">
        <v>16.923275253003535</v>
      </c>
      <c r="F14" s="60">
        <v>16.177512132727909</v>
      </c>
      <c r="G14" s="60">
        <v>15.966810044750432</v>
      </c>
      <c r="H14" s="60">
        <v>16.179495695225196</v>
      </c>
      <c r="I14" s="60">
        <v>17.054251145442365</v>
      </c>
      <c r="J14" s="60">
        <v>18.067662758916775</v>
      </c>
      <c r="K14" s="60">
        <v>17.429914</v>
      </c>
      <c r="L14" s="59"/>
      <c r="M14" s="60"/>
    </row>
    <row r="15" spans="1:13" x14ac:dyDescent="0.35">
      <c r="A15" t="s">
        <v>104</v>
      </c>
      <c r="B15" s="60">
        <v>16.020776540676749</v>
      </c>
      <c r="C15" s="60">
        <v>9.2383834117647048</v>
      </c>
      <c r="D15" s="60">
        <v>15.005175059303976</v>
      </c>
      <c r="E15" s="60">
        <v>15.680568436749118</v>
      </c>
      <c r="F15" s="60">
        <v>16.03050793817674</v>
      </c>
      <c r="G15" s="60">
        <v>15.369840640275388</v>
      </c>
      <c r="H15" s="60">
        <v>14.656693558753808</v>
      </c>
      <c r="I15" s="60">
        <v>16.043010070375338</v>
      </c>
      <c r="J15" s="60">
        <v>16.635784037318363</v>
      </c>
      <c r="K15" s="60">
        <v>15.100199</v>
      </c>
      <c r="L15" s="59"/>
      <c r="M15" s="60"/>
    </row>
    <row r="16" spans="1:13" x14ac:dyDescent="0.35">
      <c r="A16" t="s">
        <v>101</v>
      </c>
      <c r="B16" s="60">
        <v>13.025707751619873</v>
      </c>
      <c r="C16" s="60">
        <v>6.6143213529411762</v>
      </c>
      <c r="D16" s="60">
        <v>9.6547556274857946</v>
      </c>
      <c r="E16" s="60">
        <v>12.51333329187279</v>
      </c>
      <c r="F16" s="60">
        <v>12.291893480614743</v>
      </c>
      <c r="G16" s="60">
        <v>12.082893794492255</v>
      </c>
      <c r="H16" s="60">
        <v>12.271171888926517</v>
      </c>
      <c r="I16" s="60">
        <v>11.639607459115284</v>
      </c>
      <c r="J16" s="60">
        <v>11.851478501981505</v>
      </c>
      <c r="K16" s="60">
        <v>12.236281</v>
      </c>
      <c r="L16" s="59"/>
      <c r="M16" s="60"/>
    </row>
    <row r="17" spans="1:13" x14ac:dyDescent="0.35">
      <c r="A17" t="s">
        <v>100</v>
      </c>
      <c r="B17" s="60">
        <v>6.9163702332613406</v>
      </c>
      <c r="C17" s="60">
        <v>4.5856432941176459</v>
      </c>
      <c r="D17" s="60">
        <v>6.4470510749289769</v>
      </c>
      <c r="E17" s="60">
        <v>7.0264987699646646</v>
      </c>
      <c r="F17" s="60">
        <v>6.6174171236465256</v>
      </c>
      <c r="G17" s="60">
        <v>6.5728116072289158</v>
      </c>
      <c r="H17" s="60">
        <v>6.1677127311208935</v>
      </c>
      <c r="I17" s="60">
        <v>6.8562546337131387</v>
      </c>
      <c r="J17" s="60">
        <v>6.8849429501320998</v>
      </c>
      <c r="K17" s="60">
        <v>6.5178630000000002</v>
      </c>
      <c r="L17" s="59"/>
      <c r="M17" s="60"/>
    </row>
    <row r="18" spans="1:13" x14ac:dyDescent="0.35">
      <c r="A18" t="s">
        <v>99</v>
      </c>
      <c r="B18" s="60">
        <v>4.8407447796976246</v>
      </c>
      <c r="C18" s="60">
        <v>1.4809773529411765</v>
      </c>
      <c r="D18" s="60">
        <v>3.8236314254261363</v>
      </c>
      <c r="E18" s="60">
        <v>4.3954364010600706</v>
      </c>
      <c r="F18" s="60">
        <v>4.3278243866573529</v>
      </c>
      <c r="G18" s="60">
        <v>4.0461596048192776</v>
      </c>
      <c r="H18" s="60">
        <v>4.6714883711479844</v>
      </c>
      <c r="I18" s="60">
        <v>4.9424767684316366</v>
      </c>
      <c r="J18" s="60">
        <v>5.0623216297886389</v>
      </c>
      <c r="K18" s="60">
        <v>4.5508889999999997</v>
      </c>
      <c r="L18" s="59"/>
      <c r="M18" s="60"/>
    </row>
    <row r="19" spans="1:13" x14ac:dyDescent="0.35">
      <c r="L19" s="59"/>
      <c r="M19" s="60"/>
    </row>
    <row r="20" spans="1:13" x14ac:dyDescent="0.35">
      <c r="A20" t="s">
        <v>98</v>
      </c>
      <c r="B20" s="60">
        <v>657.42273410871144</v>
      </c>
      <c r="C20" s="60">
        <v>457.95249699999994</v>
      </c>
      <c r="D20" s="60">
        <v>620.11184259055392</v>
      </c>
      <c r="E20" s="60">
        <v>668.15004115194347</v>
      </c>
      <c r="F20" s="60">
        <v>684.68844113552223</v>
      </c>
      <c r="G20" s="60">
        <v>694.72123615146302</v>
      </c>
      <c r="H20" s="60">
        <v>639.50949640399585</v>
      </c>
      <c r="I20" s="60">
        <v>666.81562941119319</v>
      </c>
      <c r="J20" s="60">
        <v>717.98766832364595</v>
      </c>
      <c r="K20" s="60">
        <v>705.79577300000005</v>
      </c>
      <c r="L20" s="59"/>
      <c r="M20" s="60"/>
    </row>
    <row r="22" spans="1:13" x14ac:dyDescent="0.35">
      <c r="A22" t="s">
        <v>97</v>
      </c>
    </row>
    <row r="24" spans="1:13" x14ac:dyDescent="0.35">
      <c r="A24" t="s">
        <v>258</v>
      </c>
    </row>
  </sheetData>
  <sortState ref="A2:M15">
    <sortCondition descending="1" ref="K2:K1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="68" zoomScaleNormal="68"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defaultRowHeight="14.5" x14ac:dyDescent="0.35"/>
  <sheetData>
    <row r="1" spans="1:3" ht="26" x14ac:dyDescent="0.6">
      <c r="A1" s="1" t="s">
        <v>263</v>
      </c>
    </row>
    <row r="4" spans="1:3" x14ac:dyDescent="0.35">
      <c r="B4" t="s">
        <v>121</v>
      </c>
    </row>
    <row r="5" spans="1:3" x14ac:dyDescent="0.35">
      <c r="B5" t="s">
        <v>120</v>
      </c>
      <c r="C5" t="s">
        <v>119</v>
      </c>
    </row>
    <row r="6" spans="1:3" x14ac:dyDescent="0.35">
      <c r="A6" t="s">
        <v>63</v>
      </c>
      <c r="B6" s="60">
        <v>73.852000000000004</v>
      </c>
      <c r="C6" s="60">
        <v>3.1480000000000001</v>
      </c>
    </row>
    <row r="7" spans="1:3" x14ac:dyDescent="0.35">
      <c r="B7" s="60">
        <v>74.081000000000003</v>
      </c>
      <c r="C7" s="60">
        <v>3.8959999999999999</v>
      </c>
    </row>
    <row r="8" spans="1:3" x14ac:dyDescent="0.35">
      <c r="B8" s="60">
        <v>71.876999999999995</v>
      </c>
      <c r="C8" s="60">
        <v>3.7989999999999999</v>
      </c>
    </row>
    <row r="9" spans="1:3" x14ac:dyDescent="0.35">
      <c r="B9" s="60">
        <v>83.311999999999998</v>
      </c>
      <c r="C9" s="60">
        <v>3.7959999999999998</v>
      </c>
    </row>
    <row r="10" spans="1:3" x14ac:dyDescent="0.35">
      <c r="A10" t="s">
        <v>64</v>
      </c>
      <c r="B10" s="60">
        <v>94.013000000000005</v>
      </c>
      <c r="C10" s="60">
        <v>2.895</v>
      </c>
    </row>
    <row r="11" spans="1:3" x14ac:dyDescent="0.35">
      <c r="B11" s="60">
        <v>90.676000000000002</v>
      </c>
      <c r="C11" s="60">
        <v>5.8390000000000004</v>
      </c>
    </row>
    <row r="12" spans="1:3" x14ac:dyDescent="0.35">
      <c r="B12" s="60">
        <v>98.792000000000002</v>
      </c>
      <c r="C12" s="60">
        <v>4.3520000000000003</v>
      </c>
    </row>
    <row r="13" spans="1:3" x14ac:dyDescent="0.35">
      <c r="B13" s="60">
        <v>93.302999999999997</v>
      </c>
      <c r="C13" s="60">
        <v>2.6779999999999999</v>
      </c>
    </row>
    <row r="14" spans="1:3" x14ac:dyDescent="0.35">
      <c r="A14" t="s">
        <v>65</v>
      </c>
      <c r="B14" s="60">
        <v>91.716999999999999</v>
      </c>
      <c r="C14" s="60">
        <v>1.502</v>
      </c>
    </row>
    <row r="15" spans="1:3" x14ac:dyDescent="0.35">
      <c r="B15" s="60">
        <v>98.960999999999999</v>
      </c>
      <c r="C15" s="60">
        <v>2.7050000000000001</v>
      </c>
    </row>
    <row r="16" spans="1:3" x14ac:dyDescent="0.35">
      <c r="B16" s="60">
        <v>98.233000000000004</v>
      </c>
      <c r="C16" s="60">
        <v>3.351</v>
      </c>
    </row>
    <row r="17" spans="1:3" x14ac:dyDescent="0.35">
      <c r="B17" s="60">
        <v>104.068</v>
      </c>
      <c r="C17" s="60">
        <v>3.9950000000000001</v>
      </c>
    </row>
    <row r="18" spans="1:3" x14ac:dyDescent="0.35">
      <c r="A18" t="s">
        <v>66</v>
      </c>
      <c r="B18" s="60">
        <v>93.984999999999999</v>
      </c>
      <c r="C18" s="60">
        <v>3.87</v>
      </c>
    </row>
    <row r="19" spans="1:3" x14ac:dyDescent="0.35">
      <c r="B19" s="60">
        <v>91.826999999999998</v>
      </c>
      <c r="C19" s="60">
        <v>3.4729999999999999</v>
      </c>
    </row>
    <row r="20" spans="1:3" x14ac:dyDescent="0.35">
      <c r="B20" s="60">
        <v>97.230999999999995</v>
      </c>
      <c r="C20" s="60">
        <v>3.6139999999999999</v>
      </c>
    </row>
    <row r="21" spans="1:3" x14ac:dyDescent="0.35">
      <c r="B21" s="60">
        <v>83.831999999999994</v>
      </c>
      <c r="C21" s="60">
        <v>8.6120000000000001</v>
      </c>
    </row>
    <row r="22" spans="1:3" x14ac:dyDescent="0.35">
      <c r="A22" t="s">
        <v>67</v>
      </c>
      <c r="B22" s="60">
        <v>84.909000000000006</v>
      </c>
      <c r="C22" s="60">
        <v>9.8309999999999995</v>
      </c>
    </row>
    <row r="23" spans="1:3" x14ac:dyDescent="0.35">
      <c r="B23" s="60">
        <v>80.212000000000003</v>
      </c>
      <c r="C23" s="60">
        <v>6.4260000000000002</v>
      </c>
    </row>
    <row r="24" spans="1:3" x14ac:dyDescent="0.35">
      <c r="B24" s="60">
        <v>80.325000000000003</v>
      </c>
      <c r="C24" s="60">
        <v>3.5910000000000002</v>
      </c>
    </row>
    <row r="25" spans="1:3" x14ac:dyDescent="0.35">
      <c r="B25" s="60">
        <v>68.974000000000004</v>
      </c>
      <c r="C25" s="60">
        <v>6.05</v>
      </c>
    </row>
    <row r="26" spans="1:3" x14ac:dyDescent="0.35">
      <c r="A26" t="s">
        <v>68</v>
      </c>
      <c r="B26" s="60">
        <v>68.962000000000003</v>
      </c>
      <c r="C26" s="60">
        <v>11.266</v>
      </c>
    </row>
    <row r="27" spans="1:3" x14ac:dyDescent="0.35">
      <c r="B27" s="60">
        <v>70.224000000000004</v>
      </c>
      <c r="C27" s="60">
        <v>12.973000000000001</v>
      </c>
    </row>
    <row r="28" spans="1:3" x14ac:dyDescent="0.35">
      <c r="B28" s="60">
        <v>82.792000000000002</v>
      </c>
      <c r="C28" s="60">
        <v>17.093</v>
      </c>
    </row>
    <row r="29" spans="1:3" x14ac:dyDescent="0.35">
      <c r="B29" s="60">
        <v>73.808999999999997</v>
      </c>
      <c r="C29" s="60">
        <v>18.384</v>
      </c>
    </row>
    <row r="30" spans="1:3" x14ac:dyDescent="0.35">
      <c r="A30" t="s">
        <v>69</v>
      </c>
      <c r="B30" s="60">
        <v>83.156999999999996</v>
      </c>
      <c r="C30" s="60">
        <v>12.452999999999999</v>
      </c>
    </row>
    <row r="31" spans="1:3" x14ac:dyDescent="0.35">
      <c r="B31" s="60">
        <v>82.304000000000002</v>
      </c>
      <c r="C31" s="60">
        <v>17.332000000000001</v>
      </c>
    </row>
    <row r="32" spans="1:3" x14ac:dyDescent="0.35">
      <c r="B32" s="60">
        <v>91.36</v>
      </c>
      <c r="C32" s="60">
        <v>19.923999999999999</v>
      </c>
    </row>
    <row r="33" spans="1:3" x14ac:dyDescent="0.35">
      <c r="B33" s="60">
        <v>84.263999999999996</v>
      </c>
      <c r="C33" s="60">
        <v>18.321999999999999</v>
      </c>
    </row>
    <row r="34" spans="1:3" x14ac:dyDescent="0.35">
      <c r="A34" t="s">
        <v>70</v>
      </c>
      <c r="B34" s="60">
        <v>96.114999999999995</v>
      </c>
      <c r="C34" s="60">
        <v>19.962</v>
      </c>
    </row>
    <row r="35" spans="1:3" x14ac:dyDescent="0.35">
      <c r="B35" s="60">
        <v>86.162999999999997</v>
      </c>
      <c r="C35" s="60">
        <v>27.707000000000001</v>
      </c>
    </row>
    <row r="36" spans="1:3" x14ac:dyDescent="0.35">
      <c r="B36" s="60">
        <v>91.284000000000006</v>
      </c>
      <c r="C36" s="60">
        <v>29.782</v>
      </c>
    </row>
    <row r="37" spans="1:3" x14ac:dyDescent="0.35">
      <c r="B37" s="60">
        <v>93.567999999999998</v>
      </c>
      <c r="C37" s="60">
        <v>30.841999999999999</v>
      </c>
    </row>
    <row r="38" spans="1:3" x14ac:dyDescent="0.35">
      <c r="A38" t="s">
        <v>71</v>
      </c>
      <c r="B38" s="60">
        <v>89.691000000000003</v>
      </c>
      <c r="C38" s="60">
        <v>30.506</v>
      </c>
    </row>
    <row r="39" spans="1:3" x14ac:dyDescent="0.35">
      <c r="B39" s="60">
        <v>84.456000000000003</v>
      </c>
      <c r="C39" s="60">
        <v>33.564999999999998</v>
      </c>
    </row>
    <row r="40" spans="1:3" x14ac:dyDescent="0.35">
      <c r="B40" s="60">
        <v>92.847999999999999</v>
      </c>
      <c r="C40" s="60">
        <v>31.495000000000001</v>
      </c>
    </row>
    <row r="41" spans="1:3" x14ac:dyDescent="0.35">
      <c r="B41" s="60">
        <v>83.185000000000002</v>
      </c>
      <c r="C41" s="60">
        <v>29.748000000000001</v>
      </c>
    </row>
    <row r="42" spans="1:3" x14ac:dyDescent="0.35">
      <c r="A42" t="s">
        <v>72</v>
      </c>
      <c r="B42" s="60">
        <v>89.793999999999997</v>
      </c>
      <c r="C42" s="60">
        <v>29.402000000000001</v>
      </c>
    </row>
    <row r="43" spans="1:3" x14ac:dyDescent="0.35">
      <c r="B43" s="60">
        <v>82.438000000000002</v>
      </c>
      <c r="C43" s="60">
        <v>31.817</v>
      </c>
    </row>
    <row r="44" spans="1:3" x14ac:dyDescent="0.35">
      <c r="B44" s="60">
        <v>103.91800000000001</v>
      </c>
      <c r="C44" s="60">
        <v>35.06</v>
      </c>
    </row>
    <row r="45" spans="1:3" x14ac:dyDescent="0.35">
      <c r="B45" s="60">
        <v>92.353999999999999</v>
      </c>
      <c r="C45" s="60">
        <v>30.382000000000001</v>
      </c>
    </row>
    <row r="46" spans="1:3" x14ac:dyDescent="0.35">
      <c r="A46" t="s">
        <v>73</v>
      </c>
      <c r="B46" s="60">
        <v>104.9</v>
      </c>
      <c r="C46" s="60">
        <v>24.506</v>
      </c>
    </row>
    <row r="47" spans="1:3" x14ac:dyDescent="0.35">
      <c r="B47" s="60">
        <v>101.215</v>
      </c>
      <c r="C47" s="60">
        <v>26.608000000000001</v>
      </c>
    </row>
    <row r="48" spans="1:3" x14ac:dyDescent="0.35">
      <c r="B48" s="60">
        <v>123.494</v>
      </c>
      <c r="C48" s="60">
        <v>33.877000000000002</v>
      </c>
    </row>
    <row r="49" spans="1:3" x14ac:dyDescent="0.35">
      <c r="B49" s="60">
        <v>120.066</v>
      </c>
      <c r="C49" s="60">
        <v>26.262</v>
      </c>
    </row>
    <row r="50" spans="1:3" x14ac:dyDescent="0.35">
      <c r="A50" t="s">
        <v>74</v>
      </c>
      <c r="B50" s="60">
        <v>127.08799999999999</v>
      </c>
      <c r="C50" s="60">
        <v>24.442</v>
      </c>
    </row>
    <row r="51" spans="1:3" x14ac:dyDescent="0.35">
      <c r="B51" s="60">
        <v>136.399</v>
      </c>
      <c r="C51" s="60">
        <v>27.38</v>
      </c>
    </row>
    <row r="52" spans="1:3" x14ac:dyDescent="0.35">
      <c r="B52" s="60">
        <v>154.55600000000001</v>
      </c>
      <c r="C52" s="60">
        <v>44.29</v>
      </c>
    </row>
    <row r="53" spans="1:3" x14ac:dyDescent="0.35">
      <c r="B53" s="60">
        <v>146.959</v>
      </c>
      <c r="C53" s="60">
        <v>43.798999999999999</v>
      </c>
    </row>
    <row r="54" spans="1:3" x14ac:dyDescent="0.35">
      <c r="A54" t="s">
        <v>75</v>
      </c>
      <c r="B54" s="60">
        <v>168.52699999999999</v>
      </c>
      <c r="C54" s="60">
        <v>38.548000000000002</v>
      </c>
    </row>
    <row r="55" spans="1:3" x14ac:dyDescent="0.35">
      <c r="B55" s="60">
        <v>165.67599999999999</v>
      </c>
      <c r="C55" s="60">
        <v>42.116</v>
      </c>
    </row>
    <row r="56" spans="1:3" x14ac:dyDescent="0.35">
      <c r="B56" s="60">
        <v>190.102</v>
      </c>
      <c r="C56" s="60">
        <v>48.959000000000003</v>
      </c>
    </row>
    <row r="57" spans="1:3" x14ac:dyDescent="0.35">
      <c r="B57" s="60">
        <v>178.30500000000001</v>
      </c>
      <c r="C57" s="60">
        <v>50.267000000000003</v>
      </c>
    </row>
    <row r="58" spans="1:3" x14ac:dyDescent="0.35">
      <c r="A58" t="s">
        <v>76</v>
      </c>
      <c r="B58" s="60">
        <v>181.489</v>
      </c>
      <c r="C58" s="60">
        <v>40.146000000000001</v>
      </c>
    </row>
    <row r="59" spans="1:3" x14ac:dyDescent="0.35">
      <c r="B59" s="60">
        <v>159.62</v>
      </c>
      <c r="C59" s="60">
        <v>41.072000000000003</v>
      </c>
    </row>
    <row r="60" spans="1:3" x14ac:dyDescent="0.35">
      <c r="B60" s="60">
        <v>176.45500000000001</v>
      </c>
      <c r="C60" s="60">
        <v>39.506999999999998</v>
      </c>
    </row>
    <row r="61" spans="1:3" x14ac:dyDescent="0.35">
      <c r="B61" s="60">
        <v>157.77699999999999</v>
      </c>
      <c r="C61" s="60">
        <v>50.533000000000001</v>
      </c>
    </row>
    <row r="62" spans="1:3" x14ac:dyDescent="0.35">
      <c r="A62" t="s">
        <v>77</v>
      </c>
      <c r="B62" s="60">
        <v>155.73099999999999</v>
      </c>
      <c r="C62" s="60">
        <v>55.140999999999998</v>
      </c>
    </row>
    <row r="63" spans="1:3" x14ac:dyDescent="0.35">
      <c r="B63" s="60">
        <v>131.893</v>
      </c>
      <c r="C63" s="60">
        <v>70.492999999999995</v>
      </c>
    </row>
    <row r="64" spans="1:3" x14ac:dyDescent="0.35">
      <c r="B64" s="60">
        <v>135.26300000000001</v>
      </c>
      <c r="C64" s="60">
        <v>82.92</v>
      </c>
    </row>
    <row r="65" spans="1:3" x14ac:dyDescent="0.35">
      <c r="B65" s="60">
        <v>109.431</v>
      </c>
      <c r="C65" s="60">
        <v>75.685000000000002</v>
      </c>
    </row>
    <row r="66" spans="1:3" x14ac:dyDescent="0.35">
      <c r="A66" t="s">
        <v>78</v>
      </c>
      <c r="B66" s="60">
        <v>101.56399999999999</v>
      </c>
      <c r="C66" s="60">
        <v>43.491999999999997</v>
      </c>
    </row>
    <row r="67" spans="1:3" x14ac:dyDescent="0.35">
      <c r="B67" s="60">
        <v>88.590999999999994</v>
      </c>
      <c r="C67" s="60">
        <v>36.963999999999999</v>
      </c>
    </row>
    <row r="68" spans="1:3" x14ac:dyDescent="0.35">
      <c r="B68" s="60">
        <v>104.11</v>
      </c>
      <c r="C68" s="60">
        <v>34.209000000000003</v>
      </c>
    </row>
    <row r="69" spans="1:3" x14ac:dyDescent="0.35">
      <c r="B69" s="60">
        <v>99.141000000000005</v>
      </c>
      <c r="C69" s="60">
        <v>60.283000000000001</v>
      </c>
    </row>
    <row r="70" spans="1:3" x14ac:dyDescent="0.35">
      <c r="A70" t="s">
        <v>79</v>
      </c>
      <c r="B70" s="60">
        <v>123.765</v>
      </c>
      <c r="C70" s="60">
        <v>44.564999999999998</v>
      </c>
    </row>
    <row r="71" spans="1:3" x14ac:dyDescent="0.35">
      <c r="B71" s="60">
        <v>114.137</v>
      </c>
      <c r="C71" s="60">
        <v>62.213999999999999</v>
      </c>
    </row>
    <row r="72" spans="1:3" x14ac:dyDescent="0.35">
      <c r="B72" s="60">
        <v>130.64699999999999</v>
      </c>
      <c r="C72" s="60">
        <v>55.393000000000001</v>
      </c>
    </row>
    <row r="73" spans="1:3" x14ac:dyDescent="0.35">
      <c r="B73" s="60">
        <v>124.246</v>
      </c>
      <c r="C73" s="60">
        <v>77.299000000000007</v>
      </c>
    </row>
    <row r="74" spans="1:3" x14ac:dyDescent="0.35">
      <c r="A74" t="s">
        <v>80</v>
      </c>
      <c r="B74" s="60">
        <v>149.124</v>
      </c>
      <c r="C74" s="60">
        <v>65.370999999999995</v>
      </c>
    </row>
    <row r="75" spans="1:3" x14ac:dyDescent="0.35">
      <c r="B75" s="60">
        <v>126.48699999999999</v>
      </c>
      <c r="C75" s="60">
        <v>67.186000000000007</v>
      </c>
    </row>
    <row r="76" spans="1:3" x14ac:dyDescent="0.35">
      <c r="B76" s="60">
        <v>154.49199999999999</v>
      </c>
      <c r="C76" s="60">
        <v>75.537000000000006</v>
      </c>
    </row>
    <row r="77" spans="1:3" x14ac:dyDescent="0.35">
      <c r="B77" s="60">
        <v>148.774</v>
      </c>
      <c r="C77" s="60">
        <v>64.375</v>
      </c>
    </row>
    <row r="78" spans="1:3" x14ac:dyDescent="0.35">
      <c r="A78" t="s">
        <v>81</v>
      </c>
      <c r="B78" s="60">
        <v>160.09899999999999</v>
      </c>
      <c r="C78" s="60">
        <v>58.207000000000001</v>
      </c>
    </row>
    <row r="79" spans="1:3" x14ac:dyDescent="0.35">
      <c r="B79" s="60">
        <v>144.36099999999999</v>
      </c>
      <c r="C79" s="60">
        <v>67.325000000000003</v>
      </c>
    </row>
    <row r="80" spans="1:3" x14ac:dyDescent="0.35">
      <c r="B80" s="60">
        <v>167.798</v>
      </c>
      <c r="C80" s="60">
        <v>79.277000000000001</v>
      </c>
    </row>
    <row r="81" spans="1:3" x14ac:dyDescent="0.35">
      <c r="B81" s="60">
        <v>158.28399999999999</v>
      </c>
      <c r="C81" s="60">
        <v>73.182000000000002</v>
      </c>
    </row>
    <row r="82" spans="1:3" x14ac:dyDescent="0.35">
      <c r="A82" t="s">
        <v>82</v>
      </c>
      <c r="B82" s="60">
        <v>165.798</v>
      </c>
      <c r="C82" s="60">
        <v>72.256</v>
      </c>
    </row>
    <row r="83" spans="1:3" x14ac:dyDescent="0.35">
      <c r="B83" s="60">
        <v>160.077</v>
      </c>
      <c r="C83" s="60">
        <v>75.411000000000001</v>
      </c>
    </row>
    <row r="84" spans="1:3" x14ac:dyDescent="0.35">
      <c r="B84" s="60">
        <v>169.62100000000001</v>
      </c>
      <c r="C84" s="60">
        <v>56.850999999999999</v>
      </c>
    </row>
    <row r="85" spans="1:3" x14ac:dyDescent="0.35">
      <c r="B85" s="60">
        <v>153.72</v>
      </c>
      <c r="C85" s="60">
        <v>71.884</v>
      </c>
    </row>
    <row r="86" spans="1:3" x14ac:dyDescent="0.35">
      <c r="A86" t="s">
        <v>83</v>
      </c>
      <c r="B86" s="60">
        <v>160.172</v>
      </c>
      <c r="C86" s="60">
        <v>60.445</v>
      </c>
    </row>
    <row r="87" spans="1:3" x14ac:dyDescent="0.35">
      <c r="B87" s="60">
        <v>148.249</v>
      </c>
      <c r="C87" s="60">
        <v>55.89</v>
      </c>
    </row>
    <row r="88" spans="1:3" x14ac:dyDescent="0.35">
      <c r="B88" s="60">
        <v>174.02600000000001</v>
      </c>
      <c r="C88" s="60">
        <v>78.525999999999996</v>
      </c>
    </row>
    <row r="89" spans="1:3" x14ac:dyDescent="0.35">
      <c r="B89" s="60">
        <v>161.81</v>
      </c>
      <c r="C89" s="60">
        <v>82.075000000000003</v>
      </c>
    </row>
    <row r="90" spans="1:3" x14ac:dyDescent="0.35">
      <c r="A90" t="s">
        <v>84</v>
      </c>
      <c r="B90" s="60">
        <v>160.00200000000001</v>
      </c>
      <c r="C90" s="60">
        <v>80.510000000000005</v>
      </c>
    </row>
    <row r="91" spans="1:3" x14ac:dyDescent="0.35">
      <c r="B91" s="60">
        <v>142.55099999999999</v>
      </c>
      <c r="C91" s="60">
        <v>88.435000000000002</v>
      </c>
    </row>
    <row r="92" spans="1:3" x14ac:dyDescent="0.35">
      <c r="B92" s="60">
        <v>160.36000000000001</v>
      </c>
      <c r="C92" s="60">
        <v>91.625</v>
      </c>
    </row>
    <row r="93" spans="1:3" x14ac:dyDescent="0.35">
      <c r="B93" s="60">
        <v>154.738</v>
      </c>
      <c r="C93" s="60">
        <v>73.275000000000006</v>
      </c>
    </row>
    <row r="94" spans="1:3" x14ac:dyDescent="0.35">
      <c r="A94" t="s">
        <v>85</v>
      </c>
      <c r="B94" s="60">
        <v>144.17400000000001</v>
      </c>
      <c r="C94" s="60">
        <v>70.042000000000002</v>
      </c>
    </row>
    <row r="95" spans="1:3" x14ac:dyDescent="0.35">
      <c r="B95" s="60">
        <v>128.19200000000001</v>
      </c>
      <c r="C95" s="60">
        <v>97.652000000000001</v>
      </c>
    </row>
    <row r="96" spans="1:3" x14ac:dyDescent="0.35">
      <c r="B96" s="60">
        <v>138.363</v>
      </c>
      <c r="C96" s="60">
        <v>96.147000000000006</v>
      </c>
    </row>
    <row r="97" spans="1:3" x14ac:dyDescent="0.35">
      <c r="B97" s="60">
        <v>136.82300000000001</v>
      </c>
      <c r="C97" s="60">
        <v>80.974000000000004</v>
      </c>
    </row>
    <row r="98" spans="1:3" x14ac:dyDescent="0.35">
      <c r="A98" t="s">
        <v>86</v>
      </c>
      <c r="B98" s="60">
        <v>147.286</v>
      </c>
      <c r="C98" s="60">
        <v>70.664000000000001</v>
      </c>
    </row>
    <row r="99" spans="1:3" x14ac:dyDescent="0.35">
      <c r="B99" s="60">
        <v>122.38</v>
      </c>
      <c r="C99" s="60">
        <v>84.572999999999993</v>
      </c>
    </row>
    <row r="100" spans="1:3" x14ac:dyDescent="0.35">
      <c r="B100" s="60">
        <v>146.51300000000001</v>
      </c>
      <c r="C100" s="60">
        <v>100.991</v>
      </c>
    </row>
    <row r="101" spans="1:3" x14ac:dyDescent="0.35">
      <c r="B101" s="60">
        <v>141.541</v>
      </c>
      <c r="C101" s="60">
        <v>81.867000000000004</v>
      </c>
    </row>
    <row r="102" spans="1:3" x14ac:dyDescent="0.35">
      <c r="A102" t="s">
        <v>87</v>
      </c>
      <c r="B102" s="60">
        <v>141.26900000000001</v>
      </c>
      <c r="C102" s="60">
        <v>71.819000000000003</v>
      </c>
    </row>
    <row r="103" spans="1:3" x14ac:dyDescent="0.35">
      <c r="B103" s="60">
        <v>126.14100000000001</v>
      </c>
      <c r="C103" s="60">
        <v>81.02</v>
      </c>
    </row>
    <row r="104" spans="1:3" x14ac:dyDescent="0.35">
      <c r="B104" s="60">
        <v>145.46299999999999</v>
      </c>
      <c r="C104" s="60">
        <v>97.176000000000002</v>
      </c>
    </row>
    <row r="105" spans="1:3" x14ac:dyDescent="0.35">
      <c r="B105" s="60">
        <v>139.35400000000001</v>
      </c>
      <c r="C105" s="60">
        <v>101.124</v>
      </c>
    </row>
    <row r="106" spans="1:3" x14ac:dyDescent="0.35">
      <c r="A106" t="s">
        <v>88</v>
      </c>
      <c r="B106" s="60">
        <v>134.45599999999999</v>
      </c>
      <c r="C106" s="60">
        <v>88.712999999999994</v>
      </c>
    </row>
    <row r="107" spans="1:3" x14ac:dyDescent="0.35">
      <c r="B107" s="60">
        <v>123.169</v>
      </c>
      <c r="C107" s="60">
        <v>93.647999999999996</v>
      </c>
    </row>
    <row r="108" spans="1:3" x14ac:dyDescent="0.35">
      <c r="B108" s="60">
        <v>140.666</v>
      </c>
      <c r="C108" s="60">
        <v>115.31699999999999</v>
      </c>
    </row>
    <row r="109" spans="1:3" x14ac:dyDescent="0.35">
      <c r="B109" s="60">
        <v>138.321</v>
      </c>
      <c r="C109" s="60">
        <v>89.414000000000001</v>
      </c>
    </row>
    <row r="110" spans="1:3" x14ac:dyDescent="0.35">
      <c r="A110" t="s">
        <v>89</v>
      </c>
      <c r="B110" s="60">
        <v>117.255</v>
      </c>
      <c r="C110" s="60">
        <v>77.334999999999994</v>
      </c>
    </row>
    <row r="111" spans="1:3" x14ac:dyDescent="0.35">
      <c r="B111" s="60">
        <v>45.091000000000001</v>
      </c>
      <c r="C111" s="60">
        <v>31.61</v>
      </c>
    </row>
    <row r="112" spans="1:3" x14ac:dyDescent="0.35">
      <c r="B112" s="60">
        <v>102.902</v>
      </c>
      <c r="C112" s="60">
        <v>76.73</v>
      </c>
    </row>
    <row r="113" spans="1:5" x14ac:dyDescent="0.35">
      <c r="B113" s="60">
        <v>114.959</v>
      </c>
      <c r="C113" s="60">
        <v>85.611999999999995</v>
      </c>
    </row>
    <row r="114" spans="1:5" x14ac:dyDescent="0.35">
      <c r="A114" t="s">
        <v>90</v>
      </c>
      <c r="B114" s="60">
        <v>115.431</v>
      </c>
      <c r="C114" s="60">
        <v>89.474000000000004</v>
      </c>
    </row>
    <row r="115" spans="1:5" x14ac:dyDescent="0.35">
      <c r="B115" s="60">
        <v>112.08</v>
      </c>
      <c r="C115" s="60">
        <v>91.349000000000004</v>
      </c>
    </row>
    <row r="116" spans="1:5" x14ac:dyDescent="0.35">
      <c r="B116" s="60">
        <v>117.992</v>
      </c>
      <c r="C116" s="61">
        <v>49.786999999999999</v>
      </c>
      <c r="D116" s="24">
        <f>B116/B115-1</f>
        <v>5.274803711634557E-2</v>
      </c>
      <c r="E116" s="24"/>
    </row>
    <row r="117" spans="1:5" x14ac:dyDescent="0.35">
      <c r="B117" s="60">
        <v>118.99</v>
      </c>
      <c r="C117" s="60">
        <v>67.41</v>
      </c>
    </row>
    <row r="118" spans="1:5" x14ac:dyDescent="0.35">
      <c r="A118" t="s">
        <v>118</v>
      </c>
      <c r="B118" s="60">
        <v>136.19200000000001</v>
      </c>
      <c r="C118" s="60">
        <v>88.363</v>
      </c>
    </row>
    <row r="119" spans="1:5" x14ac:dyDescent="0.35">
      <c r="B119" s="60">
        <v>117.348</v>
      </c>
      <c r="C119" s="61">
        <v>77.34</v>
      </c>
      <c r="D119" s="24">
        <f>B119/B118-1</f>
        <v>-0.13836348684210531</v>
      </c>
      <c r="E119" s="24"/>
    </row>
    <row r="120" spans="1:5" x14ac:dyDescent="0.35">
      <c r="B120" s="60">
        <v>136.02600000000001</v>
      </c>
      <c r="C120" s="60">
        <v>85.402500000000003</v>
      </c>
    </row>
    <row r="122" spans="1:5" x14ac:dyDescent="0.35">
      <c r="A122" t="s">
        <v>264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zoomScale="62" zoomScaleNormal="62" workbookViewId="0">
      <pane xSplit="1" ySplit="4" topLeftCell="B5" activePane="bottomRight" state="frozen"/>
      <selection pane="topRight" activeCell="B1" sqref="B1"/>
      <selection pane="bottomLeft" activeCell="A11" sqref="A11"/>
      <selection pane="bottomRight"/>
    </sheetView>
  </sheetViews>
  <sheetFormatPr defaultRowHeight="14.5" x14ac:dyDescent="0.35"/>
  <cols>
    <col min="13" max="13" width="8.81640625" bestFit="1" customWidth="1"/>
    <col min="15" max="15" width="10.7265625" customWidth="1"/>
    <col min="25" max="25" width="11.08984375" bestFit="1" customWidth="1"/>
    <col min="26" max="27" width="10.08984375" bestFit="1" customWidth="1"/>
    <col min="28" max="28" width="11.08984375" bestFit="1" customWidth="1"/>
    <col min="31" max="32" width="17.26953125" customWidth="1"/>
    <col min="34" max="34" width="14.54296875" customWidth="1"/>
  </cols>
  <sheetData>
    <row r="1" spans="1:36" ht="26" x14ac:dyDescent="0.6">
      <c r="A1" s="1" t="s">
        <v>266</v>
      </c>
    </row>
    <row r="2" spans="1:36" x14ac:dyDescent="0.35">
      <c r="A2" s="153" t="s">
        <v>267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36" x14ac:dyDescent="0.35">
      <c r="B3" t="s">
        <v>265</v>
      </c>
      <c r="Z3" s="66"/>
      <c r="AH3" s="66"/>
    </row>
    <row r="4" spans="1:36" x14ac:dyDescent="0.35">
      <c r="A4" s="66"/>
      <c r="B4" s="66" t="s">
        <v>130</v>
      </c>
      <c r="C4" s="66" t="s">
        <v>131</v>
      </c>
      <c r="D4" s="66" t="s">
        <v>132</v>
      </c>
      <c r="E4" s="66" t="s">
        <v>133</v>
      </c>
      <c r="F4" s="66" t="s">
        <v>134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E4" s="66"/>
      <c r="AF4" s="66"/>
      <c r="AG4" s="66"/>
      <c r="AH4" s="66"/>
      <c r="AI4" s="66"/>
      <c r="AJ4" s="66"/>
    </row>
    <row r="5" spans="1:36" x14ac:dyDescent="0.35">
      <c r="A5" s="66" t="s">
        <v>66</v>
      </c>
      <c r="B5" s="67">
        <v>13.418558698508383</v>
      </c>
      <c r="C5" s="67">
        <v>41.18506850036885</v>
      </c>
      <c r="D5" s="67">
        <v>5.7647217995752067</v>
      </c>
      <c r="E5" s="67">
        <v>80.282058334303201</v>
      </c>
      <c r="F5" s="67">
        <v>100</v>
      </c>
      <c r="G5" s="67"/>
      <c r="H5" s="67"/>
      <c r="I5" s="67"/>
      <c r="J5" s="67"/>
      <c r="K5" s="67"/>
      <c r="L5" s="67"/>
      <c r="M5" s="68"/>
      <c r="N5" s="66"/>
      <c r="O5" s="69"/>
      <c r="P5" s="69"/>
      <c r="Q5" s="69"/>
      <c r="R5" s="69"/>
      <c r="S5" s="66"/>
      <c r="T5" s="69"/>
      <c r="U5" s="69"/>
      <c r="V5" s="69"/>
      <c r="W5" s="69"/>
      <c r="X5" s="66"/>
      <c r="Y5" s="68"/>
      <c r="Z5" s="68"/>
      <c r="AA5" s="68"/>
      <c r="AB5" s="68"/>
      <c r="AE5" s="68"/>
      <c r="AF5" s="68"/>
      <c r="AG5" s="68"/>
      <c r="AH5" s="68"/>
      <c r="AI5" s="68"/>
      <c r="AJ5" s="68"/>
    </row>
    <row r="6" spans="1:36" x14ac:dyDescent="0.35">
      <c r="A6" s="66" t="s">
        <v>67</v>
      </c>
      <c r="B6" s="67">
        <v>17.112955792565113</v>
      </c>
      <c r="C6" s="67">
        <v>40.651443162258055</v>
      </c>
      <c r="D6" s="67">
        <v>5.1237463989187111</v>
      </c>
      <c r="E6" s="67">
        <v>75.549634291546184</v>
      </c>
      <c r="F6" s="67">
        <v>91.119333950046254</v>
      </c>
      <c r="G6" s="67"/>
      <c r="H6" s="67"/>
      <c r="I6" s="67"/>
      <c r="J6" s="67"/>
      <c r="K6" s="67"/>
      <c r="L6" s="67"/>
      <c r="M6" s="68"/>
      <c r="N6" s="66"/>
      <c r="O6" s="69"/>
      <c r="P6" s="69"/>
      <c r="Q6" s="69"/>
      <c r="R6" s="69"/>
      <c r="S6" s="66"/>
      <c r="T6" s="69"/>
      <c r="U6" s="69"/>
      <c r="V6" s="69"/>
      <c r="W6" s="69"/>
      <c r="X6" s="66"/>
      <c r="Y6" s="68"/>
      <c r="Z6" s="68"/>
      <c r="AA6" s="68"/>
      <c r="AB6" s="68"/>
      <c r="AE6" s="68"/>
      <c r="AF6" s="68"/>
      <c r="AG6" s="68"/>
      <c r="AH6" s="68"/>
      <c r="AI6" s="68"/>
      <c r="AJ6" s="68"/>
    </row>
    <row r="7" spans="1:36" x14ac:dyDescent="0.35">
      <c r="A7" s="66" t="s">
        <v>68</v>
      </c>
      <c r="B7" s="67">
        <v>18.539598887085553</v>
      </c>
      <c r="C7" s="67">
        <v>37.571276653669166</v>
      </c>
      <c r="D7" s="67">
        <v>4.1663401042672321</v>
      </c>
      <c r="E7" s="67">
        <v>74.524633405251535</v>
      </c>
      <c r="F7" s="67">
        <v>76.965772432932482</v>
      </c>
      <c r="G7" s="67"/>
      <c r="H7" s="67"/>
      <c r="I7" s="67"/>
      <c r="J7" s="67"/>
      <c r="K7" s="67"/>
      <c r="L7" s="67"/>
      <c r="M7" s="68"/>
      <c r="N7" s="66"/>
      <c r="O7" s="69"/>
      <c r="P7" s="69"/>
      <c r="Q7" s="69"/>
      <c r="R7" s="69"/>
      <c r="S7" s="66"/>
      <c r="T7" s="69"/>
      <c r="U7" s="69"/>
      <c r="V7" s="69"/>
      <c r="W7" s="69"/>
      <c r="X7" s="66"/>
      <c r="Y7" s="68"/>
      <c r="Z7" s="68"/>
      <c r="AA7" s="68"/>
      <c r="AB7" s="68"/>
      <c r="AE7" s="68"/>
      <c r="AF7" s="68"/>
      <c r="AG7" s="68"/>
      <c r="AH7" s="68"/>
      <c r="AI7" s="68"/>
      <c r="AJ7" s="68"/>
    </row>
    <row r="8" spans="1:36" x14ac:dyDescent="0.35">
      <c r="A8" s="66" t="s">
        <v>69</v>
      </c>
      <c r="B8" s="67">
        <v>14.037897596413941</v>
      </c>
      <c r="C8" s="67">
        <v>39.57203393402888</v>
      </c>
      <c r="D8" s="67">
        <v>4.2258399304885117</v>
      </c>
      <c r="E8" s="67">
        <v>78.734458473961752</v>
      </c>
      <c r="F8" s="67">
        <v>74.190564292321923</v>
      </c>
      <c r="G8" s="67"/>
      <c r="H8" s="67"/>
      <c r="I8" s="67"/>
      <c r="J8" s="67"/>
      <c r="K8" s="67"/>
      <c r="L8" s="67"/>
      <c r="M8" s="68"/>
      <c r="N8" s="66"/>
      <c r="O8" s="69"/>
      <c r="P8" s="69"/>
      <c r="Q8" s="69"/>
      <c r="R8" s="69"/>
      <c r="S8" s="66"/>
      <c r="T8" s="69"/>
      <c r="U8" s="69"/>
      <c r="V8" s="69"/>
      <c r="W8" s="69"/>
      <c r="X8" s="66"/>
      <c r="Y8" s="68"/>
      <c r="Z8" s="68"/>
      <c r="AA8" s="68"/>
      <c r="AB8" s="68"/>
      <c r="AE8" s="68"/>
      <c r="AF8" s="68"/>
      <c r="AG8" s="68"/>
      <c r="AH8" s="68"/>
      <c r="AI8" s="68"/>
      <c r="AJ8" s="68"/>
    </row>
    <row r="9" spans="1:36" x14ac:dyDescent="0.35">
      <c r="A9" s="66" t="s">
        <v>70</v>
      </c>
      <c r="B9" s="67">
        <v>11.41720156117165</v>
      </c>
      <c r="C9" s="67">
        <v>33.499512681350339</v>
      </c>
      <c r="D9" s="67">
        <v>4.516577717706121</v>
      </c>
      <c r="E9" s="67">
        <v>82.612294339352388</v>
      </c>
      <c r="F9" s="67">
        <v>73.728029602220175</v>
      </c>
      <c r="G9" s="67"/>
      <c r="H9" s="67"/>
      <c r="I9" s="67"/>
      <c r="J9" s="67"/>
      <c r="K9" s="67"/>
      <c r="L9" s="67"/>
      <c r="M9" s="68"/>
      <c r="N9" s="66"/>
      <c r="O9" s="69"/>
      <c r="P9" s="69"/>
      <c r="Q9" s="69"/>
      <c r="R9" s="69"/>
      <c r="S9" s="66"/>
      <c r="T9" s="69"/>
      <c r="U9" s="69"/>
      <c r="V9" s="69"/>
      <c r="W9" s="69"/>
      <c r="X9" s="66"/>
      <c r="Y9" s="68"/>
      <c r="Z9" s="68"/>
      <c r="AA9" s="68"/>
      <c r="AB9" s="68"/>
      <c r="AE9" s="68"/>
      <c r="AF9" s="68"/>
      <c r="AG9" s="68"/>
      <c r="AH9" s="68"/>
      <c r="AI9" s="68"/>
      <c r="AJ9" s="68"/>
    </row>
    <row r="10" spans="1:36" x14ac:dyDescent="0.35">
      <c r="A10" s="66" t="s">
        <v>71</v>
      </c>
      <c r="B10" s="67">
        <v>16.443582966226138</v>
      </c>
      <c r="C10" s="67">
        <v>35.028788333860255</v>
      </c>
      <c r="D10" s="67">
        <v>4.2123172427109479</v>
      </c>
      <c r="E10" s="67">
        <v>87.411621149318279</v>
      </c>
      <c r="F10" s="67">
        <v>73.820536540240525</v>
      </c>
      <c r="G10" s="67"/>
      <c r="H10" s="67"/>
      <c r="I10" s="67"/>
      <c r="J10" s="67"/>
      <c r="K10" s="67"/>
      <c r="L10" s="67"/>
      <c r="M10" s="68"/>
      <c r="N10" s="66"/>
      <c r="O10" s="69"/>
      <c r="P10" s="69"/>
      <c r="Q10" s="69"/>
      <c r="R10" s="69"/>
      <c r="S10" s="66"/>
      <c r="T10" s="69"/>
      <c r="U10" s="69"/>
      <c r="V10" s="69"/>
      <c r="W10" s="69"/>
      <c r="X10" s="66"/>
      <c r="Y10" s="68"/>
      <c r="Z10" s="68"/>
      <c r="AA10" s="68"/>
      <c r="AB10" s="68"/>
      <c r="AE10" s="68"/>
      <c r="AF10" s="68"/>
      <c r="AG10" s="68"/>
      <c r="AH10" s="68"/>
      <c r="AI10" s="68"/>
      <c r="AJ10" s="68"/>
    </row>
    <row r="11" spans="1:36" x14ac:dyDescent="0.35">
      <c r="A11" s="66" t="s">
        <v>72</v>
      </c>
      <c r="B11" s="67">
        <v>22.171791637684521</v>
      </c>
      <c r="C11" s="67">
        <v>43.953165507429652</v>
      </c>
      <c r="D11" s="67">
        <v>5.0912919482525583</v>
      </c>
      <c r="E11" s="67">
        <v>94.132193462905448</v>
      </c>
      <c r="F11" s="67">
        <v>71.322849213691029</v>
      </c>
      <c r="G11" s="67"/>
      <c r="H11" s="67"/>
      <c r="I11" s="67"/>
      <c r="J11" s="67"/>
      <c r="K11" s="67"/>
      <c r="L11" s="67"/>
      <c r="M11" s="68"/>
      <c r="N11" s="66"/>
      <c r="O11" s="69"/>
      <c r="P11" s="69"/>
      <c r="Q11" s="69"/>
      <c r="R11" s="69"/>
      <c r="S11" s="66"/>
      <c r="T11" s="69"/>
      <c r="U11" s="69"/>
      <c r="V11" s="69"/>
      <c r="W11" s="69"/>
      <c r="X11" s="66"/>
      <c r="Y11" s="68"/>
      <c r="Z11" s="68"/>
      <c r="AA11" s="68"/>
      <c r="AB11" s="68"/>
      <c r="AE11" s="68"/>
      <c r="AF11" s="68"/>
      <c r="AG11" s="68"/>
      <c r="AH11" s="68"/>
      <c r="AI11" s="68"/>
      <c r="AJ11" s="68"/>
    </row>
    <row r="12" spans="1:36" x14ac:dyDescent="0.35">
      <c r="A12" s="66" t="s">
        <v>73</v>
      </c>
      <c r="B12" s="67">
        <v>29.455108895586985</v>
      </c>
      <c r="C12" s="67">
        <v>45.470282607931992</v>
      </c>
      <c r="D12" s="67">
        <v>5.112928248696659</v>
      </c>
      <c r="E12" s="67">
        <v>102.70584619654257</v>
      </c>
      <c r="F12" s="67">
        <v>74.838112858464385</v>
      </c>
      <c r="G12" s="67"/>
      <c r="H12" s="67"/>
      <c r="I12" s="67"/>
      <c r="J12" s="67"/>
      <c r="K12" s="67"/>
      <c r="L12" s="67"/>
      <c r="M12" s="68"/>
      <c r="N12" s="66"/>
      <c r="O12" s="69"/>
      <c r="P12" s="69"/>
      <c r="Q12" s="69"/>
      <c r="R12" s="69"/>
      <c r="S12" s="66"/>
      <c r="T12" s="69"/>
      <c r="U12" s="69"/>
      <c r="V12" s="69"/>
      <c r="W12" s="69"/>
      <c r="X12" s="66"/>
      <c r="Y12" s="68"/>
      <c r="Z12" s="68"/>
      <c r="AA12" s="68"/>
      <c r="AB12" s="68"/>
      <c r="AE12" s="68"/>
      <c r="AF12" s="68"/>
      <c r="AG12" s="68"/>
      <c r="AH12" s="68"/>
      <c r="AI12" s="68"/>
      <c r="AJ12" s="68"/>
    </row>
    <row r="13" spans="1:36" x14ac:dyDescent="0.35">
      <c r="A13" s="66" t="s">
        <v>74</v>
      </c>
      <c r="B13" s="67">
        <v>33.422664193523453</v>
      </c>
      <c r="C13" s="67">
        <v>45.851250570836413</v>
      </c>
      <c r="D13" s="67">
        <v>5.6321994593550873</v>
      </c>
      <c r="E13" s="67">
        <v>114.94905259576909</v>
      </c>
      <c r="F13" s="67">
        <v>92.414431082331177</v>
      </c>
      <c r="G13" s="67"/>
      <c r="H13" s="67"/>
      <c r="I13" s="67"/>
      <c r="J13" s="67"/>
      <c r="K13" s="67"/>
      <c r="L13" s="67"/>
      <c r="M13" s="68"/>
      <c r="N13" s="66"/>
      <c r="O13" s="69"/>
      <c r="P13" s="69"/>
      <c r="Q13" s="69"/>
      <c r="R13" s="69"/>
      <c r="S13" s="66"/>
      <c r="T13" s="69"/>
      <c r="U13" s="69"/>
      <c r="V13" s="69"/>
      <c r="W13" s="69"/>
      <c r="X13" s="66"/>
      <c r="Y13" s="68"/>
      <c r="Z13" s="68"/>
      <c r="AA13" s="68"/>
      <c r="AB13" s="68"/>
      <c r="AE13" s="68"/>
      <c r="AF13" s="68"/>
      <c r="AG13" s="68"/>
      <c r="AH13" s="68"/>
      <c r="AI13" s="68"/>
      <c r="AJ13" s="68"/>
    </row>
    <row r="14" spans="1:36" x14ac:dyDescent="0.35">
      <c r="A14" s="66" t="s">
        <v>75</v>
      </c>
      <c r="B14" s="67">
        <v>40.443641394234483</v>
      </c>
      <c r="C14" s="67">
        <v>49.993263954754624</v>
      </c>
      <c r="D14" s="67">
        <v>5.9729711913496812</v>
      </c>
      <c r="E14" s="67">
        <v>126.94610730432137</v>
      </c>
      <c r="F14" s="67">
        <v>99.444958371877902</v>
      </c>
      <c r="G14" s="67"/>
      <c r="H14" s="67"/>
      <c r="I14" s="67"/>
      <c r="J14" s="67"/>
      <c r="K14" s="67"/>
      <c r="L14" s="67"/>
      <c r="M14" s="67"/>
      <c r="N14" s="66"/>
      <c r="O14" s="69"/>
      <c r="P14" s="69"/>
      <c r="Q14" s="69"/>
      <c r="R14" s="69"/>
      <c r="S14" s="66"/>
      <c r="T14" s="69"/>
      <c r="U14" s="69"/>
      <c r="V14" s="69"/>
      <c r="W14" s="69"/>
      <c r="X14" s="66"/>
      <c r="Y14" s="67"/>
      <c r="Z14" s="67"/>
      <c r="AA14" s="67"/>
      <c r="AB14" s="67"/>
      <c r="AE14" s="68"/>
      <c r="AF14" s="68"/>
      <c r="AG14" s="68"/>
      <c r="AH14" s="68"/>
      <c r="AI14" s="68"/>
      <c r="AJ14" s="68"/>
    </row>
    <row r="15" spans="1:36" x14ac:dyDescent="0.35">
      <c r="A15" s="66" t="s">
        <v>76</v>
      </c>
      <c r="B15" s="67">
        <v>55.363217945745419</v>
      </c>
      <c r="C15" s="67">
        <v>74.256329961007481</v>
      </c>
      <c r="D15" s="67">
        <v>7.6633071635450856</v>
      </c>
      <c r="E15" s="67">
        <v>146.64707877279525</v>
      </c>
      <c r="F15" s="67">
        <v>102.86771507863091</v>
      </c>
      <c r="G15" s="67"/>
      <c r="H15" s="67"/>
      <c r="I15" s="67"/>
      <c r="J15" s="67"/>
      <c r="K15" s="67"/>
      <c r="L15" s="67"/>
      <c r="M15" s="67"/>
      <c r="N15" s="66"/>
      <c r="O15" s="69"/>
      <c r="P15" s="69"/>
      <c r="Q15" s="69"/>
      <c r="R15" s="69"/>
      <c r="S15" s="66"/>
      <c r="T15" s="69"/>
      <c r="U15" s="69"/>
      <c r="V15" s="69"/>
      <c r="W15" s="69"/>
      <c r="X15" s="66"/>
      <c r="Y15" s="67"/>
      <c r="Z15" s="67"/>
      <c r="AA15" s="67"/>
      <c r="AB15" s="67"/>
      <c r="AE15" s="68"/>
      <c r="AF15" s="68"/>
      <c r="AG15" s="68"/>
      <c r="AH15" s="68"/>
      <c r="AI15" s="68"/>
      <c r="AJ15" s="68"/>
    </row>
    <row r="16" spans="1:36" x14ac:dyDescent="0.35">
      <c r="A16" s="66" t="s">
        <v>77</v>
      </c>
      <c r="B16" s="67">
        <v>82.979241904320247</v>
      </c>
      <c r="C16" s="67">
        <v>103.56114219974005</v>
      </c>
      <c r="D16" s="67">
        <v>11.279273875265497</v>
      </c>
      <c r="E16" s="67">
        <v>161.12710976625098</v>
      </c>
      <c r="F16" s="67">
        <v>104.07030527289547</v>
      </c>
      <c r="G16" s="67"/>
      <c r="H16" s="67"/>
      <c r="I16" s="67"/>
      <c r="J16" s="67"/>
      <c r="K16" s="67"/>
      <c r="L16" s="67"/>
      <c r="M16" s="67"/>
      <c r="N16" s="66"/>
      <c r="O16" s="69"/>
      <c r="P16" s="69"/>
      <c r="Q16" s="69"/>
      <c r="R16" s="69"/>
      <c r="S16" s="66"/>
      <c r="T16" s="69"/>
      <c r="U16" s="69"/>
      <c r="V16" s="69"/>
      <c r="W16" s="69"/>
      <c r="X16" s="66"/>
      <c r="Y16" s="67"/>
      <c r="Z16" s="67"/>
      <c r="AA16" s="67"/>
      <c r="AB16" s="67"/>
      <c r="AE16" s="68"/>
      <c r="AF16" s="68"/>
      <c r="AG16" s="68"/>
      <c r="AH16" s="68"/>
      <c r="AI16" s="68"/>
      <c r="AJ16" s="68"/>
    </row>
    <row r="17" spans="1:36" x14ac:dyDescent="0.35">
      <c r="A17" s="66" t="s">
        <v>78</v>
      </c>
      <c r="B17" s="67">
        <v>109.25516794188113</v>
      </c>
      <c r="C17" s="67">
        <v>100.28103505813748</v>
      </c>
      <c r="D17" s="67">
        <v>18.010867850936474</v>
      </c>
      <c r="E17" s="67">
        <v>174.89393201493274</v>
      </c>
      <c r="F17" s="67">
        <v>96.762257169287693</v>
      </c>
      <c r="G17" s="67"/>
      <c r="H17" s="67"/>
      <c r="I17" s="67"/>
      <c r="J17" s="67"/>
      <c r="K17" s="67"/>
      <c r="L17" s="67"/>
      <c r="M17" s="67"/>
      <c r="N17" s="66"/>
      <c r="O17" s="69"/>
      <c r="P17" s="69"/>
      <c r="Q17" s="69"/>
      <c r="R17" s="69"/>
      <c r="S17" s="66"/>
      <c r="T17" s="69"/>
      <c r="U17" s="69"/>
      <c r="V17" s="69"/>
      <c r="W17" s="69"/>
      <c r="X17" s="66"/>
      <c r="Y17" s="67"/>
      <c r="Z17" s="67"/>
      <c r="AA17" s="67"/>
      <c r="AB17" s="67"/>
      <c r="AE17" s="68"/>
      <c r="AF17" s="68"/>
      <c r="AG17" s="68"/>
      <c r="AH17" s="68"/>
      <c r="AI17" s="68"/>
      <c r="AJ17" s="68"/>
    </row>
    <row r="18" spans="1:36" x14ac:dyDescent="0.35">
      <c r="A18" s="66" t="s">
        <v>79</v>
      </c>
      <c r="B18" s="67">
        <v>106.22743913749132</v>
      </c>
      <c r="C18" s="67">
        <v>88.518311465907885</v>
      </c>
      <c r="D18" s="67">
        <v>16.063600810967369</v>
      </c>
      <c r="E18" s="67">
        <v>176.17392080643867</v>
      </c>
      <c r="F18" s="67">
        <v>92.506938020351527</v>
      </c>
      <c r="G18" s="67"/>
      <c r="H18" s="67"/>
      <c r="I18" s="67"/>
      <c r="J18" s="67"/>
      <c r="K18" s="67"/>
      <c r="L18" s="67"/>
      <c r="M18" s="67"/>
      <c r="N18" s="66"/>
      <c r="O18" s="69"/>
      <c r="P18" s="69"/>
      <c r="Q18" s="69"/>
      <c r="R18" s="69"/>
      <c r="S18" s="66"/>
      <c r="T18" s="69"/>
      <c r="U18" s="69"/>
      <c r="V18" s="69"/>
      <c r="W18" s="69"/>
      <c r="X18" s="66"/>
      <c r="Y18" s="67"/>
      <c r="Z18" s="67"/>
      <c r="AA18" s="67"/>
      <c r="AB18" s="67"/>
      <c r="AE18" s="68"/>
      <c r="AF18" s="68"/>
      <c r="AG18" s="68"/>
      <c r="AH18" s="68"/>
      <c r="AI18" s="68"/>
      <c r="AJ18" s="68"/>
    </row>
    <row r="19" spans="1:36" x14ac:dyDescent="0.35">
      <c r="A19" s="66" t="s">
        <v>80</v>
      </c>
      <c r="B19" s="67">
        <v>114.46545784063684</v>
      </c>
      <c r="C19" s="67">
        <v>89.076253908033863</v>
      </c>
      <c r="D19" s="67">
        <v>19.388829735470168</v>
      </c>
      <c r="E19" s="67">
        <v>176.92499904208555</v>
      </c>
      <c r="F19" s="67">
        <v>96.762257169287693</v>
      </c>
      <c r="G19" s="67"/>
      <c r="H19" s="67"/>
      <c r="I19" s="67"/>
      <c r="J19" s="67"/>
      <c r="K19" s="67"/>
      <c r="L19" s="67"/>
      <c r="M19" s="67"/>
      <c r="N19" s="66"/>
      <c r="O19" s="69"/>
      <c r="P19" s="69"/>
      <c r="Q19" s="69"/>
      <c r="R19" s="69"/>
      <c r="S19" s="66"/>
      <c r="T19" s="69"/>
      <c r="U19" s="69"/>
      <c r="V19" s="69"/>
      <c r="W19" s="69"/>
      <c r="X19" s="66"/>
      <c r="Y19" s="67"/>
      <c r="Z19" s="67"/>
      <c r="AA19" s="67"/>
      <c r="AB19" s="67"/>
      <c r="AE19" s="68"/>
      <c r="AF19" s="68"/>
      <c r="AG19" s="68"/>
      <c r="AH19" s="68"/>
      <c r="AI19" s="68"/>
      <c r="AJ19" s="68"/>
    </row>
    <row r="20" spans="1:36" x14ac:dyDescent="0.35">
      <c r="A20" s="66" t="s">
        <v>81</v>
      </c>
      <c r="B20" s="67">
        <v>115.21867130381017</v>
      </c>
      <c r="C20" s="67">
        <v>83.187461885692201</v>
      </c>
      <c r="D20" s="67">
        <v>45.451105889167799</v>
      </c>
      <c r="E20" s="67">
        <v>181.48322342682698</v>
      </c>
      <c r="F20" s="67">
        <v>99.722479185938951</v>
      </c>
      <c r="G20" s="67"/>
      <c r="H20" s="67"/>
      <c r="I20" s="67"/>
      <c r="J20" s="67"/>
      <c r="K20" s="67"/>
      <c r="L20" s="67"/>
      <c r="M20" s="67"/>
      <c r="N20" s="66"/>
      <c r="O20" s="69"/>
      <c r="P20" s="69"/>
      <c r="Q20" s="69"/>
      <c r="R20" s="69"/>
      <c r="S20" s="66"/>
      <c r="T20" s="69"/>
      <c r="U20" s="69"/>
      <c r="V20" s="69"/>
      <c r="W20" s="69"/>
      <c r="X20" s="66"/>
      <c r="Y20" s="67"/>
      <c r="Z20" s="67"/>
      <c r="AA20" s="67"/>
      <c r="AB20" s="67"/>
      <c r="AE20" s="68"/>
      <c r="AF20" s="68"/>
      <c r="AG20" s="68"/>
      <c r="AH20" s="68"/>
      <c r="AI20" s="68"/>
      <c r="AJ20" s="68"/>
    </row>
    <row r="21" spans="1:36" x14ac:dyDescent="0.35">
      <c r="A21" s="66" t="s">
        <v>82</v>
      </c>
      <c r="B21" s="67">
        <v>135.23765175052168</v>
      </c>
      <c r="C21" s="67">
        <v>96.949591808058457</v>
      </c>
      <c r="D21" s="67">
        <v>52.7763458582738</v>
      </c>
      <c r="E21" s="67">
        <v>189.76780571346723</v>
      </c>
      <c r="F21" s="67">
        <v>99.352451433857553</v>
      </c>
      <c r="G21" s="67"/>
      <c r="H21" s="67"/>
      <c r="I21" s="67"/>
      <c r="J21" s="67"/>
      <c r="K21" s="67"/>
      <c r="L21" s="67"/>
      <c r="M21" s="67"/>
      <c r="N21" s="66"/>
      <c r="O21" s="69"/>
      <c r="P21" s="69"/>
      <c r="Q21" s="69"/>
      <c r="R21" s="69"/>
      <c r="S21" s="66"/>
      <c r="T21" s="69"/>
      <c r="U21" s="69"/>
      <c r="V21" s="69"/>
      <c r="W21" s="69"/>
      <c r="X21" s="66"/>
      <c r="Y21" s="67"/>
      <c r="Z21" s="67"/>
      <c r="AA21" s="67"/>
      <c r="AB21" s="67"/>
      <c r="AE21" s="68"/>
      <c r="AF21" s="68"/>
      <c r="AG21" s="68"/>
      <c r="AH21" s="68"/>
      <c r="AI21" s="68"/>
      <c r="AJ21" s="68"/>
    </row>
    <row r="22" spans="1:36" x14ac:dyDescent="0.35">
      <c r="A22" s="66" t="s">
        <v>83</v>
      </c>
      <c r="B22" s="67">
        <v>123.5554055954865</v>
      </c>
      <c r="C22" s="67">
        <v>102.02781369656091</v>
      </c>
      <c r="D22" s="67">
        <v>43.52141834330952</v>
      </c>
      <c r="E22" s="67">
        <v>192.35429194009006</v>
      </c>
      <c r="F22" s="67">
        <v>97.872340425531917</v>
      </c>
      <c r="G22" s="67"/>
      <c r="H22" s="67"/>
      <c r="I22" s="67"/>
      <c r="J22" s="67"/>
      <c r="K22" s="67"/>
      <c r="L22" s="67"/>
      <c r="M22" s="67"/>
      <c r="N22" s="66"/>
      <c r="O22" s="69"/>
      <c r="P22" s="69"/>
      <c r="Q22" s="69"/>
      <c r="R22" s="69"/>
      <c r="S22" s="66"/>
      <c r="T22" s="69"/>
      <c r="U22" s="69"/>
      <c r="V22" s="69"/>
      <c r="W22" s="69"/>
      <c r="X22" s="66"/>
      <c r="Y22" s="67"/>
      <c r="Z22" s="67"/>
      <c r="AA22" s="67"/>
      <c r="AB22" s="67"/>
      <c r="AE22" s="68"/>
      <c r="AF22" s="68"/>
      <c r="AG22" s="68"/>
      <c r="AH22" s="68"/>
      <c r="AI22" s="68"/>
      <c r="AJ22" s="68"/>
    </row>
    <row r="23" spans="1:36" x14ac:dyDescent="0.35">
      <c r="A23" s="66" t="s">
        <v>84</v>
      </c>
      <c r="B23" s="67">
        <v>130.70890509312929</v>
      </c>
      <c r="C23" s="67">
        <v>109.90520444725472</v>
      </c>
      <c r="D23" s="67">
        <v>36.420654991311068</v>
      </c>
      <c r="E23" s="67">
        <v>194.18338834925382</v>
      </c>
      <c r="F23" s="67">
        <v>95.189639222941736</v>
      </c>
      <c r="G23" s="67"/>
      <c r="H23" s="67"/>
      <c r="I23" s="67"/>
      <c r="J23" s="67"/>
      <c r="K23" s="67"/>
      <c r="L23" s="67"/>
      <c r="M23" s="67"/>
      <c r="N23" s="66"/>
      <c r="O23" s="69"/>
      <c r="P23" s="69"/>
      <c r="Q23" s="69"/>
      <c r="R23" s="69"/>
      <c r="S23" s="66"/>
      <c r="T23" s="69"/>
      <c r="U23" s="69"/>
      <c r="V23" s="69"/>
      <c r="W23" s="69"/>
      <c r="X23" s="66"/>
      <c r="Y23" s="67"/>
      <c r="Z23" s="67"/>
      <c r="AA23" s="67"/>
      <c r="AB23" s="67"/>
      <c r="AE23" s="68"/>
      <c r="AF23" s="68"/>
      <c r="AG23" s="68"/>
      <c r="AH23" s="68"/>
      <c r="AI23" s="68"/>
      <c r="AJ23" s="68"/>
    </row>
    <row r="24" spans="1:36" x14ac:dyDescent="0.35">
      <c r="A24" s="66" t="s">
        <v>85</v>
      </c>
      <c r="B24" s="67">
        <v>116.06113447716207</v>
      </c>
      <c r="C24" s="67">
        <v>110.18890399409842</v>
      </c>
      <c r="D24" s="67">
        <v>39.16170380382313</v>
      </c>
      <c r="E24" s="67">
        <v>196.91630327391877</v>
      </c>
      <c r="F24" s="67">
        <v>95.744680851063833</v>
      </c>
      <c r="G24" s="67"/>
      <c r="H24" s="67"/>
      <c r="I24" s="67"/>
      <c r="J24" s="67"/>
      <c r="K24" s="67"/>
      <c r="L24" s="67"/>
      <c r="M24" s="67"/>
      <c r="N24" s="66"/>
      <c r="O24" s="69"/>
      <c r="P24" s="69"/>
      <c r="Q24" s="69"/>
      <c r="R24" s="69"/>
      <c r="S24" s="66"/>
      <c r="T24" s="69"/>
      <c r="U24" s="69"/>
      <c r="V24" s="69"/>
      <c r="W24" s="69"/>
      <c r="X24" s="66"/>
      <c r="Y24" s="67"/>
      <c r="Z24" s="67"/>
      <c r="AA24" s="67"/>
      <c r="AB24" s="67"/>
      <c r="AE24" s="68"/>
      <c r="AF24" s="68"/>
      <c r="AG24" s="68"/>
      <c r="AH24" s="68"/>
      <c r="AI24" s="68"/>
      <c r="AJ24" s="68"/>
    </row>
    <row r="25" spans="1:36" x14ac:dyDescent="0.35">
      <c r="A25" s="66" t="s">
        <v>86</v>
      </c>
      <c r="B25" s="67">
        <v>101.67976072339437</v>
      </c>
      <c r="C25" s="67">
        <v>92.332043945621251</v>
      </c>
      <c r="D25" s="67">
        <v>37.330731878741069</v>
      </c>
      <c r="E25" s="67">
        <v>185.65644132102665</v>
      </c>
      <c r="F25" s="67">
        <v>94.357076780758561</v>
      </c>
      <c r="G25" s="67"/>
      <c r="H25" s="67"/>
      <c r="I25" s="67"/>
      <c r="J25" s="67"/>
      <c r="K25" s="67"/>
      <c r="L25" s="67"/>
      <c r="M25" s="67"/>
      <c r="N25" s="66"/>
      <c r="O25" s="69"/>
      <c r="P25" s="69"/>
      <c r="Q25" s="69"/>
      <c r="R25" s="69"/>
      <c r="S25" s="66"/>
      <c r="T25" s="69"/>
      <c r="U25" s="69"/>
      <c r="V25" s="69"/>
      <c r="W25" s="69"/>
      <c r="X25" s="66"/>
      <c r="Y25" s="67"/>
      <c r="Z25" s="67"/>
      <c r="AA25" s="67"/>
      <c r="AB25" s="67"/>
      <c r="AE25" s="68"/>
      <c r="AF25" s="68"/>
      <c r="AG25" s="68"/>
      <c r="AH25" s="68"/>
      <c r="AI25" s="68"/>
      <c r="AJ25" s="68"/>
    </row>
    <row r="26" spans="1:36" x14ac:dyDescent="0.35">
      <c r="A26" s="66" t="s">
        <v>87</v>
      </c>
      <c r="B26" s="67">
        <v>87.777089960584277</v>
      </c>
      <c r="C26" s="67">
        <v>86.121725770190054</v>
      </c>
      <c r="D26" s="67">
        <v>41.547105927785282</v>
      </c>
      <c r="E26" s="67">
        <v>183.07626667621597</v>
      </c>
      <c r="F26" s="67">
        <v>91.489361702127667</v>
      </c>
      <c r="G26" s="67"/>
      <c r="H26" s="67"/>
      <c r="I26" s="67"/>
      <c r="J26" s="67"/>
      <c r="K26" s="67"/>
      <c r="L26" s="67"/>
      <c r="M26" s="67"/>
      <c r="N26" s="66"/>
      <c r="O26" s="69"/>
      <c r="P26" s="69"/>
      <c r="Q26" s="69"/>
      <c r="R26" s="69"/>
      <c r="S26" s="66"/>
      <c r="T26" s="69"/>
      <c r="U26" s="69"/>
      <c r="V26" s="69"/>
      <c r="W26" s="69"/>
      <c r="X26" s="66"/>
      <c r="Y26" s="67"/>
      <c r="Z26" s="67"/>
      <c r="AA26" s="67"/>
      <c r="AB26" s="67"/>
      <c r="AE26" s="68"/>
      <c r="AF26" s="68"/>
      <c r="AG26" s="68"/>
      <c r="AH26" s="68"/>
      <c r="AI26" s="68"/>
      <c r="AJ26" s="68"/>
    </row>
    <row r="27" spans="1:36" x14ac:dyDescent="0.35">
      <c r="A27" s="66" t="s">
        <v>88</v>
      </c>
      <c r="B27" s="67">
        <v>67.217202179457459</v>
      </c>
      <c r="C27" s="67">
        <v>78.436169951171522</v>
      </c>
      <c r="D27" s="67">
        <v>52.875061479050004</v>
      </c>
      <c r="E27" s="67">
        <v>176.92752367481043</v>
      </c>
      <c r="F27" s="67">
        <v>87.511563367252549</v>
      </c>
      <c r="G27" s="67"/>
      <c r="H27" s="67"/>
      <c r="I27" s="67"/>
      <c r="J27" s="67"/>
      <c r="K27" s="67"/>
      <c r="L27" s="67"/>
      <c r="M27" s="67"/>
      <c r="N27" s="66"/>
      <c r="O27" s="69"/>
      <c r="P27" s="69"/>
      <c r="Q27" s="69"/>
      <c r="R27" s="69"/>
      <c r="S27" s="66"/>
      <c r="T27" s="69"/>
      <c r="U27" s="69"/>
      <c r="V27" s="69"/>
      <c r="W27" s="69"/>
      <c r="X27" s="66"/>
      <c r="Y27" s="67"/>
      <c r="Z27" s="67"/>
      <c r="AA27" s="67"/>
      <c r="AB27" s="67"/>
      <c r="AE27" s="68"/>
      <c r="AF27" s="68"/>
      <c r="AG27" s="68"/>
      <c r="AH27" s="68"/>
      <c r="AI27" s="68"/>
      <c r="AJ27" s="68"/>
    </row>
    <row r="28" spans="1:36" x14ac:dyDescent="0.35">
      <c r="A28" s="66" t="s">
        <v>89</v>
      </c>
      <c r="B28" s="67">
        <v>49.781054254579168</v>
      </c>
      <c r="C28" s="67">
        <v>75.439762356412686</v>
      </c>
      <c r="D28" s="67">
        <v>41.15224344468043</v>
      </c>
      <c r="E28" s="67">
        <v>144.23100525510065</v>
      </c>
      <c r="F28" s="67">
        <v>75.57816836262721</v>
      </c>
      <c r="G28" s="67"/>
      <c r="H28" s="67"/>
      <c r="I28" s="67"/>
      <c r="J28" s="67"/>
      <c r="K28" s="67"/>
      <c r="L28" s="67"/>
      <c r="M28" s="67"/>
      <c r="N28" s="66"/>
      <c r="O28" s="69"/>
      <c r="P28" s="69"/>
      <c r="Q28" s="69"/>
      <c r="R28" s="69"/>
      <c r="S28" s="66"/>
      <c r="T28" s="69"/>
      <c r="U28" s="69"/>
      <c r="V28" s="69"/>
      <c r="W28" s="69"/>
      <c r="X28" s="66"/>
      <c r="Y28" s="67"/>
      <c r="Z28" s="67"/>
      <c r="AA28" s="67"/>
      <c r="AB28" s="67"/>
      <c r="AE28" s="68"/>
      <c r="AF28" s="68"/>
      <c r="AG28" s="68"/>
      <c r="AH28" s="68"/>
      <c r="AI28" s="68"/>
      <c r="AJ28" s="68"/>
    </row>
    <row r="29" spans="1:36" x14ac:dyDescent="0.35">
      <c r="A29" s="66" t="s">
        <v>90</v>
      </c>
      <c r="B29" s="67">
        <v>52.491</v>
      </c>
      <c r="C29" s="67">
        <v>76.915000000000006</v>
      </c>
      <c r="D29" s="67">
        <v>35.017000000000003</v>
      </c>
      <c r="E29" s="67">
        <v>141.00200000000001</v>
      </c>
      <c r="F29" s="67">
        <v>70.767807585568917</v>
      </c>
      <c r="G29" s="67"/>
      <c r="H29" s="67"/>
      <c r="I29" s="67"/>
      <c r="J29" s="67"/>
      <c r="K29" s="67"/>
      <c r="L29" s="67"/>
      <c r="M29" s="67"/>
      <c r="N29" s="66"/>
      <c r="O29" s="69"/>
      <c r="P29" s="69"/>
      <c r="Q29" s="69"/>
      <c r="R29" s="69"/>
      <c r="S29" s="66"/>
      <c r="T29" s="69"/>
      <c r="U29" s="69"/>
      <c r="V29" s="69"/>
      <c r="W29" s="69"/>
      <c r="X29" s="66"/>
      <c r="Y29" s="67"/>
      <c r="Z29" s="67"/>
      <c r="AA29" s="67"/>
      <c r="AB29" s="67"/>
      <c r="AE29" s="68"/>
      <c r="AF29" s="68"/>
      <c r="AG29" s="68"/>
      <c r="AH29" s="68"/>
      <c r="AI29" s="68"/>
      <c r="AJ29" s="68"/>
    </row>
    <row r="31" spans="1:36" x14ac:dyDescent="0.35">
      <c r="A31" s="153" t="s">
        <v>268</v>
      </c>
    </row>
  </sheetData>
  <pageMargins left="0.7" right="0.7" top="0.75" bottom="0.75" header="0.3" footer="0.3"/>
  <pageSetup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1. Quarterly change in GDP</vt:lpstr>
      <vt:lpstr>2. Quarterly GDP in R trns</vt:lpstr>
      <vt:lpstr>3. Quarterly growth by sector</vt:lpstr>
      <vt:lpstr>4. Electricity supply</vt:lpstr>
      <vt:lpstr>GDP by sector in Q2</vt:lpstr>
      <vt:lpstr>Total manufacturing sales</vt:lpstr>
      <vt:lpstr>5. Mfg sales by industry</vt:lpstr>
      <vt:lpstr>6. Quarterly auto sales</vt:lpstr>
      <vt:lpstr>7. Public works investment</vt:lpstr>
      <vt:lpstr>Tourism arrivals</vt:lpstr>
      <vt:lpstr>Interest rates &amp; inflation</vt:lpstr>
      <vt:lpstr>8. Recovery by sector</vt:lpstr>
      <vt:lpstr>9. Expenditure on GDP</vt:lpstr>
      <vt:lpstr>10. World mining prices</vt:lpstr>
      <vt:lpstr>11. Employment by occupation</vt:lpstr>
      <vt:lpstr>12. Employment by sector</vt:lpstr>
      <vt:lpstr>13. Mfg employment</vt:lpstr>
      <vt:lpstr>14. Empl by mfg industry</vt:lpstr>
      <vt:lpstr>15. Mining employment</vt:lpstr>
      <vt:lpstr>16. Exports, imports, BOT</vt:lpstr>
      <vt:lpstr>17_18 imports exports by sector</vt:lpstr>
      <vt:lpstr>Table 1. Trade by mfg subsector</vt:lpstr>
      <vt:lpstr>19. Public &amp; private investment</vt:lpstr>
      <vt:lpstr>20. Investment rate</vt:lpstr>
      <vt:lpstr>21. Return on assets</vt:lpstr>
      <vt:lpstr>22. Mining &amp; mfg profits</vt:lpstr>
      <vt:lpstr>23. Export shares</vt:lpstr>
      <vt:lpstr>24. Growth in SA trade partners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</dc:creator>
  <cp:lastModifiedBy>Neva</cp:lastModifiedBy>
  <dcterms:created xsi:type="dcterms:W3CDTF">2022-09-06T11:27:24Z</dcterms:created>
  <dcterms:modified xsi:type="dcterms:W3CDTF">2022-09-09T10:03:52Z</dcterms:modified>
</cp:coreProperties>
</file>